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<sst xmlns="http://schemas.openxmlformats.org/spreadsheetml/2006/main" count="3275" uniqueCount="460">
  <si>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</si>
  <si>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</si>
  <si>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</si>
  <si>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</si>
  <si>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</si>
  <si>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</si>
  <si>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</si>
  <si>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</si>
  <si>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</si>
  <si>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</si>
  <si>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</si>
  <si>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</si>
  <si>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</si>
  <si>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</si>
  <si>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</si>
  <si>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</si>
  <si>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</si>
  <si>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</si>
  <si>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</si>
  <si>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</si>
  <si>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</si>
  <si>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</si>
  <si>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</si>
  <si>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</si>
  <si>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</si>
  <si>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</si>
  <si>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</si>
  <si>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</si>
  <si>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</si>
  <si>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</si>
  <si>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</si>
  <si>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</si>
  <si>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</si>
  <si>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</si>
  <si>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</si>
  <si>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</si>
  <si>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</si>
  <si>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</si>
  <si>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</si>
  <si>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</si>
  <si>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</si>
  <si>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</si>
  <si>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</si>
  <si>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</si>
  <si>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</si>
  <si>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</si>
  <si>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</si>
  <si>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</si>
  <si>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</si>
  <si>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</si>
  <si>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</si>
  <si>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</si>
  <si>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</si>
  <si>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</si>
  <si>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</si>
  <si>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</si>
  <si>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</si>
  <si>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</si>
  <si>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</si>
  <si>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</si>
  <si>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</si>
  <si>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</si>
  <si>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</si>
  <si>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</si>
  <si>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</si>
  <si>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</si>
  <si>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</si>
  <si>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</si>
  <si>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</si>
  <si>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</si>
  <si>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</si>
  <si>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</si>
  <si>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</si>
  <si>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</si>
  <si>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</si>
  <si>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</si>
  <si>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</si>
  <si>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</si>
  <si>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</si>
  <si>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</si>
  <si>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</si>
  <si>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</si>
  <si>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</si>
  <si>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</si>
  <si>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</si>
  <si>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</si>
  <si>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</si>
  <si>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</si>
  <si>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</si>
  <si>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</si>
  <si>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</si>
  <si>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</si>
  <si>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</si>
  <si>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</si>
  <si>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</si>
  <si>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</si>
  <si>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</si>
  <si>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</si>
  <si>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</si>
  <si>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</si>
  <si>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</si>
  <si>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</si>
  <si>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</si>
  <si>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</si>
  <si>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</si>
  <si>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</si>
  <si>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</si>
  <si>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</si>
  <si>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</si>
  <si>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</si>
  <si>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</si>
  <si>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</si>
  <si>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</si>
  <si>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</si>
  <si>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</si>
  <si>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</si>
  <si>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</si>
  <si>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</si>
  <si>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</si>
  <si>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</si>
  <si>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</si>
  <si>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</si>
  <si>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</si>
  <si>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</si>
  <si>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</si>
  <si>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</si>
  <si>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</si>
  <si>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</si>
  <si>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</si>
  <si>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</si>
  <si>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</si>
  <si>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</si>
  <si>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</si>
  <si>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</si>
  <si>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</si>
  <si>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</si>
  <si>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</si>
  <si>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</si>
  <si>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</si>
  <si>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</si>
  <si>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</si>
  <si>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</si>
  <si>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</si>
  <si>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</si>
  <si>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</si>
  <si>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</si>
  <si>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</si>
  <si>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</si>
  <si>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</si>
  <si>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</si>
  <si>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</si>
  <si>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</si>
  <si>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</si>
  <si>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</si>
  <si>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</si>
  <si>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</si>
  <si>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</si>
  <si>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</si>
  <si>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</si>
  <si>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</si>
  <si>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</si>
  <si>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</si>
  <si>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</si>
  <si>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</si>
  <si>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</si>
  <si>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</si>
  <si>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</si>
  <si>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</si>
  <si>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</si>
  <si>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</si>
  <si>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</si>
  <si>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</si>
  <si>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</si>
  <si>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</si>
  <si>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</si>
  <si>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</si>
  <si>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</si>
  <si>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</si>
  <si>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</si>
  <si>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</si>
  <si>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</si>
  <si>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</si>
  <si>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</si>
  <si>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</si>
  <si>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</si>
  <si>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</si>
  <si>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</si>
  <si>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</si>
  <si>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</si>
  <si>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</si>
  <si>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</si>
  <si>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</si>
  <si>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</si>
  <si>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</si>
  <si>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</si>
  <si>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</si>
  <si>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</si>
  <si>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</si>
  <si>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</si>
  <si>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</si>
  <si>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</si>
  <si>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</si>
  <si>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</si>
  <si>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</si>
  <si>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</si>
  <si>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</si>
  <si>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</si>
  <si>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</si>
  <si>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</si>
  <si>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</si>
  <si>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</si>
  <si>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</si>
  <si>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</si>
  <si>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</si>
  <si>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</si>
  <si>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</si>
  <si>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</si>
  <si>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</si>
  <si>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</si>
  <si>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</si>
  <si>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</si>
  <si>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</si>
  <si>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</si>
  <si>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</si>
  <si>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</si>
  <si>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</si>
  <si>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</si>
  <si>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</si>
  <si>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</si>
  <si>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</si>
  <si>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</si>
  <si>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</si>
  <si>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</si>
  <si>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</si>
  <si>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</si>
  <si>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</si>
  <si>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</si>
  <si>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</si>
  <si>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</si>
  <si>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</si>
  <si>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</si>
  <si>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</si>
  <si>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</si>
  <si>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</si>
  <si>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</si>
  <si>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</si>
  <si>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</si>
  <si>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</si>
  <si>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</si>
  <si>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</si>
  <si>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</si>
  <si>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</si>
  <si>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</si>
  <si>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</si>
  <si>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</si>
  <si>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</si>
  <si>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</si>
  <si>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</si>
  <si>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</si>
  <si>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</si>
  <si>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</si>
  <si>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</si>
  <si>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</si>
  <si>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</si>
  <si>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</si>
  <si>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</si>
  <si>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</si>
  <si>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</si>
  <si>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</si>
  <si>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</si>
  <si>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</si>
  <si>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</si>
  <si>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</si>
  <si>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</si>
  <si>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</si>
  <si>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</si>
  <si>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</si>
  <si>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</si>
  <si>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</si>
  <si>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</si>
  <si>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</si>
  <si>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</si>
  <si>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</si>
  <si>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</si>
  <si>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</si>
  <si>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</si>
  <si>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</si>
  <si>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</si>
  <si>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</si>
  <si>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</si>
  <si>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</si>
  <si>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</si>
  <si>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</si>
  <si>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</si>
  <si>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</si>
  <si>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</si>
  <si>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</si>
  <si>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</si>
  <si>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</si>
  <si>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</si>
  <si>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</si>
  <si>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</si>
  <si>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</si>
  <si>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</si>
  <si>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</si>
  <si>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</si>
  <si>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</si>
  <si>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</si>
  <si>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</si>
  <si>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</si>
  <si>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</si>
  <si>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</si>
  <si>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</si>
  <si>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</si>
  <si>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</si>
  <si>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</si>
  <si>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</si>
  <si>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</si>
  <si>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</si>
  <si>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</si>
  <si>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</si>
  <si>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</si>
  <si>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</si>
  <si>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</si>
  <si>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</si>
  <si>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</si>
  <si>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</si>
  <si>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</si>
  <si>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</si>
  <si>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</si>
  <si>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</si>
  <si>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</si>
  <si>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</si>
  <si>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</si>
  <si>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</si>
  <si>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</si>
  <si>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</si>
  <si>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</si>
  <si>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</si>
  <si>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</si>
  <si>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</si>
  <si>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</si>
  <si>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</si>
  <si>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</si>
  <si>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</si>
  <si>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</si>
  <si>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</si>
  <si>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</si>
  <si>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</si>
  <si>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</si>
  <si>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</si>
  <si>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</si>
  <si>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</si>
  <si>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</si>
  <si>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</si>
  <si>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</si>
  <si>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</si>
  <si>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</si>
  <si>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</si>
  <si>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</si>
  <si>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</si>
  <si>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</si>
  <si>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</si>
  <si>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</si>
  <si>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</si>
  <si>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</si>
  <si>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</si>
  <si>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</si>
  <si>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</si>
  <si>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</si>
  <si>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</si>
  <si>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</si>
  <si>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</si>
  <si>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</si>
  <si>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</si>
  <si>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</si>
  <si>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</si>
  <si>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</si>
  <si>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</si>
  <si>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</si>
  <si>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</si>
  <si>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</si>
  <si>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</si>
  <si>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</si>
  <si>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</si>
  <si>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</si>
  <si>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</si>
  <si>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</si>
  <si>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</si>
  <si>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</si>
  <si>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</si>
  <si>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</si>
  <si>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</si>
  <si>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</si>
  <si>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</si>
  <si>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</si>
  <si>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</si>
  <si>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</si>
  <si>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</si>
  <si>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</si>
  <si>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</si>
  <si>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</si>
  <si>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</si>
  <si>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</si>
  <si>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</si>
  <si>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</si>
  <si>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</si>
  <si>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</si>
  <si>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</si>
  <si>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</si>
  <si>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</si>
  <si>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</si>
  <si>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</si>
  <si>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</si>
  <si>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</si>
  <si>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</si>
  <si>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</si>
  <si>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</si>
  <si>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</si>
  <si>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</si>
  <si>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</si>
  <si>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</si>
  <si>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</si>
  <si>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</si>
  <si>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</si>
  <si>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</si>
  <si>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</si>
  <si>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</si>
  <si>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</si>
  <si>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</si>
  <si>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</si>
  <si>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</si>
  <si>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</si>
  <si>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</si>
  <si>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</si>
  <si>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</si>
  <si>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</si>
  <si>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</si>
  <si>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</si>
  <si>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</si>
  <si>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</si>
  <si>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</si>
  <si>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</si>
  <si>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</si>
  <si>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</si>
  <si>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</si>
  <si>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</si>
  <si>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</si>
  <si>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</si>
  <si>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</si>
  <si>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</si>
  <si>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29  日</t>
    <phoneticPr fontId="3"/>
  </si>
  <si>
    <t>横浜市港北区新横浜１－１３－３</t>
    <rPh sb="0" eb="9">
      <t>ヨコハマシコウホククシンヨコハマ</t>
    </rPh>
    <phoneticPr fontId="3"/>
  </si>
  <si>
    <t>奈良建設株式会社　代表取締役　植本　正太郎</t>
    <rPh sb="0" eb="8">
      <t>ナラケンセツカブシキガイシャ</t>
    </rPh>
    <rPh sb="9" eb="14">
      <t>ダイヒョウトリシマリヤク</t>
    </rPh>
    <rPh sb="15" eb="17">
      <t>ウエモト</t>
    </rPh>
    <rPh sb="18" eb="21">
      <t>ショウタロウ</t>
    </rPh>
    <phoneticPr fontId="3"/>
  </si>
  <si>
    <t>045-472-2111</t>
    <phoneticPr fontId="3"/>
  </si>
  <si>
    <t>　横浜市内各現場</t>
    <rPh sb="1" eb="5">
      <t>ヨコハマシナイ</t>
    </rPh>
    <rPh sb="5" eb="8">
      <t>カクゲンバ</t>
    </rPh>
    <phoneticPr fontId="3"/>
  </si>
  <si>
    <t>　横浜市内各所</t>
    <rPh sb="1" eb="7">
      <t>ヨコハマシナイカクショ</t>
    </rPh>
    <phoneticPr fontId="3"/>
  </si>
  <si>
    <t>総合工事業</t>
    <rPh sb="0" eb="5">
      <t>ソウゴウコウジギョウ</t>
    </rPh>
    <phoneticPr fontId="3"/>
  </si>
  <si>
    <t>238人</t>
    <rPh sb="3" eb="4">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</si>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</sst>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6" zoomScaleNormal="100" zoomScaleSheetLayoutView="100" workbookViewId="0">
      <selection activeCell="R28" sqref="R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459</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1636</v>
      </c>
      <c r="N48" s="481"/>
      <c r="O48" s="482"/>
    </row>
    <row r="49" spans="3:21" ht="18" customHeight="1" x14ac:dyDescent="0.15">
      <c r="C49" s="431" t="s">
        <v>11</v>
      </c>
      <c r="D49" s="463"/>
      <c r="E49" s="464"/>
      <c r="F49" s="450" t="s">
        <v>456</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5000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3145.2999999999997</v>
      </c>
      <c r="I63" s="241" t="s">
        <v>4</v>
      </c>
      <c r="J63" s="499" t="s">
        <v>324</v>
      </c>
      <c r="K63" s="500"/>
      <c r="L63" s="501"/>
      <c r="M63" s="497">
        <f>+別紙!AA14</f>
        <v>3145.2999999999997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3145.2999999999997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　横浜市内各現場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G52" sqref="A48:AG5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3747.2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2450.5</v>
      </c>
      <c r="E24" s="558"/>
      <c r="F24" s="558"/>
      <c r="G24" s="195" t="s">
        <v>198</v>
      </c>
      <c r="H24" s="547">
        <f>+F12</f>
        <v>3747.2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3747.2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3747.2</v>
      </c>
      <c r="Q27" s="607"/>
      <c r="R27" s="607"/>
      <c r="S27" s="607"/>
      <c r="T27" s="44" t="s">
        <v>38</v>
      </c>
      <c r="U27" s="64"/>
      <c r="V27" s="64"/>
      <c r="Y27" s="62" t="s">
        <v>39</v>
      </c>
      <c r="Z27" s="65"/>
      <c r="AH27" s="53"/>
      <c r="AI27" s="53"/>
      <c r="AJ27" s="53"/>
      <c r="AK27" s="53"/>
      <c r="AL27" s="577">
        <f>+AH18+P27</f>
        <v>3747.2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3747.2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2450.5</v>
      </c>
      <c r="E29" s="558"/>
      <c r="F29" s="558"/>
      <c r="G29" s="195" t="s">
        <v>198</v>
      </c>
      <c r="H29" s="547">
        <f>+AL27</f>
        <v>3747.2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3747.2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2450.5</v>
      </c>
      <c r="E31" s="558"/>
      <c r="F31" s="558"/>
      <c r="G31" s="195" t="s">
        <v>198</v>
      </c>
      <c r="H31" s="547">
        <f>+AS24</f>
        <v>3747.2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I22" zoomScaleNormal="100" workbookViewId="0">
      <selection activeCell="AB24" sqref="Y24: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26</v>
      </c>
      <c r="E24" s="558"/>
      <c r="F24" s="558"/>
      <c r="G24" s="195" t="s">
        <v>198</v>
      </c>
      <c r="H24" s="547">
        <f>+F12</f>
        <v>51.5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51.5</v>
      </c>
      <c r="Q27" s="607"/>
      <c r="R27" s="607"/>
      <c r="S27" s="607"/>
      <c r="T27" s="44" t="s">
        <v>38</v>
      </c>
      <c r="U27" s="64"/>
      <c r="V27" s="64"/>
      <c r="Y27" s="62" t="s">
        <v>39</v>
      </c>
      <c r="Z27" s="65"/>
      <c r="AH27" s="53"/>
      <c r="AI27" s="53"/>
      <c r="AJ27" s="53"/>
      <c r="AK27" s="53"/>
      <c r="AL27" s="577">
        <f>+AH18+P27</f>
        <v>51.5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v>
      </c>
      <c r="E29" s="558"/>
      <c r="F29" s="558"/>
      <c r="G29" s="195" t="s">
        <v>198</v>
      </c>
      <c r="H29" s="547">
        <f>+AL27</f>
        <v>51.5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51.5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26</v>
      </c>
      <c r="E31" s="558"/>
      <c r="F31" s="558"/>
      <c r="G31" s="195" t="s">
        <v>198</v>
      </c>
      <c r="H31" s="547">
        <f>+AS24</f>
        <v>51.5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Q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3.1</v>
      </c>
      <c r="E24" s="558"/>
      <c r="F24" s="558"/>
      <c r="G24" s="195" t="s">
        <v>198</v>
      </c>
      <c r="H24" s="547">
        <f>+F12</f>
        <v>16.3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16.3</v>
      </c>
      <c r="Q27" s="607"/>
      <c r="R27" s="607"/>
      <c r="S27" s="607"/>
      <c r="T27" s="44" t="s">
        <v>38</v>
      </c>
      <c r="U27" s="64"/>
      <c r="V27" s="64"/>
      <c r="Y27" s="62" t="s">
        <v>39</v>
      </c>
      <c r="Z27" s="65"/>
      <c r="AH27" s="53"/>
      <c r="AI27" s="53"/>
      <c r="AJ27" s="53"/>
      <c r="AK27" s="53"/>
      <c r="AL27" s="577">
        <f>+AH18+P27</f>
        <v>16.3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3.1</v>
      </c>
      <c r="E29" s="558"/>
      <c r="F29" s="558"/>
      <c r="G29" s="195" t="s">
        <v>198</v>
      </c>
      <c r="H29" s="547">
        <f>+AL27</f>
        <v>16.3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16.3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3.1</v>
      </c>
      <c r="E31" s="558"/>
      <c r="F31" s="558"/>
      <c r="G31" s="195" t="s">
        <v>198</v>
      </c>
      <c r="H31" s="547">
        <f>+AS24</f>
        <v>16.3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Y24"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106.7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10.1</v>
      </c>
      <c r="E24" s="558"/>
      <c r="F24" s="558"/>
      <c r="G24" s="195" t="s">
        <v>198</v>
      </c>
      <c r="H24" s="547">
        <f>+F12</f>
        <v>106.7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106.7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106.7</v>
      </c>
      <c r="Q27" s="607"/>
      <c r="R27" s="607"/>
      <c r="S27" s="607"/>
      <c r="T27" s="44" t="s">
        <v>38</v>
      </c>
      <c r="U27" s="64"/>
      <c r="V27" s="64"/>
      <c r="Y27" s="62" t="s">
        <v>39</v>
      </c>
      <c r="Z27" s="65"/>
      <c r="AH27" s="53"/>
      <c r="AI27" s="53"/>
      <c r="AJ27" s="53"/>
      <c r="AK27" s="53"/>
      <c r="AL27" s="577">
        <f>+AH18+P27</f>
        <v>106.7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106.7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10.1</v>
      </c>
      <c r="E29" s="558"/>
      <c r="F29" s="558"/>
      <c r="G29" s="195" t="s">
        <v>198</v>
      </c>
      <c r="H29" s="547">
        <f>+AL27</f>
        <v>106.7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106.7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10.1</v>
      </c>
      <c r="E31" s="558"/>
      <c r="F31" s="558"/>
      <c r="G31" s="195" t="s">
        <v>198</v>
      </c>
      <c r="H31" s="547">
        <f>+AS24</f>
        <v>106.7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Q22"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2.2999999999999998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16.3</v>
      </c>
      <c r="E24" s="558"/>
      <c r="F24" s="558"/>
      <c r="G24" s="195" t="s">
        <v>198</v>
      </c>
      <c r="H24" s="547">
        <f>+F12</f>
        <v>2.2999999999999998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2.2999999999999998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2.2999999999999998</v>
      </c>
      <c r="Q27" s="607"/>
      <c r="R27" s="607"/>
      <c r="S27" s="607"/>
      <c r="T27" s="44" t="s">
        <v>38</v>
      </c>
      <c r="U27" s="64"/>
      <c r="V27" s="64"/>
      <c r="Y27" s="62" t="s">
        <v>39</v>
      </c>
      <c r="Z27" s="65"/>
      <c r="AH27" s="53"/>
      <c r="AI27" s="53"/>
      <c r="AJ27" s="53"/>
      <c r="AK27" s="53"/>
      <c r="AL27" s="577">
        <f>+AH18+P27</f>
        <v>2.2999999999999998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2.2999999999999998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16.3</v>
      </c>
      <c r="E29" s="558"/>
      <c r="F29" s="558"/>
      <c r="G29" s="195" t="s">
        <v>198</v>
      </c>
      <c r="H29" s="547">
        <f>+AL27</f>
        <v>2.2999999999999998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2.2999999999999998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16.3</v>
      </c>
      <c r="E31" s="558"/>
      <c r="F31" s="558"/>
      <c r="G31" s="195" t="s">
        <v>198</v>
      </c>
      <c r="H31" s="547">
        <f>+AS24</f>
        <v>2.2999999999999998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Z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1.1000000000000001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5.5</v>
      </c>
      <c r="E24" s="558"/>
      <c r="F24" s="558"/>
      <c r="G24" s="195" t="s">
        <v>198</v>
      </c>
      <c r="H24" s="547">
        <f>+F12</f>
        <v>1.1000000000000001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1.1000000000000001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1.1000000000000001</v>
      </c>
      <c r="Q27" s="607"/>
      <c r="R27" s="607"/>
      <c r="S27" s="607"/>
      <c r="T27" s="44" t="s">
        <v>38</v>
      </c>
      <c r="U27" s="64"/>
      <c r="V27" s="64"/>
      <c r="Y27" s="62" t="s">
        <v>39</v>
      </c>
      <c r="Z27" s="65"/>
      <c r="AH27" s="53"/>
      <c r="AI27" s="53"/>
      <c r="AJ27" s="53"/>
      <c r="AK27" s="53"/>
      <c r="AL27" s="577">
        <f>+AH18+P27</f>
        <v>1.1000000000000001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1.1000000000000001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5.5</v>
      </c>
      <c r="E29" s="558"/>
      <c r="F29" s="558"/>
      <c r="G29" s="195" t="s">
        <v>198</v>
      </c>
      <c r="H29" s="547">
        <f>+AL27</f>
        <v>1.1000000000000001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1.1000000000000001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5.5</v>
      </c>
      <c r="E31" s="558"/>
      <c r="F31" s="558"/>
      <c r="G31" s="195" t="s">
        <v>198</v>
      </c>
      <c r="H31" s="547">
        <f>+AS24</f>
        <v>1.1000000000000001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C28" zoomScaleNormal="100" workbookViewId="0">
      <selection activeCell="H38" sqref="H38:H4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8218.2999999999993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578.70000000000005</v>
      </c>
      <c r="E24" s="558"/>
      <c r="F24" s="558"/>
      <c r="G24" s="195" t="s">
        <v>198</v>
      </c>
      <c r="H24" s="547">
        <f>+F12</f>
        <v>8218.2999999999993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8218.2999999999993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8218.2999999999993</v>
      </c>
      <c r="Q27" s="607"/>
      <c r="R27" s="607"/>
      <c r="S27" s="607"/>
      <c r="T27" s="44" t="s">
        <v>38</v>
      </c>
      <c r="U27" s="64"/>
      <c r="V27" s="64"/>
      <c r="Y27" s="62" t="s">
        <v>39</v>
      </c>
      <c r="Z27" s="65"/>
      <c r="AH27" s="53"/>
      <c r="AI27" s="53"/>
      <c r="AJ27" s="53"/>
      <c r="AK27" s="53"/>
      <c r="AL27" s="577">
        <f>+AH18+P27</f>
        <v>8218.2999999999993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8218.2999999999993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578.70000000000005</v>
      </c>
      <c r="E29" s="558"/>
      <c r="F29" s="558"/>
      <c r="G29" s="195" t="s">
        <v>198</v>
      </c>
      <c r="H29" s="547">
        <f>+AL27</f>
        <v>8218.2999999999993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8218.2999999999993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578.70000000000005</v>
      </c>
      <c r="E31" s="558"/>
      <c r="F31" s="558"/>
      <c r="G31" s="195" t="s">
        <v>198</v>
      </c>
      <c r="H31" s="547">
        <f>+AS24</f>
        <v>8218.2999999999993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4" zoomScaleNormal="100" workbookViewId="0">
      <selection activeCell="X10" sqref="A7:X1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　横浜市内各現場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709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55.1</v>
      </c>
      <c r="E24" s="558"/>
      <c r="F24" s="558"/>
      <c r="G24" s="195" t="s">
        <v>198</v>
      </c>
      <c r="H24" s="547">
        <f>+F12</f>
        <v>709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709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709</v>
      </c>
      <c r="Q27" s="607"/>
      <c r="R27" s="607"/>
      <c r="S27" s="607"/>
      <c r="T27" s="44" t="s">
        <v>38</v>
      </c>
      <c r="U27" s="64"/>
      <c r="V27" s="64"/>
      <c r="Y27" s="62" t="s">
        <v>39</v>
      </c>
      <c r="Z27" s="65"/>
      <c r="AH27" s="53"/>
      <c r="AI27" s="53"/>
      <c r="AJ27" s="53"/>
      <c r="AK27" s="53"/>
      <c r="AL27" s="577">
        <f>+AH18+P27</f>
        <v>709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709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55.1</v>
      </c>
      <c r="E29" s="558"/>
      <c r="F29" s="558"/>
      <c r="G29" s="195" t="s">
        <v>198</v>
      </c>
      <c r="H29" s="547">
        <f>+AL27</f>
        <v>709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709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55.1</v>
      </c>
      <c r="E31" s="558"/>
      <c r="F31" s="558"/>
      <c r="G31" s="195" t="s">
        <v>198</v>
      </c>
      <c r="H31" s="547">
        <f>+AS24</f>
        <v>709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election activeCell="U13" sqref="U13"/>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　横浜市内各現場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2450.5</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26</v>
      </c>
      <c r="M9" s="320">
        <f>IF(OR(ｷ.紙くず!D24&gt;0,ｷ.紙くず!D24&lt;0),ｷ.紙くず!D24,IF(M$19&gt;0,"0",0))</f>
        <v>3.1</v>
      </c>
      <c r="N9" s="320">
        <f>IF(OR(ｸ.木くず!D24&gt;0,ｸ.木くず!D24&lt;0),ｸ.木くず!D24,IF(N$19&gt;0,"0",0))</f>
        <v>10.1</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16.3</v>
      </c>
      <c r="T9" s="320">
        <f>IF(OR(ｾ.ｶﾞﾗｽ･ｺﾝｸﾘ･陶磁器くず!D24&gt;0,ｾ.ｶﾞﾗｽ･ｺﾝｸﾘ･陶磁器くず!D24&lt;0),ｾ.ｶﾞﾗｽ･ｺﾝｸﾘ･陶磁器くず!D24,IF(T$19&gt;0,"0",0))</f>
        <v>5.5</v>
      </c>
      <c r="U9" s="320">
        <f>IF(OR(ｿ.鉱さい!D24&gt;0,ｿ.鉱さい!D24&lt;0),ｿ.鉱さい!D24,IF(U$19&gt;0,"0",0))</f>
        <v>0</v>
      </c>
      <c r="V9" s="320">
        <f>IF(OR(ﾀ.がれき類!D24&gt;0,ﾀ.がれき類!D24&lt;0),ﾀ.がれき類!D24,IF(V$19&gt;0,"0",0))</f>
        <v>578.70000000000005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55.1</v>
      </c>
      <c r="AA9" s="322">
        <f>IF(SUM(G9:Z9)&gt;0,SUM(G9:Z9),IF(AA$19&gt;0,"0",0))</f>
        <v>3145.2999999999997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2450.5</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26</v>
      </c>
      <c r="M14" s="326">
        <f>IF(OR(ｷ.紙くず!D29&gt;0,ｷ.紙くず!D29&lt;0),ｷ.紙くず!D29,IF(M$19&gt;0,"0",0))</f>
        <v>3.1</v>
      </c>
      <c r="N14" s="326">
        <f>IF(OR(ｸ.木くず!D29&gt;0,ｸ.木くず!D29&lt;0),ｸ.木くず!D29,IF(N$19&gt;0,"0",0))</f>
        <v>10.1</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16.3</v>
      </c>
      <c r="T14" s="326">
        <f>IF(OR(ｾ.ｶﾞﾗｽ･ｺﾝｸﾘ･陶磁器くず!D29&gt;0,ｾ.ｶﾞﾗｽ･ｺﾝｸﾘ･陶磁器くず!D29&lt;0),ｾ.ｶﾞﾗｽ･ｺﾝｸﾘ･陶磁器くず!D29,IF(T$19&gt;0,"0",0))</f>
        <v>5.5</v>
      </c>
      <c r="U14" s="326">
        <f>IF(OR(ｿ.鉱さい!D29&gt;0,ｿ.鉱さい!D29&lt;0),ｿ.鉱さい!D29,IF(U$19&gt;0,"0",0))</f>
        <v>0</v>
      </c>
      <c r="V14" s="326">
        <f>IF(OR(ﾀ.がれき類!D29&gt;0,ﾀ.がれき類!D29&lt;0),ﾀ.がれき類!D29,IF(V$19&gt;0,"0",0))</f>
        <v>578.70000000000005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55.1</v>
      </c>
      <c r="AA14" s="328">
        <f t="shared" si="0"/>
        <v>3145.2999999999997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2450.5</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26</v>
      </c>
      <c r="M16" s="326">
        <f>IF(OR(ｷ.紙くず!D31&gt;0,ｷ.紙くず!D31&lt;0),ｷ.紙くず!D31,IF(M$19&gt;0,"0",0))</f>
        <v>3.1</v>
      </c>
      <c r="N16" s="326">
        <f>IF(OR(ｸ.木くず!D31&gt;0,ｸ.木くず!D31&lt;0),ｸ.木くず!D31,IF(N$19&gt;0,"0",0))</f>
        <v>10.1</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16.3</v>
      </c>
      <c r="T16" s="326">
        <f>IF(OR(ｾ.ｶﾞﾗｽ･ｺﾝｸﾘ･陶磁器くず!D31&gt;0,ｾ.ｶﾞﾗｽ･ｺﾝｸﾘ･陶磁器くず!D31&lt;0),ｾ.ｶﾞﾗｽ･ｺﾝｸﾘ･陶磁器くず!D31,IF(T$19&gt;0,"0",0))</f>
        <v>5.5</v>
      </c>
      <c r="U16" s="326">
        <f>IF(OR(ｿ.鉱さい!D31&gt;0,ｿ.鉱さい!D31&lt;0),ｿ.鉱さい!D31,IF(U$19&gt;0,"0",0))</f>
        <v>0</v>
      </c>
      <c r="V16" s="326">
        <f>IF(OR(ﾀ.がれき類!D31&gt;0,ﾀ.がれき類!D31&lt;0),ﾀ.がれき類!D31,IF(V$19&gt;0,"0",0))</f>
        <v>578.70000000000005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55.1</v>
      </c>
      <c r="AA16" s="328">
        <f t="shared" si="0"/>
        <v>3145.2999999999997</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3747.2</v>
      </c>
      <c r="I19" s="332">
        <f t="shared" si="1"/>
        <v>0</v>
      </c>
      <c r="J19" s="332">
        <f t="shared" si="1"/>
        <v>0</v>
      </c>
      <c r="K19" s="332">
        <f t="shared" si="1"/>
        <v>0</v>
      </c>
      <c r="L19" s="332">
        <f t="shared" si="1"/>
        <v>51.5</v>
      </c>
      <c r="M19" s="332">
        <f t="shared" si="1"/>
        <v>16.3</v>
      </c>
      <c r="N19" s="332">
        <f t="shared" si="1"/>
        <v>106.7</v>
      </c>
      <c r="O19" s="332">
        <f t="shared" si="1"/>
        <v>0</v>
      </c>
      <c r="P19" s="332">
        <f t="shared" si="1"/>
        <v>0</v>
      </c>
      <c r="Q19" s="332">
        <f t="shared" si="1"/>
        <v>0</v>
      </c>
      <c r="R19" s="332">
        <f t="shared" si="1"/>
        <v>0</v>
      </c>
      <c r="S19" s="332">
        <f t="shared" si="1"/>
        <v>2.2999999999999998</v>
      </c>
      <c r="T19" s="332">
        <f t="shared" si="1"/>
        <v>1.1000000000000001</v>
      </c>
      <c r="U19" s="332">
        <f t="shared" si="1"/>
        <v>0</v>
      </c>
      <c r="V19" s="332">
        <f t="shared" si="1"/>
        <v>8218.2999999999993</v>
      </c>
      <c r="W19" s="332">
        <f t="shared" si="1"/>
        <v>0</v>
      </c>
      <c r="X19" s="332">
        <f t="shared" si="1"/>
        <v>0</v>
      </c>
      <c r="Y19" s="332">
        <f t="shared" si="1"/>
        <v>0</v>
      </c>
      <c r="Z19" s="333">
        <f t="shared" si="1"/>
        <v>709</v>
      </c>
      <c r="AA19" s="334">
        <f t="shared" ref="AA19:AA25" si="2">SUM(G19:Z19)</f>
        <v>12852.4</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3747.2</v>
      </c>
      <c r="I37" s="368">
        <f t="shared" si="8"/>
        <v>0</v>
      </c>
      <c r="J37" s="368">
        <f t="shared" si="8"/>
        <v>0</v>
      </c>
      <c r="K37" s="368">
        <f t="shared" si="8"/>
        <v>0</v>
      </c>
      <c r="L37" s="368">
        <f t="shared" si="8"/>
        <v>51.5</v>
      </c>
      <c r="M37" s="368">
        <f t="shared" si="8"/>
        <v>16.3</v>
      </c>
      <c r="N37" s="368">
        <f t="shared" si="8"/>
        <v>106.7</v>
      </c>
      <c r="O37" s="368">
        <f t="shared" si="8"/>
        <v>0</v>
      </c>
      <c r="P37" s="368">
        <f t="shared" si="8"/>
        <v>0</v>
      </c>
      <c r="Q37" s="368">
        <f t="shared" si="8"/>
        <v>0</v>
      </c>
      <c r="R37" s="368">
        <f t="shared" si="8"/>
        <v>0</v>
      </c>
      <c r="S37" s="368">
        <f t="shared" si="8"/>
        <v>2.2999999999999998</v>
      </c>
      <c r="T37" s="368">
        <f t="shared" si="8"/>
        <v>1.1000000000000001</v>
      </c>
      <c r="U37" s="368">
        <f t="shared" si="8"/>
        <v>0</v>
      </c>
      <c r="V37" s="368">
        <f t="shared" si="8"/>
        <v>8218.2999999999993</v>
      </c>
      <c r="W37" s="368">
        <f t="shared" si="8"/>
        <v>0</v>
      </c>
      <c r="X37" s="368">
        <f t="shared" si="8"/>
        <v>0</v>
      </c>
      <c r="Y37" s="368">
        <f t="shared" si="8"/>
        <v>0</v>
      </c>
      <c r="Z37" s="369">
        <f t="shared" si="8"/>
        <v>709</v>
      </c>
      <c r="AA37" s="370">
        <f t="shared" si="4"/>
        <v>12852.4</v>
      </c>
    </row>
    <row r="38" spans="2:27" ht="24" customHeight="1" x14ac:dyDescent="0.15">
      <c r="B38" s="167"/>
      <c r="C38" s="685"/>
      <c r="D38" s="208"/>
      <c r="E38" s="206" t="s">
        <v>262</v>
      </c>
      <c r="F38" s="391"/>
      <c r="G38" s="359">
        <f t="shared" ref="G38:Z38" si="9">SUM(G39:G41)</f>
        <v>0</v>
      </c>
      <c r="H38" s="359">
        <f t="shared" si="9"/>
        <v>3747.2</v>
      </c>
      <c r="I38" s="359">
        <f t="shared" si="9"/>
        <v>0</v>
      </c>
      <c r="J38" s="359">
        <f t="shared" si="9"/>
        <v>0</v>
      </c>
      <c r="K38" s="359">
        <f t="shared" si="9"/>
        <v>0</v>
      </c>
      <c r="L38" s="359">
        <f t="shared" si="9"/>
        <v>51.5</v>
      </c>
      <c r="M38" s="359">
        <f t="shared" si="9"/>
        <v>16.3</v>
      </c>
      <c r="N38" s="359">
        <f t="shared" si="9"/>
        <v>106.7</v>
      </c>
      <c r="O38" s="359">
        <f t="shared" si="9"/>
        <v>0</v>
      </c>
      <c r="P38" s="359">
        <f t="shared" si="9"/>
        <v>0</v>
      </c>
      <c r="Q38" s="359">
        <f t="shared" si="9"/>
        <v>0</v>
      </c>
      <c r="R38" s="359">
        <f t="shared" si="9"/>
        <v>0</v>
      </c>
      <c r="S38" s="359">
        <f t="shared" si="9"/>
        <v>2.2999999999999998</v>
      </c>
      <c r="T38" s="359">
        <f t="shared" si="9"/>
        <v>1.1000000000000001</v>
      </c>
      <c r="U38" s="359">
        <f t="shared" si="9"/>
        <v>0</v>
      </c>
      <c r="V38" s="359">
        <f t="shared" si="9"/>
        <v>8218.2999999999993</v>
      </c>
      <c r="W38" s="359">
        <f t="shared" si="9"/>
        <v>0</v>
      </c>
      <c r="X38" s="359">
        <f t="shared" si="9"/>
        <v>0</v>
      </c>
      <c r="Y38" s="359">
        <f t="shared" si="9"/>
        <v>0</v>
      </c>
      <c r="Z38" s="360">
        <f t="shared" si="9"/>
        <v>709</v>
      </c>
      <c r="AA38" s="361">
        <f t="shared" si="4"/>
        <v>12852.4</v>
      </c>
    </row>
    <row r="39" spans="2:27" ht="24" customHeight="1" x14ac:dyDescent="0.15">
      <c r="B39" s="167"/>
      <c r="C39" s="685"/>
      <c r="D39" s="209"/>
      <c r="E39" s="204"/>
      <c r="F39" s="202" t="s">
        <v>235</v>
      </c>
      <c r="G39" s="362">
        <f>+ｱ.燃え殻!$AA$28</f>
        <v>0</v>
      </c>
      <c r="H39" s="362">
        <f>+ｲ.汚泥!$AA$28</f>
        <v>3747.2</v>
      </c>
      <c r="I39" s="362">
        <f>+ｳ.廃油!$AA$28</f>
        <v>0</v>
      </c>
      <c r="J39" s="362">
        <f>+ｴ.廃酸!$AA$28</f>
        <v>0</v>
      </c>
      <c r="K39" s="362">
        <f>+ｵ.廃ｱﾙｶﾘ!$AA$28</f>
        <v>0</v>
      </c>
      <c r="L39" s="362">
        <f>+ｶ.廃ﾌﾟﾗ類!$AA$28</f>
        <v>51.5</v>
      </c>
      <c r="M39" s="362">
        <f>+ｷ.紙くず!$AA$28</f>
        <v>16.3</v>
      </c>
      <c r="N39" s="362">
        <f>+ｸ.木くず!$AA$28</f>
        <v>106.7</v>
      </c>
      <c r="O39" s="362">
        <f>+ｹ.繊維くず!$AA$28</f>
        <v>0</v>
      </c>
      <c r="P39" s="362">
        <f>+ｺ.動植物性残さ!$AA$28</f>
        <v>0</v>
      </c>
      <c r="Q39" s="362">
        <f>+ｻ.動物系固形不要物!$AA$28</f>
        <v>0</v>
      </c>
      <c r="R39" s="362">
        <f>+ｼ.ｺﾞﾑくず!$AA$28</f>
        <v>0</v>
      </c>
      <c r="S39" s="362">
        <f>+ｽ.金属くず!$AA$28</f>
        <v>2.2999999999999998</v>
      </c>
      <c r="T39" s="362">
        <f>+ｾ.ｶﾞﾗｽ･ｺﾝｸﾘ･陶磁器くず!$AA$28</f>
        <v>1.1000000000000001</v>
      </c>
      <c r="U39" s="362">
        <f>+ｿ.鉱さい!$AA$28</f>
        <v>0</v>
      </c>
      <c r="V39" s="362">
        <f>+ﾀ.がれき類!$AA$28</f>
        <v>8218.2999999999993</v>
      </c>
      <c r="W39" s="362">
        <f>+ﾁ.動物のふん尿!$AA$28</f>
        <v>0</v>
      </c>
      <c r="X39" s="362">
        <f>+ﾂ.動物の死体!$AA$28</f>
        <v>0</v>
      </c>
      <c r="Y39" s="362">
        <f>+ﾃ.ばいじん!$AA$28</f>
        <v>0</v>
      </c>
      <c r="Z39" s="363">
        <f>+ﾄ.混合廃棄物その他!$AA$28</f>
        <v>709</v>
      </c>
      <c r="AA39" s="364">
        <f t="shared" si="4"/>
        <v>12852.4</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3747.2</v>
      </c>
      <c r="I43" s="371">
        <f>+ｳ.廃油!$AL$27</f>
        <v>0</v>
      </c>
      <c r="J43" s="371">
        <f>+ｴ.廃酸!$AL$27</f>
        <v>0</v>
      </c>
      <c r="K43" s="371">
        <f>+ｵ.廃ｱﾙｶﾘ!$AL$27</f>
        <v>0</v>
      </c>
      <c r="L43" s="371">
        <f>+ｶ.廃ﾌﾟﾗ類!$AL$27</f>
        <v>51.5</v>
      </c>
      <c r="M43" s="371">
        <f>+ｷ.紙くず!$AL$27</f>
        <v>16.3</v>
      </c>
      <c r="N43" s="371">
        <f>+ｸ.木くず!$AL$27</f>
        <v>106.7</v>
      </c>
      <c r="O43" s="371">
        <f>+ｹ.繊維くず!$AL$27</f>
        <v>0</v>
      </c>
      <c r="P43" s="371">
        <f>+ｺ.動植物性残さ!$AL$27</f>
        <v>0</v>
      </c>
      <c r="Q43" s="371">
        <f>+ｻ.動物系固形不要物!$AL$27</f>
        <v>0</v>
      </c>
      <c r="R43" s="371">
        <f>+ｼ.ｺﾞﾑくず!$AL$27</f>
        <v>0</v>
      </c>
      <c r="S43" s="371">
        <f>+ｽ.金属くず!$AL$27</f>
        <v>2.2999999999999998</v>
      </c>
      <c r="T43" s="371">
        <f>+ｾ.ｶﾞﾗｽ･ｺﾝｸﾘ･陶磁器くず!$AL$27</f>
        <v>1.1000000000000001</v>
      </c>
      <c r="U43" s="371">
        <f>+ｿ.鉱さい!$AL$27</f>
        <v>0</v>
      </c>
      <c r="V43" s="371">
        <f>+ﾀ.がれき類!$AL$27</f>
        <v>8218.2999999999993</v>
      </c>
      <c r="W43" s="371">
        <f>+ﾁ.動物のふん尿!$AL$27</f>
        <v>0</v>
      </c>
      <c r="X43" s="371">
        <f>+ﾂ.動物の死体!$AL$27</f>
        <v>0</v>
      </c>
      <c r="Y43" s="371">
        <f>+ﾃ.ばいじん!$AL$27</f>
        <v>0</v>
      </c>
      <c r="Z43" s="372">
        <f>+ﾄ.混合廃棄物その他!$AL$27</f>
        <v>709</v>
      </c>
      <c r="AA43" s="373">
        <f t="shared" si="4"/>
        <v>12852.4</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3747.2</v>
      </c>
      <c r="I45" s="377">
        <f>+ｳ.廃油!$AS$24</f>
        <v>0</v>
      </c>
      <c r="J45" s="377">
        <f>+ｴ.廃酸!$AS$24</f>
        <v>0</v>
      </c>
      <c r="K45" s="377">
        <f>+ｵ.廃ｱﾙｶﾘ!$AS$24</f>
        <v>0</v>
      </c>
      <c r="L45" s="377">
        <f>+ｶ.廃ﾌﾟﾗ類!$AS$24</f>
        <v>51.5</v>
      </c>
      <c r="M45" s="377">
        <f>+ｷ.紙くず!$AS$24</f>
        <v>16.3</v>
      </c>
      <c r="N45" s="377">
        <f>+ｸ.木くず!$AS$24</f>
        <v>106.7</v>
      </c>
      <c r="O45" s="377">
        <f>+ｹ.繊維くず!$AS$24</f>
        <v>0</v>
      </c>
      <c r="P45" s="377">
        <f>+ｺ.動植物性残さ!$AS$24</f>
        <v>0</v>
      </c>
      <c r="Q45" s="377">
        <f>+ｻ.動物系固形不要物!$AS$24</f>
        <v>0</v>
      </c>
      <c r="R45" s="377">
        <f>+ｼ.ｺﾞﾑくず!$AS$24</f>
        <v>0</v>
      </c>
      <c r="S45" s="377">
        <f>+ｽ.金属くず!$AS$24</f>
        <v>2.2999999999999998</v>
      </c>
      <c r="T45" s="377">
        <f>+ｾ.ｶﾞﾗｽ･ｺﾝｸﾘ･陶磁器くず!$AS$24</f>
        <v>1.1000000000000001</v>
      </c>
      <c r="U45" s="377">
        <f>+ｿ.鉱さい!$AS$24</f>
        <v>0</v>
      </c>
      <c r="V45" s="377">
        <f>+ﾀ.がれき類!$AS$24</f>
        <v>8218.2999999999993</v>
      </c>
      <c r="W45" s="377">
        <f>+ﾁ.動物のふん尿!$AS$24</f>
        <v>0</v>
      </c>
      <c r="X45" s="377">
        <f>+ﾂ.動物の死体!$AS$24</f>
        <v>0</v>
      </c>
      <c r="Y45" s="377">
        <f>+ﾃ.ばいじん!$AS$24</f>
        <v>0</v>
      </c>
      <c r="Z45" s="378">
        <f>+ﾄ.混合廃棄物その他!$AS$24</f>
        <v>709</v>
      </c>
      <c r="AA45" s="379">
        <f t="shared" si="4"/>
        <v>12852.4</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6197.7</v>
      </c>
      <c r="I55" s="414">
        <f t="shared" si="10"/>
        <v>0</v>
      </c>
      <c r="J55" s="414">
        <f t="shared" si="10"/>
        <v>0</v>
      </c>
      <c r="K55" s="414">
        <f t="shared" si="10"/>
        <v>0</v>
      </c>
      <c r="L55" s="414">
        <f t="shared" si="10"/>
        <v>77.5</v>
      </c>
      <c r="M55" s="414">
        <f t="shared" si="10"/>
        <v>19.400000000000002</v>
      </c>
      <c r="N55" s="414">
        <f t="shared" si="10"/>
        <v>116.8</v>
      </c>
      <c r="O55" s="414">
        <f t="shared" si="10"/>
        <v>0</v>
      </c>
      <c r="P55" s="414">
        <f t="shared" si="10"/>
        <v>0</v>
      </c>
      <c r="Q55" s="414">
        <f t="shared" si="10"/>
        <v>0</v>
      </c>
      <c r="R55" s="414">
        <f t="shared" si="10"/>
        <v>0</v>
      </c>
      <c r="S55" s="414">
        <f t="shared" si="10"/>
        <v>18.600000000000001</v>
      </c>
      <c r="T55" s="414">
        <f t="shared" si="10"/>
        <v>6.6</v>
      </c>
      <c r="U55" s="414">
        <f t="shared" si="10"/>
        <v>0</v>
      </c>
      <c r="V55" s="414">
        <f t="shared" si="10"/>
        <v>8797</v>
      </c>
      <c r="W55" s="414">
        <f t="shared" si="10"/>
        <v>0</v>
      </c>
      <c r="X55" s="414">
        <f t="shared" si="10"/>
        <v>0</v>
      </c>
      <c r="Y55" s="414">
        <f t="shared" si="10"/>
        <v>0</v>
      </c>
      <c r="Z55" s="414">
        <f t="shared" si="10"/>
        <v>764.1</v>
      </c>
      <c r="AA55" s="415">
        <f>+AA9+AA19+AA20</f>
        <v>15997.699999999999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94"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29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横浜市港北区新横浜１－１３－３</v>
      </c>
      <c r="K16" s="740"/>
      <c r="L16" s="741"/>
      <c r="M16" s="741"/>
      <c r="N16" s="741"/>
      <c r="O16" s="742"/>
    </row>
    <row r="17" spans="1:15" ht="26.25" customHeight="1" x14ac:dyDescent="0.15">
      <c r="C17" s="78"/>
      <c r="H17" s="23" t="s">
        <v>7</v>
      </c>
      <c r="I17" s="23"/>
      <c r="J17" s="740" t="str">
        <f>+表紙!J40</f>
        <v>奈良建設株式会社　代表取締役　植本　正太郎</v>
      </c>
      <c r="K17" s="740"/>
      <c r="L17" s="741"/>
      <c r="M17" s="741"/>
      <c r="N17" s="741"/>
      <c r="O17" s="742"/>
    </row>
    <row r="18" spans="1:15" x14ac:dyDescent="0.15">
      <c r="C18" s="78"/>
      <c r="J18" s="21" t="s">
        <v>8</v>
      </c>
      <c r="O18" s="79"/>
    </row>
    <row r="19" spans="1:15" x14ac:dyDescent="0.15">
      <c r="C19" s="78"/>
      <c r="J19" s="24" t="s">
        <v>9</v>
      </c>
      <c r="K19" s="24"/>
      <c r="L19" s="705" t="str">
        <f>IF(+表紙!L42="","",+表紙!L42)</f>
        <v>045-472-2111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　横浜市内各現場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1636</v>
      </c>
      <c r="N25" s="730"/>
      <c r="O25" s="731"/>
    </row>
    <row r="26" spans="1:15" ht="18" customHeight="1" x14ac:dyDescent="0.15">
      <c r="C26" s="431" t="s">
        <v>11</v>
      </c>
      <c r="D26" s="463"/>
      <c r="E26" s="464"/>
      <c r="F26" s="716" t="str">
        <f>+表紙!F49</f>
        <v>　横浜市内各所</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5000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238人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3145.2999999999997</v>
      </c>
      <c r="I40" s="241" t="s">
        <v>4</v>
      </c>
      <c r="J40" s="499" t="s">
        <v>324</v>
      </c>
      <c r="K40" s="500"/>
      <c r="L40" s="501"/>
      <c r="M40" s="700">
        <f>+表紙!M63</f>
        <v>3145.2999999999997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3145.2999999999997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2024-07-02T04:55:50Z</dcterms:created>
  <dcterms:modified xsi:type="dcterms:W3CDTF">2024-09-05T04:30:45Z</dcterms:modified>
</cp:coreProperties>
</file>