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26" i="94"/>
  <c r="AA28" i="94"/>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<sst xmlns="http://schemas.openxmlformats.org/spreadsheetml/2006/main" count="3175" uniqueCount="462">
  <si>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</si>
  <si>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</si>
  <si>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</si>
  <si>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</si>
  <si>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</si>
  <si>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</si>
  <si>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</si>
  <si>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</si>
  <si>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</si>
  <si>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</si>
  <si>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</si>
  <si>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</si>
  <si>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</si>
  <si>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</si>
  <si>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</si>
  <si>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</si>
  <si>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</si>
  <si>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</si>
  <si>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</si>
  <si>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</si>
  <si>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</si>
  <si>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</si>
  <si>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</si>
  <si>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</si>
  <si>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</si>
  <si>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</si>
  <si>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</si>
  <si>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</si>
  <si>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</si>
  <si>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</si>
  <si>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</si>
  <si>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</si>
  <si>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</si>
  <si>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</si>
  <si>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</si>
  <si>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</si>
  <si>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</si>
  <si>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</si>
  <si>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</si>
  <si>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</si>
  <si>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</si>
  <si>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</si>
  <si>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</si>
  <si>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</si>
  <si>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</si>
  <si>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</si>
  <si>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</si>
  <si>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</si>
  <si>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</si>
  <si>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</si>
  <si>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</si>
  <si>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</si>
  <si>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</si>
  <si>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</si>
  <si>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</si>
  <si>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</si>
  <si>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</si>
  <si>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</si>
  <si>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</si>
  <si>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</si>
  <si>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</si>
  <si>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</si>
  <si>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</si>
  <si>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</si>
  <si>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</si>
  <si>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</si>
  <si>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</si>
  <si>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</si>
  <si>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</si>
  <si>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</si>
  <si>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</si>
  <si>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</si>
  <si>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</si>
  <si>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</si>
  <si>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</si>
  <si>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</si>
  <si>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</si>
  <si>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</si>
  <si>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</si>
  <si>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</si>
  <si>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</si>
  <si>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</si>
  <si>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</si>
  <si>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</si>
  <si>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</si>
  <si>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</si>
  <si>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</si>
  <si>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</si>
  <si>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</si>
  <si>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</si>
  <si>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</si>
  <si>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</si>
  <si>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</si>
  <si>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</si>
  <si>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</si>
  <si>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</si>
  <si>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</si>
  <si>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</si>
  <si>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</si>
  <si>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</si>
  <si>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</si>
  <si>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</si>
  <si>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</si>
  <si>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</si>
  <si>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</si>
  <si>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</si>
  <si>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</si>
  <si>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</si>
  <si>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</si>
  <si>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</si>
  <si>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</si>
  <si>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</si>
  <si>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</si>
  <si>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</si>
  <si>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</si>
  <si>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</si>
  <si>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</si>
  <si>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</si>
  <si>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</si>
  <si>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</si>
  <si>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</si>
  <si>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</si>
  <si>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</si>
  <si>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</si>
  <si>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</si>
  <si>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</si>
  <si>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</si>
  <si>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</si>
  <si>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</si>
  <si>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</si>
  <si>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</si>
  <si>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</si>
  <si>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</si>
  <si>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</si>
  <si>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</si>
  <si>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</si>
  <si>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</si>
  <si>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</si>
  <si>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</si>
  <si>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</si>
  <si>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</si>
  <si>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</si>
  <si>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</si>
  <si>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</si>
  <si>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</si>
  <si>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</si>
  <si>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</si>
  <si>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</si>
  <si>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</si>
  <si>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</si>
  <si>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</si>
  <si>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</si>
  <si>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</si>
  <si>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</si>
  <si>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</si>
  <si>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</si>
  <si>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</si>
  <si>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</si>
  <si>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</si>
  <si>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</si>
  <si>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</si>
  <si>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</si>
  <si>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</si>
  <si>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</si>
  <si>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</si>
  <si>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</si>
  <si>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</si>
  <si>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</si>
  <si>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</si>
  <si>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</si>
  <si>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</si>
  <si>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</si>
  <si>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</si>
  <si>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</si>
  <si>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</si>
  <si>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</si>
  <si>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</si>
  <si>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</si>
  <si>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</si>
  <si>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</si>
  <si>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</si>
  <si>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</si>
  <si>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</si>
  <si>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</si>
  <si>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</si>
  <si>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</si>
  <si>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</si>
  <si>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</si>
  <si>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</si>
  <si>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</si>
  <si>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</si>
  <si>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</si>
  <si>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</si>
  <si>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</si>
  <si>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</si>
  <si>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</si>
  <si>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</si>
  <si>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</si>
  <si>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</si>
  <si>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</si>
  <si>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</si>
  <si>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</si>
  <si>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</si>
  <si>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</si>
  <si>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</si>
  <si>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</si>
  <si>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</si>
  <si>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</si>
  <si>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</si>
  <si>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</si>
  <si>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</si>
  <si>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</si>
  <si>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</si>
  <si>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</si>
  <si>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</si>
  <si>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</si>
  <si>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</si>
  <si>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</si>
  <si>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</si>
  <si>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</si>
  <si>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</si>
  <si>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</si>
  <si>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</si>
  <si>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</si>
  <si>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</si>
  <si>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</si>
  <si>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</si>
  <si>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</si>
  <si>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</si>
  <si>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</si>
  <si>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</si>
  <si>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</si>
  <si>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</si>
  <si>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</si>
  <si>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</si>
  <si>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</si>
  <si>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</si>
  <si>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</si>
  <si>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</si>
  <si>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</si>
  <si>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</si>
  <si>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</si>
  <si>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</si>
  <si>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</si>
  <si>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</si>
  <si>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</si>
  <si>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</si>
  <si>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</si>
  <si>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</si>
  <si>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</si>
  <si>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</si>
  <si>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</si>
  <si>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</si>
  <si>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</si>
  <si>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</si>
  <si>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</si>
  <si>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</si>
  <si>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</si>
  <si>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</si>
  <si>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</si>
  <si>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</si>
  <si>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</si>
  <si>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</si>
  <si>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</si>
  <si>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</si>
  <si>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</si>
  <si>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</si>
  <si>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</si>
  <si>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</si>
  <si>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</si>
  <si>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</si>
  <si>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</si>
  <si>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</si>
  <si>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</si>
  <si>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</si>
  <si>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</si>
  <si>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</si>
  <si>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</si>
  <si>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</si>
  <si>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</si>
  <si>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</si>
  <si>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</si>
  <si>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</si>
  <si>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</si>
  <si>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</si>
  <si>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</si>
  <si>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</si>
  <si>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</si>
  <si>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</si>
  <si>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</si>
  <si>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</si>
  <si>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</si>
  <si>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</si>
  <si>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</si>
  <si>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</si>
  <si>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</si>
  <si>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</si>
  <si>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</si>
  <si>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</si>
  <si>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</si>
  <si>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</si>
  <si>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</si>
  <si>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</si>
  <si>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</si>
  <si>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</si>
  <si>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</si>
  <si>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</si>
  <si>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</si>
  <si>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</si>
  <si>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</si>
  <si>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</si>
  <si>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</si>
  <si>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</si>
  <si>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</si>
  <si>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</si>
  <si>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</si>
  <si>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</si>
  <si>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</si>
  <si>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</si>
  <si>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</si>
  <si>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</si>
  <si>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</si>
  <si>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</si>
  <si>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</si>
  <si>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</si>
  <si>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</si>
  <si>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</si>
  <si>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</si>
  <si>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</si>
  <si>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</si>
  <si>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</si>
  <si>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</si>
  <si>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</si>
  <si>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</si>
  <si>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</si>
  <si>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</si>
  <si>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</si>
  <si>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</si>
  <si>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</si>
  <si>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</si>
  <si>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</si>
  <si>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</si>
  <si>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</si>
  <si>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</si>
  <si>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</si>
  <si>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</si>
  <si>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</si>
  <si>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</si>
  <si>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</si>
  <si>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</si>
  <si>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</si>
  <si>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</si>
  <si>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</si>
  <si>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</si>
  <si>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</si>
  <si>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</si>
  <si>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</si>
  <si>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</si>
  <si>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</si>
  <si>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</si>
  <si>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</si>
  <si>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</si>
  <si>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</si>
  <si>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</si>
  <si>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</si>
  <si>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</si>
  <si>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</si>
  <si>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</si>
  <si>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</si>
  <si>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</si>
  <si>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</si>
  <si>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</si>
  <si>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</si>
  <si>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</si>
  <si>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</si>
  <si>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</si>
  <si>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</si>
  <si>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</si>
  <si>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</si>
  <si>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</si>
  <si>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</si>
  <si>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</si>
  <si>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</si>
  <si>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</si>
  <si>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</si>
  <si>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</si>
  <si>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</si>
  <si>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</si>
  <si>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</si>
  <si>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</si>
  <si>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</si>
  <si>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</si>
  <si>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</si>
  <si>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</si>
  <si>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</si>
  <si>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</si>
  <si>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</si>
  <si>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</si>
  <si>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</si>
  <si>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</si>
  <si>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</si>
  <si>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</si>
  <si>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</si>
  <si>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</si>
  <si>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</si>
  <si>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</si>
  <si>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</si>
  <si>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</si>
  <si>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</si>
  <si>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</si>
  <si>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</si>
  <si>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</si>
  <si>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</si>
  <si>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</si>
  <si>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</si>
  <si>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</si>
  <si>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</si>
  <si>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</si>
  <si>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</si>
  <si>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</si>
  <si>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</si>
  <si>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</si>
  <si>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</si>
  <si>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</si>
  <si>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</si>
  <si>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</si>
  <si>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</si>
  <si>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</si>
  <si>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</si>
  <si>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</si>
  <si>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</si>
  <si>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</si>
  <si>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</si>
  <si>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</si>
  <si>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</si>
  <si>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</si>
  <si>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</si>
  <si>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</si>
  <si>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</si>
  <si>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</si>
  <si>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</si>
  <si>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</si>
  <si>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</si>
  <si>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</si>
  <si>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</si>
  <si>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</si>
  <si>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</si>
  <si>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令和6年5月29日</t>
    <phoneticPr fontId="3"/>
  </si>
  <si>
    <t>横浜市長</t>
  </si>
  <si>
    <t>東京都千代田区神田三崎町二丁目５番３号</t>
    <phoneticPr fontId="3"/>
  </si>
  <si>
    <t>鉄建建設株式会社　東京支店
常務執行役員支店長　白井　稔久</t>
    <phoneticPr fontId="3"/>
  </si>
  <si>
    <t>03-3221-2291</t>
    <phoneticPr fontId="3"/>
  </si>
  <si>
    <t>鉄建建設株式会社東京支店</t>
    <phoneticPr fontId="3"/>
  </si>
  <si>
    <t>Ｄ－建設業　総合工事業</t>
    <phoneticPr fontId="3"/>
  </si>
  <si>
    <t>元請完成工事高　33,536,00万円</t>
    <phoneticPr fontId="3"/>
  </si>
  <si>
    <t>293名　(東京支店　令和6年4月1日)</t>
    <phoneticPr fontId="3"/>
  </si>
  <si>
    <t xml:space="preserve">「環境管理計画書」に則り以下の具体的な適正処置活動を推進した。
①混合廃棄物の発生抑制　②建設廃棄物のリサイクル率向上　③建設汚泥リサイクル率向上 </t>
    <phoneticPr fontId="3"/>
  </si>
  <si>
    <t>「環境管理計画書」に則り以下の具体的な適正処置活動を引き続き推進する。
①混合廃棄物の発生抑制　②建設廃棄物のリサイクル率向上　③建設汚泥リサイクル率向上　</t>
    <phoneticPr fontId="3"/>
  </si>
  <si>
    <t>作業所内は分別しやすいように整理し保管場所を定め、分別状況も所長以下職員全員で確認している。また啓蒙教育も随時実施中。</t>
    <phoneticPr fontId="3"/>
  </si>
  <si>
    <t>前年度同様、分別に関する取組を継続し実施していく。</t>
    <phoneticPr fontId="3"/>
  </si>
  <si>
    <t>①産廃処理委託契約書締結の際には、業者の許可、許可品目、登録車両、任意保険の有無、運搬経路、処理場の能力、処理場の確認を行った後に締結する。また、紙マニフェストの適切な発行及び電子マニフェストの対応可能な業者との契約を推奨し、当社管理システムによる還流状況のチェックを行っている。②優良認定業者を委託契約の際に推奨している。</t>
    <phoneticPr fontId="3"/>
  </si>
  <si>
    <t>①「環境管理計画書」に則り適正な取組を推進する。 ②電子マニフェストの導入を更に推進していく。③優良認定業者への委託を引き続き推奨していく。④可能な限り再生利用を促進する。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</si>
</sst>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509713" y="2206229"/>
          <a:ext cx="395287" cy="640556"/>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00188" y="2196704"/>
          <a:ext cx="407194" cy="640556"/>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00188" y="2206229"/>
          <a:ext cx="407194" cy="640556"/>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00188" y="2187179"/>
          <a:ext cx="407194" cy="640556"/>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00188" y="2225279"/>
          <a:ext cx="407194" cy="631031"/>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00188" y="2196704"/>
          <a:ext cx="407194" cy="64055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00188" y="2196704"/>
          <a:ext cx="407194" cy="64055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00188" y="2187179"/>
          <a:ext cx="407194" cy="631031"/>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00188" y="2187179"/>
          <a:ext cx="407194" cy="640556"/>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98" zoomScaleNormal="115" zoomScaleSheetLayoutView="98"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1730</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454</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455</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2964.3</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456</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2815.9999999999995</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457</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458</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459</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2964.3</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487.00000000000006</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773.39999999999986</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460</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2815.9999999999995</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462.70000000000005</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734.6</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461</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鉄建建設株式会社東京支店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1759.3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1851.9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1759.3</v>
      </c>
      <c r="P27" s="700"/>
      <c r="Q27" s="700"/>
      <c r="R27" s="700"/>
      <c r="S27" s="49" t="s">
        <v>38</v>
      </c>
      <c r="T27" s="70"/>
      <c r="U27" s="70"/>
      <c r="X27" s="68" t="s">
        <v>39</v>
      </c>
      <c r="Y27" s="71"/>
      <c r="AG27" s="58"/>
      <c r="AH27" s="58"/>
      <c r="AI27" s="58"/>
      <c r="AJ27" s="58"/>
      <c r="AK27" s="742">
        <f>+AG18+O27</f>
        <v>1759.3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1851.9</v>
      </c>
      <c r="G29" s="712"/>
      <c r="H29" s="214" t="s">
        <v>198</v>
      </c>
      <c r="L29" s="709"/>
      <c r="O29" s="61"/>
      <c r="P29" s="148"/>
      <c r="Q29" s="56" t="s">
        <v>183</v>
      </c>
      <c r="R29" s="676" t="s">
        <v>33</v>
      </c>
      <c r="S29" s="692"/>
      <c r="T29" s="692"/>
      <c r="U29" s="693"/>
      <c r="V29" s="53"/>
      <c r="W29" s="72"/>
      <c r="X29" s="697" t="s">
        <v>315</v>
      </c>
      <c r="Y29" s="698"/>
      <c r="Z29" s="690">
        <v>1759.3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1759.3</v>
      </c>
      <c r="R30" s="700"/>
      <c r="S30" s="700"/>
      <c r="T30" s="700"/>
      <c r="U30" s="49" t="s">
        <v>16</v>
      </c>
      <c r="X30" s="697" t="s">
        <v>186</v>
      </c>
      <c r="Y30" s="698"/>
      <c r="Z30" s="690"/>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32.6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34.299999999999997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32.6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32.6</v>
      </c>
      <c r="P27" s="700"/>
      <c r="Q27" s="700"/>
      <c r="R27" s="700"/>
      <c r="S27" s="49" t="s">
        <v>38</v>
      </c>
      <c r="T27" s="70"/>
      <c r="U27" s="70"/>
      <c r="X27" s="68" t="s">
        <v>39</v>
      </c>
      <c r="Y27" s="71"/>
      <c r="AG27" s="58"/>
      <c r="AH27" s="58"/>
      <c r="AI27" s="58"/>
      <c r="AJ27" s="58"/>
      <c r="AK27" s="742">
        <f>+AG18+O27</f>
        <v>32.6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32.6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34.299999999999997</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25.9</v>
      </c>
      <c r="G30" s="712"/>
      <c r="H30" s="214" t="s">
        <v>198</v>
      </c>
      <c r="L30" s="709"/>
      <c r="O30" s="61"/>
      <c r="Q30" s="699">
        <f>+ROUND(Z28,1)+ROUND(Z29,1)+ROUND(Z30,1)</f>
        <v>32.6</v>
      </c>
      <c r="R30" s="700"/>
      <c r="S30" s="700"/>
      <c r="T30" s="700"/>
      <c r="U30" s="49" t="s">
        <v>16</v>
      </c>
      <c r="X30" s="697" t="s">
        <v>186</v>
      </c>
      <c r="Y30" s="698"/>
      <c r="Z30" s="690"/>
      <c r="AA30" s="691"/>
      <c r="AB30" s="691"/>
      <c r="AC30" s="691"/>
      <c r="AD30" s="691"/>
      <c r="AE30" s="49" t="s">
        <v>13</v>
      </c>
      <c r="AK30" s="651">
        <v>24.6</v>
      </c>
      <c r="AL30" s="652"/>
      <c r="AM30" s="652"/>
      <c r="AN30" s="652"/>
      <c r="AO30" s="57" t="s">
        <v>13</v>
      </c>
      <c r="AR30" s="758"/>
      <c r="AS30" s="755"/>
      <c r="AT30" s="755"/>
      <c r="AU30" s="756"/>
    </row>
    <row r="31" spans="2:48" ht="27" customHeight="1" thickTop="1" thickBot="1" x14ac:dyDescent="0.2">
      <c r="B31" s="725" t="s">
        <v>375</v>
      </c>
      <c r="C31" s="676"/>
      <c r="D31" s="676"/>
      <c r="E31" s="677"/>
      <c r="F31" s="711">
        <v>34.299999999999997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54.7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57.6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54.7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54.7</v>
      </c>
      <c r="P27" s="700"/>
      <c r="Q27" s="700"/>
      <c r="R27" s="700"/>
      <c r="S27" s="49" t="s">
        <v>38</v>
      </c>
      <c r="T27" s="70"/>
      <c r="U27" s="70"/>
      <c r="X27" s="68" t="s">
        <v>39</v>
      </c>
      <c r="Y27" s="71"/>
      <c r="AG27" s="58"/>
      <c r="AH27" s="58"/>
      <c r="AI27" s="58"/>
      <c r="AJ27" s="58"/>
      <c r="AK27" s="742">
        <f>+AG18+O27</f>
        <v>54.7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54.7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57.6</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12.6</v>
      </c>
      <c r="G30" s="712"/>
      <c r="H30" s="214" t="s">
        <v>198</v>
      </c>
      <c r="L30" s="709"/>
      <c r="O30" s="61"/>
      <c r="Q30" s="699">
        <f>+ROUND(Z28,1)+ROUND(Z29,1)+ROUND(Z30,1)</f>
        <v>54.7</v>
      </c>
      <c r="R30" s="700"/>
      <c r="S30" s="700"/>
      <c r="T30" s="700"/>
      <c r="U30" s="49" t="s">
        <v>16</v>
      </c>
      <c r="X30" s="697" t="s">
        <v>186</v>
      </c>
      <c r="Y30" s="698"/>
      <c r="Z30" s="690"/>
      <c r="AA30" s="691"/>
      <c r="AB30" s="691"/>
      <c r="AC30" s="691"/>
      <c r="AD30" s="691"/>
      <c r="AE30" s="49" t="s">
        <v>13</v>
      </c>
      <c r="AK30" s="651">
        <v>12</v>
      </c>
      <c r="AL30" s="652"/>
      <c r="AM30" s="652"/>
      <c r="AN30" s="652"/>
      <c r="AO30" s="57" t="s">
        <v>13</v>
      </c>
      <c r="AR30" s="758"/>
      <c r="AS30" s="755"/>
      <c r="AT30" s="755"/>
      <c r="AU30" s="756"/>
    </row>
    <row r="31" spans="2:48" ht="27" customHeight="1" thickTop="1" thickBot="1" x14ac:dyDescent="0.2">
      <c r="B31" s="725" t="s">
        <v>375</v>
      </c>
      <c r="C31" s="676"/>
      <c r="D31" s="676"/>
      <c r="E31" s="677"/>
      <c r="F31" s="711">
        <v>57.6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45.5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47.9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45.5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45.5</v>
      </c>
      <c r="P27" s="700"/>
      <c r="Q27" s="700"/>
      <c r="R27" s="700"/>
      <c r="S27" s="49" t="s">
        <v>38</v>
      </c>
      <c r="T27" s="70"/>
      <c r="U27" s="70"/>
      <c r="X27" s="68" t="s">
        <v>39</v>
      </c>
      <c r="Y27" s="71"/>
      <c r="AG27" s="58"/>
      <c r="AH27" s="58"/>
      <c r="AI27" s="58"/>
      <c r="AJ27" s="58"/>
      <c r="AK27" s="742">
        <f>+AG18+O27</f>
        <v>45.5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45.5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47.9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20.9</v>
      </c>
      <c r="G30" s="712"/>
      <c r="H30" s="214" t="s">
        <v>198</v>
      </c>
      <c r="L30" s="709"/>
      <c r="O30" s="61"/>
      <c r="Q30" s="699">
        <f>+ROUND(Z28,1)+ROUND(Z29,1)+ROUND(Z30,1)</f>
        <v>45.5</v>
      </c>
      <c r="R30" s="700"/>
      <c r="S30" s="700"/>
      <c r="T30" s="700"/>
      <c r="U30" s="49" t="s">
        <v>16</v>
      </c>
      <c r="X30" s="697" t="s">
        <v>186</v>
      </c>
      <c r="Y30" s="698"/>
      <c r="Z30" s="690"/>
      <c r="AA30" s="691"/>
      <c r="AB30" s="691"/>
      <c r="AC30" s="691"/>
      <c r="AD30" s="691"/>
      <c r="AE30" s="49" t="s">
        <v>13</v>
      </c>
      <c r="AK30" s="651">
        <v>19.899999999999999</v>
      </c>
      <c r="AL30" s="652"/>
      <c r="AM30" s="652"/>
      <c r="AN30" s="652"/>
      <c r="AO30" s="57" t="s">
        <v>13</v>
      </c>
      <c r="AR30" s="758"/>
      <c r="AS30" s="755"/>
      <c r="AT30" s="755"/>
      <c r="AU30" s="756"/>
    </row>
    <row r="31" spans="2:48" ht="27" customHeight="1" thickTop="1" thickBot="1" x14ac:dyDescent="0.2">
      <c r="B31" s="725" t="s">
        <v>375</v>
      </c>
      <c r="C31" s="676"/>
      <c r="D31" s="676"/>
      <c r="E31" s="677"/>
      <c r="F31" s="711">
        <v>47.9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63.8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67.2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63.8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63.8</v>
      </c>
      <c r="P27" s="700"/>
      <c r="Q27" s="700"/>
      <c r="R27" s="700"/>
      <c r="S27" s="49" t="s">
        <v>38</v>
      </c>
      <c r="T27" s="70"/>
      <c r="U27" s="70"/>
      <c r="X27" s="68" t="s">
        <v>39</v>
      </c>
      <c r="Y27" s="71"/>
      <c r="AG27" s="58"/>
      <c r="AH27" s="58"/>
      <c r="AI27" s="58"/>
      <c r="AJ27" s="58"/>
      <c r="AK27" s="742">
        <f>+AG18+O27</f>
        <v>63.8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63.8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67.2</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22.6</v>
      </c>
      <c r="G30" s="712"/>
      <c r="H30" s="214" t="s">
        <v>198</v>
      </c>
      <c r="L30" s="709"/>
      <c r="O30" s="61"/>
      <c r="Q30" s="699">
        <f>+ROUND(Z28,1)+ROUND(Z29,1)+ROUND(Z30,1)</f>
        <v>63.8</v>
      </c>
      <c r="R30" s="700"/>
      <c r="S30" s="700"/>
      <c r="T30" s="700"/>
      <c r="U30" s="49" t="s">
        <v>16</v>
      </c>
      <c r="X30" s="697" t="s">
        <v>186</v>
      </c>
      <c r="Y30" s="698"/>
      <c r="Z30" s="690"/>
      <c r="AA30" s="691"/>
      <c r="AB30" s="691"/>
      <c r="AC30" s="691"/>
      <c r="AD30" s="691"/>
      <c r="AE30" s="49" t="s">
        <v>13</v>
      </c>
      <c r="AK30" s="651">
        <v>21.5</v>
      </c>
      <c r="AL30" s="652"/>
      <c r="AM30" s="652"/>
      <c r="AN30" s="652"/>
      <c r="AO30" s="57" t="s">
        <v>13</v>
      </c>
      <c r="AR30" s="758"/>
      <c r="AS30" s="755"/>
      <c r="AT30" s="755"/>
      <c r="AU30" s="756"/>
    </row>
    <row r="31" spans="2:48" ht="27" customHeight="1" thickTop="1" thickBot="1" x14ac:dyDescent="0.2">
      <c r="B31" s="725" t="s">
        <v>375</v>
      </c>
      <c r="C31" s="676"/>
      <c r="D31" s="676"/>
      <c r="E31" s="677"/>
      <c r="F31" s="711">
        <v>67.2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44.8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47.2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44.8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44.8</v>
      </c>
      <c r="P27" s="700"/>
      <c r="Q27" s="700"/>
      <c r="R27" s="700"/>
      <c r="S27" s="49" t="s">
        <v>38</v>
      </c>
      <c r="T27" s="70"/>
      <c r="U27" s="70"/>
      <c r="X27" s="68" t="s">
        <v>39</v>
      </c>
      <c r="Y27" s="71"/>
      <c r="AG27" s="58"/>
      <c r="AH27" s="58"/>
      <c r="AI27" s="58"/>
      <c r="AJ27" s="58"/>
      <c r="AK27" s="742">
        <f>+AG18+O27</f>
        <v>44.8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44.8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47.2</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5.6</v>
      </c>
      <c r="G30" s="712"/>
      <c r="H30" s="214" t="s">
        <v>198</v>
      </c>
      <c r="L30" s="709"/>
      <c r="O30" s="61"/>
      <c r="Q30" s="699">
        <f>+ROUND(Z28,1)+ROUND(Z29,1)+ROUND(Z30,1)</f>
        <v>44.8</v>
      </c>
      <c r="R30" s="700"/>
      <c r="S30" s="700"/>
      <c r="T30" s="700"/>
      <c r="U30" s="49" t="s">
        <v>16</v>
      </c>
      <c r="X30" s="697" t="s">
        <v>186</v>
      </c>
      <c r="Y30" s="698"/>
      <c r="Z30" s="690"/>
      <c r="AA30" s="691"/>
      <c r="AB30" s="691"/>
      <c r="AC30" s="691"/>
      <c r="AD30" s="691"/>
      <c r="AE30" s="49" t="s">
        <v>13</v>
      </c>
      <c r="AK30" s="651">
        <v>5.3</v>
      </c>
      <c r="AL30" s="652"/>
      <c r="AM30" s="652"/>
      <c r="AN30" s="652"/>
      <c r="AO30" s="57" t="s">
        <v>13</v>
      </c>
      <c r="AR30" s="758"/>
      <c r="AS30" s="755"/>
      <c r="AT30" s="755"/>
      <c r="AU30" s="756"/>
    </row>
    <row r="31" spans="2:48" ht="27" customHeight="1" thickTop="1" thickBot="1" x14ac:dyDescent="0.2">
      <c r="B31" s="725" t="s">
        <v>375</v>
      </c>
      <c r="C31" s="676"/>
      <c r="D31" s="676"/>
      <c r="E31" s="677"/>
      <c r="F31" s="711">
        <v>47.2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679.2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714.9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357.1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679.2</v>
      </c>
      <c r="P27" s="700"/>
      <c r="Q27" s="700"/>
      <c r="R27" s="700"/>
      <c r="S27" s="49" t="s">
        <v>38</v>
      </c>
      <c r="T27" s="70"/>
      <c r="U27" s="70"/>
      <c r="X27" s="68" t="s">
        <v>39</v>
      </c>
      <c r="Y27" s="71"/>
      <c r="AG27" s="58"/>
      <c r="AH27" s="58"/>
      <c r="AI27" s="58"/>
      <c r="AJ27" s="58"/>
      <c r="AK27" s="742">
        <f>+AG18+O27</f>
        <v>679.2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357.1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714.9</v>
      </c>
      <c r="G29" s="712"/>
      <c r="H29" s="214" t="s">
        <v>198</v>
      </c>
      <c r="L29" s="709"/>
      <c r="O29" s="61"/>
      <c r="P29" s="148"/>
      <c r="Q29" s="56" t="s">
        <v>183</v>
      </c>
      <c r="R29" s="676" t="s">
        <v>33</v>
      </c>
      <c r="S29" s="692"/>
      <c r="T29" s="692"/>
      <c r="U29" s="693"/>
      <c r="V29" s="53"/>
      <c r="W29" s="72"/>
      <c r="X29" s="697" t="s">
        <v>315</v>
      </c>
      <c r="Y29" s="698"/>
      <c r="Z29" s="690">
        <v>322.10000000000002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365.6</v>
      </c>
      <c r="G30" s="712"/>
      <c r="H30" s="214" t="s">
        <v>198</v>
      </c>
      <c r="L30" s="709"/>
      <c r="O30" s="61"/>
      <c r="Q30" s="699">
        <f>+ROUND(Z28,1)+ROUND(Z29,1)+ROUND(Z30,1)</f>
        <v>679.2</v>
      </c>
      <c r="R30" s="700"/>
      <c r="S30" s="700"/>
      <c r="T30" s="700"/>
      <c r="U30" s="49" t="s">
        <v>16</v>
      </c>
      <c r="X30" s="697" t="s">
        <v>186</v>
      </c>
      <c r="Y30" s="698"/>
      <c r="Z30" s="690"/>
      <c r="AA30" s="691"/>
      <c r="AB30" s="691"/>
      <c r="AC30" s="691"/>
      <c r="AD30" s="691"/>
      <c r="AE30" s="49" t="s">
        <v>13</v>
      </c>
      <c r="AK30" s="651">
        <v>347.3</v>
      </c>
      <c r="AL30" s="652"/>
      <c r="AM30" s="652"/>
      <c r="AN30" s="652"/>
      <c r="AO30" s="57" t="s">
        <v>13</v>
      </c>
      <c r="AR30" s="758"/>
      <c r="AS30" s="755"/>
      <c r="AT30" s="755"/>
      <c r="AU30" s="756"/>
    </row>
    <row r="31" spans="2:48" ht="27" customHeight="1" thickTop="1" thickBot="1" x14ac:dyDescent="0.2">
      <c r="B31" s="725" t="s">
        <v>375</v>
      </c>
      <c r="C31" s="676"/>
      <c r="D31" s="676"/>
      <c r="E31" s="677"/>
      <c r="F31" s="711">
        <v>375.9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鉄建建設株式会社東京支店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136.1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143.30000000000001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136.1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136.1</v>
      </c>
      <c r="P27" s="700"/>
      <c r="Q27" s="700"/>
      <c r="R27" s="700"/>
      <c r="S27" s="49" t="s">
        <v>38</v>
      </c>
      <c r="T27" s="70"/>
      <c r="U27" s="70"/>
      <c r="X27" s="68" t="s">
        <v>39</v>
      </c>
      <c r="Y27" s="71"/>
      <c r="AG27" s="58"/>
      <c r="AH27" s="58"/>
      <c r="AI27" s="58"/>
      <c r="AJ27" s="58"/>
      <c r="AK27" s="742">
        <f>+AG18+O27</f>
        <v>136.1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136.1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143.30000000000001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33.799999999999997</v>
      </c>
      <c r="G30" s="712"/>
      <c r="H30" s="214" t="s">
        <v>198</v>
      </c>
      <c r="L30" s="709"/>
      <c r="O30" s="61"/>
      <c r="Q30" s="699">
        <f>+ROUND(Z28,1)+ROUND(Z29,1)+ROUND(Z30,1)</f>
        <v>136.1</v>
      </c>
      <c r="R30" s="700"/>
      <c r="S30" s="700"/>
      <c r="T30" s="700"/>
      <c r="U30" s="49" t="s">
        <v>16</v>
      </c>
      <c r="X30" s="697" t="s">
        <v>186</v>
      </c>
      <c r="Y30" s="698"/>
      <c r="Z30" s="690"/>
      <c r="AA30" s="691"/>
      <c r="AB30" s="691"/>
      <c r="AC30" s="691"/>
      <c r="AD30" s="691"/>
      <c r="AE30" s="49" t="s">
        <v>13</v>
      </c>
      <c r="AK30" s="651">
        <v>32.1</v>
      </c>
      <c r="AL30" s="652"/>
      <c r="AM30" s="652"/>
      <c r="AN30" s="652"/>
      <c r="AO30" s="57" t="s">
        <v>13</v>
      </c>
      <c r="AR30" s="758"/>
      <c r="AS30" s="755"/>
      <c r="AT30" s="755"/>
      <c r="AU30" s="756"/>
    </row>
    <row r="31" spans="2:48" ht="27" customHeight="1" thickTop="1" thickBot="1" x14ac:dyDescent="0.2">
      <c r="B31" s="725" t="s">
        <v>375</v>
      </c>
      <c r="C31" s="676"/>
      <c r="D31" s="676"/>
      <c r="E31" s="677"/>
      <c r="F31" s="711">
        <v>143.30000000000001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鉄建建設株式会社東京支店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1851.9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34.299999999999997</v>
      </c>
      <c r="M9" s="377">
        <f>IF(OR(ｷ.紙くず!F24&gt;0,ｷ.紙くず!F24&lt;0),ｷ.紙くず!F24,IF(M$19&gt;0,"0",0))</f>
        <v>57.6</v>
      </c>
      <c r="N9" s="377">
        <f>IF(OR(ｸ.木くず!F24&gt;0,ｸ.木くず!F24&lt;0),ｸ.木くず!F24,IF(N$19&gt;0,"0",0))</f>
        <v>47.9</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67.2</v>
      </c>
      <c r="T9" s="377">
        <f>IF(OR(ｾ.ｶﾞﾗｽ･ｺﾝｸﾘ･陶磁器くず!F24&gt;0,ｾ.ｶﾞﾗｽ･ｺﾝｸﾘ･陶磁器くず!F24&lt;0),ｾ.ｶﾞﾗｽ･ｺﾝｸﾘ･陶磁器くず!F24,IF(T$19&gt;0,"0",0))</f>
        <v>47.2</v>
      </c>
      <c r="U9" s="377">
        <f>IF(OR(ｿ.鉱さい!F24&gt;0,ｿ.鉱さい!F24&lt;0),ｿ.鉱さい!F24,IF(U$19&gt;0,"0",0))</f>
        <v>0</v>
      </c>
      <c r="V9" s="377">
        <f>IF(OR(ﾀ.がれき類!F24&gt;0,ﾀ.がれき類!F24&lt;0),ﾀ.がれき類!F24,IF(V$19&gt;0,"0",0))</f>
        <v>714.9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143.30000000000001</v>
      </c>
      <c r="AA9" s="379">
        <f>IF(SUM(G9:Z9)&gt;0,SUM(G9:Z9),IF(AA$19&gt;0,"0",0))</f>
        <v>2964.3</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1851.9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34.299999999999997</v>
      </c>
      <c r="M14" s="383">
        <f>IF(OR(ｷ.紙くず!F29&gt;0,ｷ.紙くず!F29&lt;0),ｷ.紙くず!F29,IF(M$19&gt;0,"0",0))</f>
        <v>57.6</v>
      </c>
      <c r="N14" s="383">
        <f>IF(OR(ｸ.木くず!F29&gt;0,ｸ.木くず!F29&lt;0),ｸ.木くず!F29,IF(N$19&gt;0,"0",0))</f>
        <v>47.9</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67.2</v>
      </c>
      <c r="T14" s="383">
        <f>IF(OR(ｾ.ｶﾞﾗｽ･ｺﾝｸﾘ･陶磁器くず!F29&gt;0,ｾ.ｶﾞﾗｽ･ｺﾝｸﾘ･陶磁器くず!F29&lt;0),ｾ.ｶﾞﾗｽ･ｺﾝｸﾘ･陶磁器くず!F29,IF(T$19&gt;0,"0",0))</f>
        <v>47.2</v>
      </c>
      <c r="U14" s="383">
        <f>IF(OR(ｿ.鉱さい!F29&gt;0,ｿ.鉱さい!F29&lt;0),ｿ.鉱さい!F29,IF(U$19&gt;0,"0",0))</f>
        <v>0</v>
      </c>
      <c r="V14" s="383">
        <f>IF(OR(ﾀ.がれき類!F29&gt;0,ﾀ.がれき類!F29&lt;0),ﾀ.がれき類!F29,IF(V$19&gt;0,"0",0))</f>
        <v>714.9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143.30000000000001</v>
      </c>
      <c r="AA14" s="385">
        <f t="shared" si="0"/>
        <v>2964.3</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25.9</v>
      </c>
      <c r="M15" s="383">
        <f>IF(OR(ｷ.紙くず!F30&gt;0,ｷ.紙くず!F30&lt;0),ｷ.紙くず!F30,IF(M$19&gt;0,"0",0))</f>
        <v>12.6</v>
      </c>
      <c r="N15" s="383">
        <f>IF(OR(ｸ.木くず!F30&gt;0,ｸ.木くず!F30&lt;0),ｸ.木くず!F30,IF(N$19&gt;0,"0",0))</f>
        <v>20.9</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22.6</v>
      </c>
      <c r="T15" s="383">
        <f>IF(OR(ｾ.ｶﾞﾗｽ･ｺﾝｸﾘ･陶磁器くず!F30&gt;0,ｾ.ｶﾞﾗｽ･ｺﾝｸﾘ･陶磁器くず!F30&lt;0),ｾ.ｶﾞﾗｽ･ｺﾝｸﾘ･陶磁器くず!F30,IF(T$19&gt;0,"0",0))</f>
        <v>5.6</v>
      </c>
      <c r="U15" s="383">
        <f>IF(OR(ｿ.鉱さい!F30&gt;0,ｿ.鉱さい!F30&lt;0),ｿ.鉱さい!F30,IF(U$19&gt;0,"0",0))</f>
        <v>0</v>
      </c>
      <c r="V15" s="383">
        <f>IF(OR(ﾀ.がれき類!F30&gt;0,ﾀ.がれき類!F30&lt;0),ﾀ.がれき類!F30,IF(V$19&gt;0,"0",0))</f>
        <v>365.6</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33.799999999999997</v>
      </c>
      <c r="AA15" s="385">
        <f t="shared" si="0"/>
        <v>487.00000000000006</v>
      </c>
    </row>
    <row r="16" spans="2:27" ht="24" customHeight="1" x14ac:dyDescent="0.15">
      <c r="B16" s="172" t="s">
        <v>229</v>
      </c>
      <c r="C16" s="782" t="s">
        <v>300</v>
      </c>
      <c r="D16" s="782"/>
      <c r="E16" s="782"/>
      <c r="F16" s="783"/>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34.299999999999997</v>
      </c>
      <c r="M16" s="383">
        <f>IF(OR(ｷ.紙くず!F31&gt;0,ｷ.紙くず!F31&lt;0),ｷ.紙くず!F31,IF(M$19&gt;0,"0",0))</f>
        <v>57.6</v>
      </c>
      <c r="N16" s="383">
        <f>IF(OR(ｸ.木くず!F31&gt;0,ｸ.木くず!F31&lt;0),ｸ.木くず!F31,IF(N$19&gt;0,"0",0))</f>
        <v>47.9</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67.2</v>
      </c>
      <c r="T16" s="383">
        <f>IF(OR(ｾ.ｶﾞﾗｽ･ｺﾝｸﾘ･陶磁器くず!F31&gt;0,ｾ.ｶﾞﾗｽ･ｺﾝｸﾘ･陶磁器くず!F31&lt;0),ｾ.ｶﾞﾗｽ･ｺﾝｸﾘ･陶磁器くず!F31,IF(T$19&gt;0,"0",0))</f>
        <v>47.2</v>
      </c>
      <c r="U16" s="383">
        <f>IF(OR(ｿ.鉱さい!F31&gt;0,ｿ.鉱さい!F31&lt;0),ｿ.鉱さい!F31,IF(U$19&gt;0,"0",0))</f>
        <v>0</v>
      </c>
      <c r="V16" s="383">
        <f>IF(OR(ﾀ.がれき類!F31&gt;0,ﾀ.がれき類!F31&lt;0),ﾀ.がれき類!F31,IF(V$19&gt;0,"0",0))</f>
        <v>375.9</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143.30000000000001</v>
      </c>
      <c r="AA16" s="385">
        <f t="shared" si="0"/>
        <v>773.39999999999986</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1759.3</v>
      </c>
      <c r="I19" s="389">
        <f t="shared" si="1"/>
        <v>0</v>
      </c>
      <c r="J19" s="389">
        <f t="shared" si="1"/>
        <v>0</v>
      </c>
      <c r="K19" s="389">
        <f t="shared" si="1"/>
        <v>0</v>
      </c>
      <c r="L19" s="389">
        <f t="shared" si="1"/>
        <v>32.6</v>
      </c>
      <c r="M19" s="389">
        <f t="shared" si="1"/>
        <v>54.7</v>
      </c>
      <c r="N19" s="389">
        <f t="shared" si="1"/>
        <v>45.5</v>
      </c>
      <c r="O19" s="389">
        <f t="shared" si="1"/>
        <v>0</v>
      </c>
      <c r="P19" s="389">
        <f t="shared" si="1"/>
        <v>0</v>
      </c>
      <c r="Q19" s="389">
        <f t="shared" si="1"/>
        <v>0</v>
      </c>
      <c r="R19" s="389">
        <f t="shared" si="1"/>
        <v>0</v>
      </c>
      <c r="S19" s="389">
        <f t="shared" si="1"/>
        <v>63.8</v>
      </c>
      <c r="T19" s="389">
        <f t="shared" si="1"/>
        <v>44.8</v>
      </c>
      <c r="U19" s="389">
        <f t="shared" si="1"/>
        <v>0</v>
      </c>
      <c r="V19" s="389">
        <f t="shared" si="1"/>
        <v>679.2</v>
      </c>
      <c r="W19" s="389">
        <f t="shared" si="1"/>
        <v>0</v>
      </c>
      <c r="X19" s="389">
        <f t="shared" si="1"/>
        <v>0</v>
      </c>
      <c r="Y19" s="389">
        <f t="shared" si="1"/>
        <v>0</v>
      </c>
      <c r="Z19" s="390">
        <f t="shared" si="1"/>
        <v>136.1</v>
      </c>
      <c r="AA19" s="391">
        <f t="shared" ref="AA19:AA25" si="2">SUM(G19:Z19)</f>
        <v>2815.9999999999995</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1759.3</v>
      </c>
      <c r="I37" s="424">
        <f t="shared" si="8"/>
        <v>0</v>
      </c>
      <c r="J37" s="424">
        <f t="shared" si="8"/>
        <v>0</v>
      </c>
      <c r="K37" s="424">
        <f t="shared" si="8"/>
        <v>0</v>
      </c>
      <c r="L37" s="424">
        <f t="shared" si="8"/>
        <v>32.6</v>
      </c>
      <c r="M37" s="424">
        <f t="shared" si="8"/>
        <v>54.7</v>
      </c>
      <c r="N37" s="424">
        <f t="shared" si="8"/>
        <v>45.5</v>
      </c>
      <c r="O37" s="424">
        <f t="shared" si="8"/>
        <v>0</v>
      </c>
      <c r="P37" s="424">
        <f t="shared" si="8"/>
        <v>0</v>
      </c>
      <c r="Q37" s="424">
        <f t="shared" si="8"/>
        <v>0</v>
      </c>
      <c r="R37" s="424">
        <f t="shared" si="8"/>
        <v>0</v>
      </c>
      <c r="S37" s="424">
        <f t="shared" si="8"/>
        <v>63.8</v>
      </c>
      <c r="T37" s="424">
        <f t="shared" si="8"/>
        <v>44.8</v>
      </c>
      <c r="U37" s="424">
        <f t="shared" si="8"/>
        <v>0</v>
      </c>
      <c r="V37" s="424">
        <f t="shared" si="8"/>
        <v>679.2</v>
      </c>
      <c r="W37" s="424">
        <f t="shared" si="8"/>
        <v>0</v>
      </c>
      <c r="X37" s="424">
        <f t="shared" si="8"/>
        <v>0</v>
      </c>
      <c r="Y37" s="424">
        <f t="shared" si="8"/>
        <v>0</v>
      </c>
      <c r="Z37" s="425">
        <f t="shared" si="8"/>
        <v>136.1</v>
      </c>
      <c r="AA37" s="426">
        <f t="shared" si="4"/>
        <v>2815.9999999999995</v>
      </c>
    </row>
    <row r="38" spans="2:27" ht="24" customHeight="1" x14ac:dyDescent="0.15">
      <c r="B38" s="170"/>
      <c r="C38" s="776"/>
      <c r="D38" s="227"/>
      <c r="E38" s="225" t="s">
        <v>319</v>
      </c>
      <c r="F38" s="443"/>
      <c r="G38" s="415">
        <f t="shared" ref="G38:Z38" si="9">SUM(G39:G41)</f>
        <v>0</v>
      </c>
      <c r="H38" s="415">
        <f t="shared" si="9"/>
        <v>1759.3</v>
      </c>
      <c r="I38" s="415">
        <f t="shared" si="9"/>
        <v>0</v>
      </c>
      <c r="J38" s="415">
        <f t="shared" si="9"/>
        <v>0</v>
      </c>
      <c r="K38" s="415">
        <f t="shared" si="9"/>
        <v>0</v>
      </c>
      <c r="L38" s="415">
        <f t="shared" si="9"/>
        <v>32.6</v>
      </c>
      <c r="M38" s="415">
        <f t="shared" si="9"/>
        <v>54.7</v>
      </c>
      <c r="N38" s="415">
        <f t="shared" si="9"/>
        <v>45.5</v>
      </c>
      <c r="O38" s="415">
        <f t="shared" si="9"/>
        <v>0</v>
      </c>
      <c r="P38" s="415">
        <f t="shared" si="9"/>
        <v>0</v>
      </c>
      <c r="Q38" s="415">
        <f t="shared" si="9"/>
        <v>0</v>
      </c>
      <c r="R38" s="415">
        <f t="shared" si="9"/>
        <v>0</v>
      </c>
      <c r="S38" s="415">
        <f t="shared" si="9"/>
        <v>63.8</v>
      </c>
      <c r="T38" s="415">
        <f t="shared" si="9"/>
        <v>44.8</v>
      </c>
      <c r="U38" s="415">
        <f t="shared" si="9"/>
        <v>0</v>
      </c>
      <c r="V38" s="415">
        <f t="shared" si="9"/>
        <v>679.2</v>
      </c>
      <c r="W38" s="415">
        <f t="shared" si="9"/>
        <v>0</v>
      </c>
      <c r="X38" s="415">
        <f t="shared" si="9"/>
        <v>0</v>
      </c>
      <c r="Y38" s="415">
        <f t="shared" si="9"/>
        <v>0</v>
      </c>
      <c r="Z38" s="416">
        <f t="shared" si="9"/>
        <v>136.1</v>
      </c>
      <c r="AA38" s="417">
        <f t="shared" si="4"/>
        <v>2815.9999999999995</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32.6</v>
      </c>
      <c r="M39" s="418">
        <f>+ｷ.紙くず!$Z$28</f>
        <v>54.7</v>
      </c>
      <c r="N39" s="418">
        <f>+ｸ.木くず!$Z$28</f>
        <v>45.5</v>
      </c>
      <c r="O39" s="418">
        <f>+ｹ.繊維くず!$Z$28</f>
        <v>0</v>
      </c>
      <c r="P39" s="418">
        <f>+ｺ.動植物性残さ!$Z$28</f>
        <v>0</v>
      </c>
      <c r="Q39" s="418">
        <f>+ｻ.動物系固形不要物!$Z$28</f>
        <v>0</v>
      </c>
      <c r="R39" s="418">
        <f>+ｼ.ｺﾞﾑくず!$Z$28</f>
        <v>0</v>
      </c>
      <c r="S39" s="418">
        <f>+ｽ.金属くず!$Z$28</f>
        <v>63.8</v>
      </c>
      <c r="T39" s="418">
        <f>+ｾ.ｶﾞﾗｽ･ｺﾝｸﾘ･陶磁器くず!$Z$28</f>
        <v>44.8</v>
      </c>
      <c r="U39" s="418">
        <f>+ｿ.鉱さい!$Z$28</f>
        <v>0</v>
      </c>
      <c r="V39" s="418">
        <f>+ﾀ.がれき類!$Z$28</f>
        <v>357.1</v>
      </c>
      <c r="W39" s="418">
        <f>+ﾁ.動物のふん尿!$Z$28</f>
        <v>0</v>
      </c>
      <c r="X39" s="418">
        <f>+ﾂ.動物の死体!$Z$28</f>
        <v>0</v>
      </c>
      <c r="Y39" s="418">
        <f>+ﾃ.ばいじん!$Z$28</f>
        <v>0</v>
      </c>
      <c r="Z39" s="419">
        <f>+ﾄ.混合廃棄物その他!$Z$28</f>
        <v>136.1</v>
      </c>
      <c r="AA39" s="420">
        <f t="shared" si="4"/>
        <v>734.6</v>
      </c>
    </row>
    <row r="40" spans="2:27" ht="24" customHeight="1" x14ac:dyDescent="0.15">
      <c r="B40" s="170"/>
      <c r="C40" s="776"/>
      <c r="D40" s="228"/>
      <c r="E40" s="223"/>
      <c r="F40" s="221" t="s">
        <v>318</v>
      </c>
      <c r="G40" s="418">
        <f>+ｱ.燃え殻!$Z$29</f>
        <v>0</v>
      </c>
      <c r="H40" s="418">
        <f>+ｲ.汚泥!$Z$29</f>
        <v>1759.3</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322.10000000000002</v>
      </c>
      <c r="W40" s="418">
        <f>+ﾁ.動物のふん尿!$Z$29</f>
        <v>0</v>
      </c>
      <c r="X40" s="418">
        <f>+ﾂ.動物の死体!$Z$29</f>
        <v>0</v>
      </c>
      <c r="Y40" s="418">
        <f>+ﾃ.ばいじん!$Z$29</f>
        <v>0</v>
      </c>
      <c r="Z40" s="419">
        <f>+ﾄ.混合廃棄物その他!$Z$29</f>
        <v>0</v>
      </c>
      <c r="AA40" s="420">
        <f t="shared" si="4"/>
        <v>2081.4</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1759.3</v>
      </c>
      <c r="I43" s="427">
        <f>+ｳ.廃油!$AK$27</f>
        <v>0</v>
      </c>
      <c r="J43" s="427">
        <f>+ｴ.廃酸!$AK$27</f>
        <v>0</v>
      </c>
      <c r="K43" s="427">
        <f>+ｵ.廃ｱﾙｶﾘ!$AK$27</f>
        <v>0</v>
      </c>
      <c r="L43" s="427">
        <f>+ｶ.廃ﾌﾟﾗ類!$AK$27</f>
        <v>32.6</v>
      </c>
      <c r="M43" s="427">
        <f>+ｷ.紙くず!$AK$27</f>
        <v>54.7</v>
      </c>
      <c r="N43" s="427">
        <f>+ｸ.木くず!$AK$27</f>
        <v>45.5</v>
      </c>
      <c r="O43" s="427">
        <f>+ｹ.繊維くず!$AK$27</f>
        <v>0</v>
      </c>
      <c r="P43" s="427">
        <f>+ｺ.動植物性残さ!$AK$27</f>
        <v>0</v>
      </c>
      <c r="Q43" s="427">
        <f>+ｻ.動物系固形不要物!$AK$27</f>
        <v>0</v>
      </c>
      <c r="R43" s="427">
        <f>+ｼ.ｺﾞﾑくず!$AK$27</f>
        <v>0</v>
      </c>
      <c r="S43" s="427">
        <f>+ｽ.金属くず!$AK$27</f>
        <v>63.8</v>
      </c>
      <c r="T43" s="427">
        <f>+ｾ.ｶﾞﾗｽ･ｺﾝｸﾘ･陶磁器くず!$AK$27</f>
        <v>44.8</v>
      </c>
      <c r="U43" s="427">
        <f>+ｿ.鉱さい!$AK$27</f>
        <v>0</v>
      </c>
      <c r="V43" s="427">
        <f>+ﾀ.がれき類!$AK$27</f>
        <v>679.2</v>
      </c>
      <c r="W43" s="427">
        <f>+ﾁ.動物のふん尿!$AK$27</f>
        <v>0</v>
      </c>
      <c r="X43" s="427">
        <f>+ﾂ.動物の死体!$AK$27</f>
        <v>0</v>
      </c>
      <c r="Y43" s="427">
        <f>+ﾃ.ばいじん!$AK$27</f>
        <v>0</v>
      </c>
      <c r="Z43" s="428">
        <f>+ﾄ.混合廃棄物その他!$AK$27</f>
        <v>136.1</v>
      </c>
      <c r="AA43" s="429">
        <f t="shared" si="4"/>
        <v>2815.9999999999995</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24.6</v>
      </c>
      <c r="M44" s="430">
        <f>+ｷ.紙くず!$AK$30</f>
        <v>12</v>
      </c>
      <c r="N44" s="430">
        <f>+ｸ.木くず!$AK$30</f>
        <v>19.899999999999999</v>
      </c>
      <c r="O44" s="430">
        <f>+ｹ.繊維くず!$AK$30</f>
        <v>0</v>
      </c>
      <c r="P44" s="430">
        <f>+ｺ.動植物性残さ!$AK$30</f>
        <v>0</v>
      </c>
      <c r="Q44" s="430">
        <f>+ｻ.動物系固形不要物!$AK$30</f>
        <v>0</v>
      </c>
      <c r="R44" s="430">
        <f>+ｼ.ｺﾞﾑくず!$AK$30</f>
        <v>0</v>
      </c>
      <c r="S44" s="430">
        <f>+ｽ.金属くず!$AK$30</f>
        <v>21.5</v>
      </c>
      <c r="T44" s="430">
        <f>+ｾ.ｶﾞﾗｽ･ｺﾝｸﾘ･陶磁器くず!$AK$30</f>
        <v>5.3</v>
      </c>
      <c r="U44" s="430">
        <f>+ｿ.鉱さい!$AK$30</f>
        <v>0</v>
      </c>
      <c r="V44" s="430">
        <f>+ﾀ.がれき類!$AK$30</f>
        <v>347.3</v>
      </c>
      <c r="W44" s="430">
        <f>+ﾁ.動物のふん尿!$AK$30</f>
        <v>0</v>
      </c>
      <c r="X44" s="430">
        <f>+ﾂ.動物の死体!$AK$30</f>
        <v>0</v>
      </c>
      <c r="Y44" s="430">
        <f>+ﾃ.ばいじん!$AK$30</f>
        <v>0</v>
      </c>
      <c r="Z44" s="431">
        <f>+ﾄ.混合廃棄物その他!$AK$30</f>
        <v>32.1</v>
      </c>
      <c r="AA44" s="432">
        <f t="shared" si="4"/>
        <v>462.70000000000005</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32.6</v>
      </c>
      <c r="M45" s="433">
        <f>+ｷ.紙くず!$AR$24</f>
        <v>54.7</v>
      </c>
      <c r="N45" s="433">
        <f>+ｸ.木くず!$AR$24</f>
        <v>45.5</v>
      </c>
      <c r="O45" s="433">
        <f>+ｹ.繊維くず!$AR$24</f>
        <v>0</v>
      </c>
      <c r="P45" s="433">
        <f>+ｺ.動植物性残さ!$AR$24</f>
        <v>0</v>
      </c>
      <c r="Q45" s="433">
        <f>+ｻ.動物系固形不要物!$AR$24</f>
        <v>0</v>
      </c>
      <c r="R45" s="433">
        <f>+ｼ.ｺﾞﾑくず!$AR$24</f>
        <v>0</v>
      </c>
      <c r="S45" s="433">
        <f>+ｽ.金属くず!$AR$24</f>
        <v>63.8</v>
      </c>
      <c r="T45" s="433">
        <f>+ｾ.ｶﾞﾗｽ･ｺﾝｸﾘ･陶磁器くず!$AR$24</f>
        <v>44.8</v>
      </c>
      <c r="U45" s="433">
        <f>+ｿ.鉱さい!$AR$24</f>
        <v>0</v>
      </c>
      <c r="V45" s="433">
        <f>+ﾀ.がれき類!$AR$24</f>
        <v>357.1</v>
      </c>
      <c r="W45" s="433">
        <f>+ﾁ.動物のふん尿!$AR$24</f>
        <v>0</v>
      </c>
      <c r="X45" s="433">
        <f>+ﾂ.動物の死体!$AR$24</f>
        <v>0</v>
      </c>
      <c r="Y45" s="433">
        <f>+ﾃ.ばいじん!$AR$24</f>
        <v>0</v>
      </c>
      <c r="Z45" s="434">
        <f>+ﾄ.混合廃棄物その他!$AR$24</f>
        <v>136.1</v>
      </c>
      <c r="AA45" s="435">
        <f t="shared" si="4"/>
        <v>734.6</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3611.2</v>
      </c>
      <c r="I55" s="480">
        <f t="shared" si="10"/>
        <v>0</v>
      </c>
      <c r="J55" s="480">
        <f t="shared" si="10"/>
        <v>0</v>
      </c>
      <c r="K55" s="480">
        <f t="shared" si="10"/>
        <v>0</v>
      </c>
      <c r="L55" s="480">
        <f t="shared" si="10"/>
        <v>66.900000000000006</v>
      </c>
      <c r="M55" s="480">
        <f t="shared" si="10"/>
        <v>112.30000000000001</v>
      </c>
      <c r="N55" s="480">
        <f t="shared" si="10"/>
        <v>93.4</v>
      </c>
      <c r="O55" s="480">
        <f t="shared" si="10"/>
        <v>0</v>
      </c>
      <c r="P55" s="480">
        <f t="shared" si="10"/>
        <v>0</v>
      </c>
      <c r="Q55" s="480">
        <f t="shared" si="10"/>
        <v>0</v>
      </c>
      <c r="R55" s="480">
        <f t="shared" si="10"/>
        <v>0</v>
      </c>
      <c r="S55" s="480">
        <f t="shared" si="10"/>
        <v>131</v>
      </c>
      <c r="T55" s="480">
        <f t="shared" si="10"/>
        <v>92</v>
      </c>
      <c r="U55" s="480">
        <f t="shared" si="10"/>
        <v>0</v>
      </c>
      <c r="V55" s="480">
        <f t="shared" si="10"/>
        <v>1394.1</v>
      </c>
      <c r="W55" s="480">
        <f t="shared" si="10"/>
        <v>0</v>
      </c>
      <c r="X55" s="480">
        <f t="shared" si="10"/>
        <v>0</v>
      </c>
      <c r="Y55" s="480">
        <f t="shared" si="10"/>
        <v>0</v>
      </c>
      <c r="Z55" s="480">
        <f t="shared" si="10"/>
        <v>279.39999999999998</v>
      </c>
      <c r="AA55" s="481">
        <f>+AA9+AA19+AA20</f>
        <v>5780.2999999999993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令和6年5月29日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東京都千代田区神田三崎町二丁目５番３号</v>
      </c>
      <c r="M16" s="851"/>
      <c r="N16" s="851"/>
      <c r="O16" s="851"/>
      <c r="P16" s="851"/>
      <c r="Q16" s="851"/>
      <c r="R16" s="851"/>
      <c r="S16" s="851"/>
      <c r="T16" s="851"/>
      <c r="U16" s="282"/>
    </row>
    <row r="17" spans="1:21" ht="26.25" customHeight="1" x14ac:dyDescent="0.15">
      <c r="C17" s="86"/>
      <c r="I17" s="25"/>
      <c r="J17" s="25" t="s">
        <v>7</v>
      </c>
      <c r="K17" s="25"/>
      <c r="L17" s="851" t="str">
        <f>+表紙!L41</f>
        <v>鉄建建設株式会社　東京支店
常務執行役員支店長　白井　稔久</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03-3221-2291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鉄建建設株式会社東京支店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1730</v>
      </c>
      <c r="Q25" s="823"/>
      <c r="R25" s="823"/>
      <c r="S25" s="823"/>
      <c r="T25" s="823"/>
      <c r="U25" s="824"/>
    </row>
    <row r="26" spans="1:21" ht="26.25" customHeight="1" x14ac:dyDescent="0.15">
      <c r="C26" s="570" t="s">
        <v>11</v>
      </c>
      <c r="D26" s="571"/>
      <c r="E26" s="572"/>
      <c r="F26" s="838" t="str">
        <f>+表紙!F50</f>
        <v>東京都千代田区神田三崎町二丁目５番３号</v>
      </c>
      <c r="G26" s="839"/>
      <c r="H26" s="839"/>
      <c r="I26" s="839"/>
      <c r="J26" s="839"/>
      <c r="K26" s="839"/>
      <c r="L26" s="839"/>
      <c r="M26" s="839"/>
      <c r="N26" s="341" t="s">
        <v>172</v>
      </c>
      <c r="O26"/>
      <c r="P26"/>
      <c r="Q26" s="833" t="str">
        <f>IF(+表紙!Q50="","",+表紙!Q50)</f>
        <v>03-3221-2291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Ｄ－建設業　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元請完成工事高　33,536,00万円</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293名　(東京支店　令和6年4月1日)</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2964.3</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 xml:space="preserve">「環境管理計画書」に則り以下の具体的な適正処置活動を推進した。
①混合廃棄物の発生抑制　②建設廃棄物のリサイクル率向上　③建設汚泥リサイクル率向上 </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2815.9999999999995</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「環境管理計画書」に則り以下の具体的な適正処置活動を引き続き推進する。
①混合廃棄物の発生抑制　②建設廃棄物のリサイクル率向上　③建設汚泥リサイクル率向上　</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作業所内は分別しやすいように整理し保管場所を定め、分別状況も所長以下職員全員で確認している。また啓蒙教育も随時実施中。</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前年度同様、分別に関する取組を継続し実施していく。</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2964.3</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487.00000000000006</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773.39999999999986</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①産廃処理委託契約書締結の際には、業者の許可、許可品目、登録車両、任意保険の有無、運搬経路、処理場の能力、処理場の確認を行った後に締結する。また、紙マニフェストの適切な発行及び電子マニフェストの対応可能な業者との契約を推奨し、当社管理システムによる還流状況のチェックを行っている。②優良認定業者を委託契約の際に推奨している。</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2815.9999999999995</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462.70000000000005</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734.6</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①「環境管理計画書」に則り適正な取組を推進する。 ②電子マニフェストの導入を更に推進していく。③優良認定業者への委託を引き続き推奨していく。④可能な限り再生利用を促進する。</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2024-06-26T02:46:51Z</dcterms:created>
  <dcterms:modified xsi:type="dcterms:W3CDTF">2024-09-05T04:32:51Z</dcterms:modified>
</cp:coreProperties>
</file>