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28" i="94"/>
  <c r="AA44" i="94"/>
  <c r="K226" i="95" s="1"/>
  <c r="K202" i="98" s="1"/>
  <c r="H31" i="94"/>
  <c r="H26" i="94" s="1"/>
  <c r="AA36" i="94"/>
  <c r="H38" i="94"/>
  <c r="H37" i="94" s="1"/>
  <c r="O38" i="94"/>
  <c r="O37" i="94" s="1"/>
  <c r="O19" i="94" s="1"/>
  <c r="O12" i="94" s="1"/>
  <c r="AK27" i="82"/>
  <c r="X32" i="94"/>
  <c r="X31" i="94" s="1"/>
  <c r="X26" i="94" s="1"/>
  <c r="X18" i="82"/>
  <c r="O16" i="83"/>
  <c r="Y50" i="94" s="1"/>
  <c r="X21" i="83"/>
  <c r="AK27" i="83"/>
  <c r="H27" i="94"/>
  <c r="X27" i="94"/>
  <c r="X21" i="78"/>
  <c r="O16" i="79"/>
  <c r="R50" i="94" s="1"/>
  <c r="X21" i="89"/>
  <c r="F12" i="83"/>
  <c r="O10" i="94"/>
  <c r="O17" i="94"/>
  <c r="O15"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9" i="94" l="1"/>
  <c r="O55" i="94" s="1"/>
  <c r="O18" i="94"/>
  <c r="O11" i="94"/>
  <c r="O13" i="94"/>
  <c r="O14"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<sst xmlns="http://schemas.openxmlformats.org/spreadsheetml/2006/main" count="3173" uniqueCount="461">
  <si>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</si>
  <si>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</si>
  <si>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</si>
  <si>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</si>
  <si>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</si>
  <si>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</si>
  <si>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</si>
  <si>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</si>
  <si>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</si>
  <si>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</si>
  <si>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</si>
  <si>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</si>
  <si>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</si>
  <si>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</si>
  <si>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</si>
  <si>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</si>
  <si>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</si>
  <si>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</si>
  <si>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</si>
  <si>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</si>
  <si>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</si>
  <si>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</si>
  <si>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</si>
  <si>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</si>
  <si>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</si>
  <si>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</si>
  <si>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</si>
  <si>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</si>
  <si>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</si>
  <si>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</si>
  <si>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</si>
  <si>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</si>
  <si>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</si>
  <si>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</si>
  <si>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</si>
  <si>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</si>
  <si>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</si>
  <si>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</si>
  <si>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</si>
  <si>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</si>
  <si>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</si>
  <si>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</si>
  <si>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</si>
  <si>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</si>
  <si>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</si>
  <si>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</si>
  <si>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</si>
  <si>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</si>
  <si>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</si>
  <si>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</si>
  <si>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</si>
  <si>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</si>
  <si>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</si>
  <si>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</si>
  <si>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</si>
  <si>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</si>
  <si>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</si>
  <si>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</si>
  <si>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</si>
  <si>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</si>
  <si>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</si>
  <si>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</si>
  <si>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</si>
  <si>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</si>
  <si>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</si>
  <si>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</si>
  <si>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</si>
  <si>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</si>
  <si>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</si>
  <si>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</si>
  <si>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</si>
  <si>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</si>
  <si>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</si>
  <si>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</si>
  <si>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</si>
  <si>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</si>
  <si>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</si>
  <si>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</si>
  <si>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</si>
  <si>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</si>
  <si>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</si>
  <si>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</si>
  <si>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</si>
  <si>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</si>
  <si>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</si>
  <si>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</si>
  <si>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</si>
  <si>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</si>
  <si>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</si>
  <si>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</si>
  <si>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</si>
  <si>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</si>
  <si>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</si>
  <si>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</si>
  <si>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</si>
  <si>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</si>
  <si>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</si>
  <si>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</si>
  <si>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</si>
  <si>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</si>
  <si>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</si>
  <si>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</si>
  <si>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</si>
  <si>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</si>
  <si>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</si>
  <si>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</si>
  <si>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</si>
  <si>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</si>
  <si>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</si>
  <si>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</si>
  <si>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</si>
  <si>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</si>
  <si>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</si>
  <si>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</si>
  <si>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</si>
  <si>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</si>
  <si>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</si>
  <si>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</si>
  <si>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</si>
  <si>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</si>
  <si>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</si>
  <si>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</si>
  <si>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</si>
  <si>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</si>
  <si>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</si>
  <si>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</si>
  <si>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</si>
  <si>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</si>
  <si>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</si>
  <si>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</si>
  <si>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</si>
  <si>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</si>
  <si>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</si>
  <si>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</si>
  <si>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</si>
  <si>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</si>
  <si>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</si>
  <si>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</si>
  <si>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</si>
  <si>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</si>
  <si>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</si>
  <si>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</si>
  <si>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</si>
  <si>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</si>
  <si>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</si>
  <si>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</si>
  <si>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</si>
  <si>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</si>
  <si>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</si>
  <si>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</si>
  <si>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</si>
  <si>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</si>
  <si>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</si>
  <si>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</si>
  <si>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</si>
  <si>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</si>
  <si>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</si>
  <si>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</si>
  <si>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</si>
  <si>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</si>
  <si>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</si>
  <si>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</si>
  <si>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</si>
  <si>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</si>
  <si>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</si>
  <si>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</si>
  <si>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</si>
  <si>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</si>
  <si>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</si>
  <si>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</si>
  <si>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</si>
  <si>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</si>
  <si>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</si>
  <si>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</si>
  <si>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</si>
  <si>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</si>
  <si>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</si>
  <si>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</si>
  <si>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</si>
  <si>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</si>
  <si>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</si>
  <si>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</si>
  <si>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</si>
  <si>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</si>
  <si>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</si>
  <si>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</si>
  <si>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</si>
  <si>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</si>
  <si>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</si>
  <si>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</si>
  <si>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</si>
  <si>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</si>
  <si>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</si>
  <si>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</si>
  <si>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</si>
  <si>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</si>
  <si>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</si>
  <si>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</si>
  <si>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</si>
  <si>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</si>
  <si>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</si>
  <si>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</si>
  <si>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</si>
  <si>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</si>
  <si>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</si>
  <si>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</si>
  <si>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</si>
  <si>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</si>
  <si>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</si>
  <si>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</si>
  <si>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</si>
  <si>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</si>
  <si>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</si>
  <si>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</si>
  <si>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</si>
  <si>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</si>
  <si>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</si>
  <si>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</si>
  <si>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</si>
  <si>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</si>
  <si>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</si>
  <si>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</si>
  <si>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</si>
  <si>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</si>
  <si>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</si>
  <si>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</si>
  <si>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</si>
  <si>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</si>
  <si>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</si>
  <si>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</si>
  <si>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</si>
  <si>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</si>
  <si>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</si>
  <si>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</si>
  <si>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</si>
  <si>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</si>
  <si>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</si>
  <si>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</si>
  <si>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</si>
  <si>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</si>
  <si>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</si>
  <si>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</si>
  <si>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</si>
  <si>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</si>
  <si>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</si>
  <si>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</si>
  <si>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</si>
  <si>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</si>
  <si>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</si>
  <si>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</si>
  <si>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</si>
  <si>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</si>
  <si>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</si>
  <si>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</si>
  <si>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</si>
  <si>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</si>
  <si>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</si>
  <si>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</si>
  <si>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</si>
  <si>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</si>
  <si>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</si>
  <si>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</si>
  <si>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</si>
  <si>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</si>
  <si>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</si>
  <si>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</si>
  <si>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</si>
  <si>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</si>
  <si>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</si>
  <si>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</si>
  <si>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</si>
  <si>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</si>
  <si>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</si>
  <si>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</si>
  <si>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</si>
  <si>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</si>
  <si>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</si>
  <si>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</si>
  <si>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</si>
  <si>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</si>
  <si>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</si>
  <si>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</si>
  <si>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</si>
  <si>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</si>
  <si>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</si>
  <si>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</si>
  <si>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</si>
  <si>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</si>
  <si>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</si>
  <si>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</si>
  <si>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</si>
  <si>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</si>
  <si>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</si>
  <si>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</si>
  <si>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</si>
  <si>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</si>
  <si>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</si>
  <si>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</si>
  <si>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</si>
  <si>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</si>
  <si>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</si>
  <si>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</si>
  <si>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</si>
  <si>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</si>
  <si>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</si>
  <si>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</si>
  <si>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</si>
  <si>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</si>
  <si>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</si>
  <si>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</si>
  <si>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</si>
  <si>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</si>
  <si>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</si>
  <si>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</si>
  <si>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</si>
  <si>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</si>
  <si>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</si>
  <si>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</si>
  <si>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</si>
  <si>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</si>
  <si>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</si>
  <si>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</si>
  <si>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</si>
  <si>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</si>
  <si>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</si>
  <si>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</si>
  <si>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</si>
  <si>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</si>
  <si>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</si>
  <si>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</si>
  <si>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</si>
  <si>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</si>
  <si>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</si>
  <si>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</si>
  <si>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</si>
  <si>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</si>
  <si>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</si>
  <si>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</si>
  <si>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</si>
  <si>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</si>
  <si>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</si>
  <si>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</si>
  <si>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</si>
  <si>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</si>
  <si>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</si>
  <si>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</si>
  <si>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</si>
  <si>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</si>
  <si>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</si>
  <si>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</si>
  <si>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</si>
  <si>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</si>
  <si>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</si>
  <si>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</si>
  <si>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</si>
  <si>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</si>
  <si>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</si>
  <si>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</si>
  <si>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</si>
  <si>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</si>
  <si>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</si>
  <si>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</si>
  <si>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</si>
  <si>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</si>
  <si>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</si>
  <si>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</si>
  <si>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</si>
  <si>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</si>
  <si>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</si>
  <si>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</si>
  <si>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</si>
  <si>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</si>
  <si>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</si>
  <si>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</si>
  <si>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</si>
  <si>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</si>
  <si>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</si>
  <si>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</si>
  <si>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</si>
  <si>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</si>
  <si>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</si>
  <si>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</si>
  <si>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</si>
  <si>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</si>
  <si>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</si>
  <si>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</si>
  <si>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</si>
  <si>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</si>
  <si>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</si>
  <si>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</si>
  <si>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</si>
  <si>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</si>
  <si>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</si>
  <si>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</si>
  <si>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</si>
  <si>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</si>
  <si>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</si>
  <si>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</si>
  <si>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</si>
  <si>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</si>
  <si>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</si>
  <si>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</si>
  <si>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</si>
  <si>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</si>
  <si>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</si>
  <si>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</si>
  <si>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</si>
  <si>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</si>
  <si>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</si>
  <si>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</si>
  <si>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</si>
  <si>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</si>
  <si>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</si>
  <si>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</si>
  <si>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</si>
  <si>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</si>
  <si>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</si>
  <si>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</si>
  <si>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</si>
  <si>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</si>
  <si>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</si>
  <si>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</si>
  <si>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</si>
  <si>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</si>
  <si>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</si>
  <si>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</si>
  <si>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</si>
  <si>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</si>
  <si>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</si>
  <si>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</si>
  <si>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</si>
  <si>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</si>
  <si>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</si>
  <si>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</si>
  <si>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</si>
  <si>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</si>
  <si>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</si>
  <si>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</si>
  <si>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</si>
  <si>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</si>
  <si>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</si>
  <si>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</si>
  <si>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</si>
  <si>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</si>
  <si>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</si>
  <si>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</si>
  <si>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</si>
  <si>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</si>
  <si>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東京都港区虎ノ門１－１－１８</t>
    <phoneticPr fontId="3"/>
  </si>
  <si>
    <t>西松建設株式会社関東土木支社
専務執行役員支社長　難波  正和</t>
    <phoneticPr fontId="3"/>
  </si>
  <si>
    <t>03-3502-7557_担当:現場工務革新センター/山田</t>
    <phoneticPr fontId="3"/>
  </si>
  <si>
    <t>西松建設株式会社関東土木支社</t>
    <phoneticPr fontId="3"/>
  </si>
  <si>
    <t>総合工事業</t>
    <phoneticPr fontId="3"/>
  </si>
  <si>
    <t>４３０人</t>
    <phoneticPr fontId="3"/>
  </si>
  <si>
    <t>・混合廃棄物搬出の抑制　　　　　　　　　　　　　　　　　　　　　　　・過剰な梱包材、養生材を減少させる</t>
    <phoneticPr fontId="3"/>
  </si>
  <si>
    <t>・上記を更に推進する。</t>
    <phoneticPr fontId="3"/>
  </si>
  <si>
    <t>・16種類　現場において教育を実施し、分別を励行している</t>
    <phoneticPr fontId="3"/>
  </si>
  <si>
    <t>・現場における教育を徹底し、混合廃棄物を減らし、分別率を高める</t>
    <phoneticPr fontId="3"/>
  </si>
  <si>
    <t>・委託先の処理業者の現地確認を事前及び適宜実施する　　　　　　　　　　　
・電子マニフェストを導入していない業者との契約を基本的に行わない</t>
    <phoneticPr fontId="3"/>
  </si>
  <si>
    <t>・高リサイクル率業者を、選定条件の最優先とする。</t>
    <phoneticPr fontId="3"/>
  </si>
  <si>
    <t>03-3502-7557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</si>
</sst>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X57" sqref="X5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v>45454</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1787</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460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49500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453</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1355.8</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1220.3000000000002</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1355.8</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892.1</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1355.8</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1220.3000000000002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802.9</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1220.3000000000002</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西松建設株式会社関東土木支社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election activeCell="AT12" sqref="AT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v>
      </c>
      <c r="P27" s="718"/>
      <c r="Q27" s="718"/>
      <c r="R27" s="718"/>
      <c r="S27" s="49" t="s">
        <v>38</v>
      </c>
      <c r="T27" s="70"/>
      <c r="U27" s="70"/>
      <c r="X27" s="68" t="s">
        <v>39</v>
      </c>
      <c r="Y27" s="71"/>
      <c r="AG27" s="58"/>
      <c r="AH27" s="58"/>
      <c r="AI27" s="58"/>
      <c r="AJ27" s="58"/>
      <c r="AK27" s="668">
        <f>+AG18+O27</f>
        <v>6.2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6.2</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0.7</v>
      </c>
      <c r="P27" s="718"/>
      <c r="Q27" s="718"/>
      <c r="R27" s="718"/>
      <c r="S27" s="49" t="s">
        <v>38</v>
      </c>
      <c r="T27" s="70"/>
      <c r="U27" s="70"/>
      <c r="X27" s="68" t="s">
        <v>39</v>
      </c>
      <c r="Y27" s="71"/>
      <c r="AG27" s="58"/>
      <c r="AH27" s="58"/>
      <c r="AI27" s="58"/>
      <c r="AJ27" s="58"/>
      <c r="AK27" s="668">
        <f>+AG18+O27</f>
        <v>0.7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0.8</v>
      </c>
      <c r="G30" s="674"/>
      <c r="H30" s="214" t="s">
        <v>198</v>
      </c>
      <c r="L30" s="682"/>
      <c r="O30" s="61"/>
      <c r="Q30" s="684">
        <f>+ROUND(Z28,1)+ROUND(Z29,1)+ROUND(Z30,1)</f>
        <v>0.7</v>
      </c>
      <c r="R30" s="718"/>
      <c r="S30" s="718"/>
      <c r="T30" s="718"/>
      <c r="U30" s="49" t="s">
        <v>16</v>
      </c>
      <c r="X30" s="726" t="s">
        <v>186</v>
      </c>
      <c r="Y30" s="727"/>
      <c r="Z30" s="670"/>
      <c r="AA30" s="671"/>
      <c r="AB30" s="671"/>
      <c r="AC30" s="671"/>
      <c r="AD30" s="671"/>
      <c r="AE30" s="49" t="s">
        <v>13</v>
      </c>
      <c r="AK30" s="655">
        <v>0.7</v>
      </c>
      <c r="AL30" s="656"/>
      <c r="AM30" s="656"/>
      <c r="AN30" s="656"/>
      <c r="AO30" s="57" t="s">
        <v>13</v>
      </c>
      <c r="AR30" s="667"/>
      <c r="AS30" s="664"/>
      <c r="AT30" s="664"/>
      <c r="AU30" s="665"/>
    </row>
    <row r="31" spans="2:48" ht="27" customHeight="1" thickTop="1" thickBot="1" x14ac:dyDescent="0.2">
      <c r="B31" s="690" t="s">
        <v>375</v>
      </c>
      <c r="C31" s="679"/>
      <c r="D31" s="679"/>
      <c r="E31" s="680"/>
      <c r="F31" s="673">
        <v>0.8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9.9</v>
      </c>
      <c r="P27" s="718"/>
      <c r="Q27" s="718"/>
      <c r="R27" s="718"/>
      <c r="S27" s="49" t="s">
        <v>38</v>
      </c>
      <c r="T27" s="70"/>
      <c r="U27" s="70"/>
      <c r="X27" s="68" t="s">
        <v>39</v>
      </c>
      <c r="Y27" s="71"/>
      <c r="AG27" s="58"/>
      <c r="AH27" s="58"/>
      <c r="AI27" s="58"/>
      <c r="AJ27" s="58"/>
      <c r="AK27" s="668">
        <f>+AG18+O27</f>
        <v>9.9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v>
      </c>
      <c r="G30" s="674"/>
      <c r="H30" s="214" t="s">
        <v>198</v>
      </c>
      <c r="L30" s="682"/>
      <c r="O30" s="61"/>
      <c r="Q30" s="684">
        <f>+ROUND(Z28,1)+ROUND(Z29,1)+ROUND(Z30,1)</f>
        <v>9.9</v>
      </c>
      <c r="R30" s="718"/>
      <c r="S30" s="718"/>
      <c r="T30" s="718"/>
      <c r="U30" s="49" t="s">
        <v>16</v>
      </c>
      <c r="X30" s="726" t="s">
        <v>186</v>
      </c>
      <c r="Y30" s="727"/>
      <c r="Z30" s="670"/>
      <c r="AA30" s="671"/>
      <c r="AB30" s="671"/>
      <c r="AC30" s="671"/>
      <c r="AD30" s="671"/>
      <c r="AE30" s="49" t="s">
        <v>13</v>
      </c>
      <c r="AK30" s="655">
        <v>9.9</v>
      </c>
      <c r="AL30" s="656"/>
      <c r="AM30" s="656"/>
      <c r="AN30" s="656"/>
      <c r="AO30" s="57" t="s">
        <v>13</v>
      </c>
      <c r="AR30" s="667"/>
      <c r="AS30" s="664"/>
      <c r="AT30" s="664"/>
      <c r="AU30" s="665"/>
    </row>
    <row r="31" spans="2:48" ht="27" customHeight="1" thickTop="1" thickBot="1" x14ac:dyDescent="0.2">
      <c r="B31" s="690" t="s">
        <v>375</v>
      </c>
      <c r="C31" s="679"/>
      <c r="D31" s="679"/>
      <c r="E31" s="680"/>
      <c r="F31" s="673">
        <v>11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72.400000000000006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80.400000000000006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72.400000000000006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72.400000000000006</v>
      </c>
      <c r="P27" s="718"/>
      <c r="Q27" s="718"/>
      <c r="R27" s="718"/>
      <c r="S27" s="49" t="s">
        <v>38</v>
      </c>
      <c r="T27" s="70"/>
      <c r="U27" s="70"/>
      <c r="X27" s="68" t="s">
        <v>39</v>
      </c>
      <c r="Y27" s="71"/>
      <c r="AG27" s="58"/>
      <c r="AH27" s="58"/>
      <c r="AI27" s="58"/>
      <c r="AJ27" s="58"/>
      <c r="AK27" s="668">
        <f>+AG18+O27</f>
        <v>72.400000000000006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72.400000000000006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80.400000000000006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29.2</v>
      </c>
      <c r="G30" s="674"/>
      <c r="H30" s="214" t="s">
        <v>198</v>
      </c>
      <c r="L30" s="682"/>
      <c r="O30" s="61"/>
      <c r="Q30" s="684">
        <f>+ROUND(Z28,1)+ROUND(Z29,1)+ROUND(Z30,1)</f>
        <v>72.400000000000006</v>
      </c>
      <c r="R30" s="718"/>
      <c r="S30" s="718"/>
      <c r="T30" s="718"/>
      <c r="U30" s="49" t="s">
        <v>16</v>
      </c>
      <c r="X30" s="726" t="s">
        <v>186</v>
      </c>
      <c r="Y30" s="727"/>
      <c r="Z30" s="670"/>
      <c r="AA30" s="671"/>
      <c r="AB30" s="671"/>
      <c r="AC30" s="671"/>
      <c r="AD30" s="671"/>
      <c r="AE30" s="49" t="s">
        <v>13</v>
      </c>
      <c r="AK30" s="655">
        <v>26.3</v>
      </c>
      <c r="AL30" s="656"/>
      <c r="AM30" s="656"/>
      <c r="AN30" s="656"/>
      <c r="AO30" s="57" t="s">
        <v>13</v>
      </c>
      <c r="AR30" s="667"/>
      <c r="AS30" s="664"/>
      <c r="AT30" s="664"/>
      <c r="AU30" s="665"/>
    </row>
    <row r="31" spans="2:48" ht="27" customHeight="1" thickTop="1" thickBot="1" x14ac:dyDescent="0.2">
      <c r="B31" s="690" t="s">
        <v>375</v>
      </c>
      <c r="C31" s="679"/>
      <c r="D31" s="679"/>
      <c r="E31" s="680"/>
      <c r="F31" s="673">
        <v>80.400000000000006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1108.2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1231.3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1108.2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1108.2</v>
      </c>
      <c r="P27" s="718"/>
      <c r="Q27" s="718"/>
      <c r="R27" s="718"/>
      <c r="S27" s="49" t="s">
        <v>38</v>
      </c>
      <c r="T27" s="70"/>
      <c r="U27" s="70"/>
      <c r="X27" s="68" t="s">
        <v>39</v>
      </c>
      <c r="Y27" s="71"/>
      <c r="AG27" s="58"/>
      <c r="AH27" s="58"/>
      <c r="AI27" s="58"/>
      <c r="AJ27" s="58"/>
      <c r="AK27" s="668">
        <f>+AG18+O27</f>
        <v>1108.2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1108.2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1231.3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825.7</v>
      </c>
      <c r="G30" s="674"/>
      <c r="H30" s="214" t="s">
        <v>198</v>
      </c>
      <c r="L30" s="682"/>
      <c r="O30" s="61"/>
      <c r="Q30" s="684">
        <f>+ROUND(Z28,1)+ROUND(Z29,1)+ROUND(Z30,1)</f>
        <v>1108.2</v>
      </c>
      <c r="R30" s="718"/>
      <c r="S30" s="718"/>
      <c r="T30" s="718"/>
      <c r="U30" s="49" t="s">
        <v>16</v>
      </c>
      <c r="X30" s="726" t="s">
        <v>186</v>
      </c>
      <c r="Y30" s="727"/>
      <c r="Z30" s="670"/>
      <c r="AA30" s="671"/>
      <c r="AB30" s="671"/>
      <c r="AC30" s="671"/>
      <c r="AD30" s="671"/>
      <c r="AE30" s="49" t="s">
        <v>13</v>
      </c>
      <c r="AK30" s="655">
        <v>743.1</v>
      </c>
      <c r="AL30" s="656"/>
      <c r="AM30" s="656"/>
      <c r="AN30" s="656"/>
      <c r="AO30" s="57" t="s">
        <v>13</v>
      </c>
      <c r="AR30" s="667"/>
      <c r="AS30" s="664"/>
      <c r="AT30" s="664"/>
      <c r="AU30" s="665"/>
    </row>
    <row r="31" spans="2:48" ht="27" customHeight="1" thickTop="1" thickBot="1" x14ac:dyDescent="0.2">
      <c r="B31" s="690" t="s">
        <v>375</v>
      </c>
      <c r="C31" s="679"/>
      <c r="D31" s="679"/>
      <c r="E31" s="680"/>
      <c r="F31" s="673">
        <v>1231.3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西松建設株式会社関東土木支社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25.4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22.9</v>
      </c>
      <c r="P27" s="718"/>
      <c r="Q27" s="718"/>
      <c r="R27" s="718"/>
      <c r="S27" s="49" t="s">
        <v>38</v>
      </c>
      <c r="T27" s="70"/>
      <c r="U27" s="70"/>
      <c r="X27" s="68" t="s">
        <v>39</v>
      </c>
      <c r="Y27" s="71"/>
      <c r="AG27" s="58"/>
      <c r="AH27" s="58"/>
      <c r="AI27" s="58"/>
      <c r="AJ27" s="58"/>
      <c r="AK27" s="668">
        <f>+AG18+O27</f>
        <v>22.9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25.4</v>
      </c>
      <c r="G30" s="674"/>
      <c r="H30" s="214" t="s">
        <v>198</v>
      </c>
      <c r="L30" s="682"/>
      <c r="O30" s="61"/>
      <c r="Q30" s="684">
        <f>+ROUND(Z28,1)+ROUND(Z29,1)+ROUND(Z30,1)</f>
        <v>22.9</v>
      </c>
      <c r="R30" s="718"/>
      <c r="S30" s="718"/>
      <c r="T30" s="718"/>
      <c r="U30" s="49" t="s">
        <v>16</v>
      </c>
      <c r="X30" s="726" t="s">
        <v>186</v>
      </c>
      <c r="Y30" s="727"/>
      <c r="Z30" s="670"/>
      <c r="AA30" s="671"/>
      <c r="AB30" s="671"/>
      <c r="AC30" s="671"/>
      <c r="AD30" s="671"/>
      <c r="AE30" s="49" t="s">
        <v>13</v>
      </c>
      <c r="AK30" s="655">
        <v>22.9</v>
      </c>
      <c r="AL30" s="656"/>
      <c r="AM30" s="656"/>
      <c r="AN30" s="656"/>
      <c r="AO30" s="57" t="s">
        <v>13</v>
      </c>
      <c r="AR30" s="667"/>
      <c r="AS30" s="664"/>
      <c r="AT30" s="664"/>
      <c r="AU30" s="665"/>
    </row>
    <row r="31" spans="2:48" ht="27" customHeight="1" thickTop="1" thickBot="1" x14ac:dyDescent="0.2">
      <c r="B31" s="690" t="s">
        <v>375</v>
      </c>
      <c r="C31" s="679"/>
      <c r="D31" s="679"/>
      <c r="E31" s="680"/>
      <c r="F31" s="673">
        <v>25.4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西松建設株式会社関東土木支社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6.9</v>
      </c>
      <c r="I9" s="377">
        <f>IF(OR(ｳ.廃油!F24&gt;0,ｳ.廃油!F24&lt;0),ｳ.廃油!F24,IF(I$19&gt;0,"0",0))</f>
        <v>0.8</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v>
      </c>
      <c r="M9" s="377">
        <f>IF(OR(ｷ.紙くず!F24&gt;0,ｷ.紙くず!F24&lt;0),ｷ.紙くず!F24,IF(M$19&gt;0,"0",0))</f>
        <v>0</v>
      </c>
      <c r="N9" s="377">
        <f>IF(OR(ｸ.木くず!F24&gt;0,ｸ.木くず!F24&lt;0),ｸ.木くず!F24,IF(N$19&gt;0,"0",0))</f>
        <v>80.400000000000006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1231.3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25.4</v>
      </c>
      <c r="AA9" s="379">
        <f>IF(SUM(G9:Z9)&gt;0,SUM(G9:Z9),IF(AA$19&gt;0,"0",0))</f>
        <v>1355.8</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6.9</v>
      </c>
      <c r="I14" s="383">
        <f>IF(OR(ｳ.廃油!F29&gt;0,ｳ.廃油!F29&lt;0),ｳ.廃油!F29,IF(I$19&gt;0,"0",0))</f>
        <v>0.8</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v>
      </c>
      <c r="M14" s="383">
        <f>IF(OR(ｷ.紙くず!F29&gt;0,ｷ.紙くず!F29&lt;0),ｷ.紙くず!F29,IF(M$19&gt;0,"0",0))</f>
        <v>0</v>
      </c>
      <c r="N14" s="383">
        <f>IF(OR(ｸ.木くず!F29&gt;0,ｸ.木くず!F29&lt;0),ｸ.木くず!F29,IF(N$19&gt;0,"0",0))</f>
        <v>80.400000000000006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1231.3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25.4</v>
      </c>
      <c r="AA14" s="385">
        <f t="shared" si="0"/>
        <v>1355.8</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0.8</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11</v>
      </c>
      <c r="M15" s="383">
        <f>IF(OR(ｷ.紙くず!F30&gt;0,ｷ.紙くず!F30&lt;0),ｷ.紙くず!F30,IF(M$19&gt;0,"0",0))</f>
        <v>0</v>
      </c>
      <c r="N15" s="383">
        <f>IF(OR(ｸ.木くず!F30&gt;0,ｸ.木くず!F30&lt;0),ｸ.木くず!F30,IF(N$19&gt;0,"0",0))</f>
        <v>29.2</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825.7</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25.4</v>
      </c>
      <c r="AA15" s="385">
        <f t="shared" si="0"/>
        <v>892.1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6.9</v>
      </c>
      <c r="I16" s="383">
        <f>IF(OR(ｳ.廃油!F31&gt;0,ｳ.廃油!F31&lt;0),ｳ.廃油!F31,IF(I$19&gt;0,"0",0))</f>
        <v>0.8</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11</v>
      </c>
      <c r="M16" s="383">
        <f>IF(OR(ｷ.紙くず!F31&gt;0,ｷ.紙くず!F31&lt;0),ｷ.紙くず!F31,IF(M$19&gt;0,"0",0))</f>
        <v>0</v>
      </c>
      <c r="N16" s="383">
        <f>IF(OR(ｸ.木くず!F31&gt;0,ｸ.木くず!F31&lt;0),ｸ.木くず!F31,IF(N$19&gt;0,"0",0))</f>
        <v>80.400000000000006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1231.3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25.4</v>
      </c>
      <c r="AA16" s="385">
        <f t="shared" si="0"/>
        <v>1355.8</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6.2</v>
      </c>
      <c r="I19" s="389">
        <f t="shared" si="1"/>
        <v>0.7</v>
      </c>
      <c r="J19" s="389">
        <f t="shared" si="1"/>
        <v>0</v>
      </c>
      <c r="K19" s="389">
        <f t="shared" si="1"/>
        <v>0</v>
      </c>
      <c r="L19" s="389">
        <f t="shared" si="1"/>
        <v>9.9</v>
      </c>
      <c r="M19" s="389">
        <f t="shared" si="1"/>
        <v>0</v>
      </c>
      <c r="N19" s="389">
        <f t="shared" si="1"/>
        <v>72.400000000000006</v>
      </c>
      <c r="O19" s="389">
        <f t="shared" si="1"/>
        <v>0</v>
      </c>
      <c r="P19" s="389">
        <f t="shared" si="1"/>
        <v>0</v>
      </c>
      <c r="Q19" s="389">
        <f t="shared" si="1"/>
        <v>0</v>
      </c>
      <c r="R19" s="389">
        <f t="shared" si="1"/>
        <v>0</v>
      </c>
      <c r="S19" s="389">
        <f t="shared" si="1"/>
        <v>0</v>
      </c>
      <c r="T19" s="389">
        <f t="shared" si="1"/>
        <v>0</v>
      </c>
      <c r="U19" s="389">
        <f t="shared" si="1"/>
        <v>0</v>
      </c>
      <c r="V19" s="389">
        <f t="shared" si="1"/>
        <v>1108.2</v>
      </c>
      <c r="W19" s="389">
        <f t="shared" si="1"/>
        <v>0</v>
      </c>
      <c r="X19" s="389">
        <f t="shared" si="1"/>
        <v>0</v>
      </c>
      <c r="Y19" s="389">
        <f t="shared" si="1"/>
        <v>0</v>
      </c>
      <c r="Z19" s="390">
        <f t="shared" si="1"/>
        <v>22.9</v>
      </c>
      <c r="AA19" s="391">
        <f t="shared" ref="AA19:AA25" si="2">SUM(G19:Z19)</f>
        <v>1220.3000000000002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6.2</v>
      </c>
      <c r="I37" s="424">
        <f t="shared" si="8"/>
        <v>0.7</v>
      </c>
      <c r="J37" s="424">
        <f t="shared" si="8"/>
        <v>0</v>
      </c>
      <c r="K37" s="424">
        <f t="shared" si="8"/>
        <v>0</v>
      </c>
      <c r="L37" s="424">
        <f t="shared" si="8"/>
        <v>9.9</v>
      </c>
      <c r="M37" s="424">
        <f t="shared" si="8"/>
        <v>0</v>
      </c>
      <c r="N37" s="424">
        <f t="shared" si="8"/>
        <v>72.400000000000006</v>
      </c>
      <c r="O37" s="424">
        <f t="shared" si="8"/>
        <v>0</v>
      </c>
      <c r="P37" s="424">
        <f t="shared" si="8"/>
        <v>0</v>
      </c>
      <c r="Q37" s="424">
        <f t="shared" si="8"/>
        <v>0</v>
      </c>
      <c r="R37" s="424">
        <f t="shared" si="8"/>
        <v>0</v>
      </c>
      <c r="S37" s="424">
        <f t="shared" si="8"/>
        <v>0</v>
      </c>
      <c r="T37" s="424">
        <f t="shared" si="8"/>
        <v>0</v>
      </c>
      <c r="U37" s="424">
        <f t="shared" si="8"/>
        <v>0</v>
      </c>
      <c r="V37" s="424">
        <f t="shared" si="8"/>
        <v>1108.2</v>
      </c>
      <c r="W37" s="424">
        <f t="shared" si="8"/>
        <v>0</v>
      </c>
      <c r="X37" s="424">
        <f t="shared" si="8"/>
        <v>0</v>
      </c>
      <c r="Y37" s="424">
        <f t="shared" si="8"/>
        <v>0</v>
      </c>
      <c r="Z37" s="425">
        <f t="shared" si="8"/>
        <v>22.9</v>
      </c>
      <c r="AA37" s="426">
        <f t="shared" si="4"/>
        <v>1220.3000000000002</v>
      </c>
    </row>
    <row r="38" spans="2:27" ht="24" customHeight="1" x14ac:dyDescent="0.15">
      <c r="B38" s="170"/>
      <c r="C38" s="809"/>
      <c r="D38" s="227"/>
      <c r="E38" s="225" t="s">
        <v>319</v>
      </c>
      <c r="F38" s="443"/>
      <c r="G38" s="415">
        <f t="shared" ref="G38:Z38" si="9">SUM(G39:G41)</f>
        <v>0</v>
      </c>
      <c r="H38" s="415">
        <f t="shared" si="9"/>
        <v>6.2</v>
      </c>
      <c r="I38" s="415">
        <f t="shared" si="9"/>
        <v>0.7</v>
      </c>
      <c r="J38" s="415">
        <f t="shared" si="9"/>
        <v>0</v>
      </c>
      <c r="K38" s="415">
        <f t="shared" si="9"/>
        <v>0</v>
      </c>
      <c r="L38" s="415">
        <f t="shared" si="9"/>
        <v>9.9</v>
      </c>
      <c r="M38" s="415">
        <f t="shared" si="9"/>
        <v>0</v>
      </c>
      <c r="N38" s="415">
        <f t="shared" si="9"/>
        <v>72.400000000000006</v>
      </c>
      <c r="O38" s="415">
        <f t="shared" si="9"/>
        <v>0</v>
      </c>
      <c r="P38" s="415">
        <f t="shared" si="9"/>
        <v>0</v>
      </c>
      <c r="Q38" s="415">
        <f t="shared" si="9"/>
        <v>0</v>
      </c>
      <c r="R38" s="415">
        <f t="shared" si="9"/>
        <v>0</v>
      </c>
      <c r="S38" s="415">
        <f t="shared" si="9"/>
        <v>0</v>
      </c>
      <c r="T38" s="415">
        <f t="shared" si="9"/>
        <v>0</v>
      </c>
      <c r="U38" s="415">
        <f t="shared" si="9"/>
        <v>0</v>
      </c>
      <c r="V38" s="415">
        <f t="shared" si="9"/>
        <v>1108.2</v>
      </c>
      <c r="W38" s="415">
        <f t="shared" si="9"/>
        <v>0</v>
      </c>
      <c r="X38" s="415">
        <f t="shared" si="9"/>
        <v>0</v>
      </c>
      <c r="Y38" s="415">
        <f t="shared" si="9"/>
        <v>0</v>
      </c>
      <c r="Z38" s="416">
        <f t="shared" si="9"/>
        <v>22.9</v>
      </c>
      <c r="AA38" s="417">
        <f t="shared" si="4"/>
        <v>1220.3000000000002</v>
      </c>
    </row>
    <row r="39" spans="2:27" ht="24" customHeight="1" x14ac:dyDescent="0.15">
      <c r="B39" s="170"/>
      <c r="C39" s="809"/>
      <c r="D39" s="228"/>
      <c r="E39" s="223"/>
      <c r="F39" s="221" t="s">
        <v>233</v>
      </c>
      <c r="G39" s="418">
        <f>+ｱ.燃え殻!$Z$28</f>
        <v>0</v>
      </c>
      <c r="H39" s="418">
        <f>+ｲ.汚泥!$Z$28</f>
        <v>6.2</v>
      </c>
      <c r="I39" s="418">
        <f>+ｳ.廃油!$Z$28</f>
        <v>0.7</v>
      </c>
      <c r="J39" s="418">
        <f>+ｴ.廃酸!$Z$28</f>
        <v>0</v>
      </c>
      <c r="K39" s="418">
        <f>+ｵ.廃ｱﾙｶﾘ!$Z$28</f>
        <v>0</v>
      </c>
      <c r="L39" s="418">
        <f>+ｶ.廃ﾌﾟﾗ類!$Z$28</f>
        <v>9.9</v>
      </c>
      <c r="M39" s="418">
        <f>+ｷ.紙くず!$Z$28</f>
        <v>0</v>
      </c>
      <c r="N39" s="418">
        <f>+ｸ.木くず!$Z$28</f>
        <v>72.400000000000006</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1108.2</v>
      </c>
      <c r="W39" s="418">
        <f>+ﾁ.動物のふん尿!$Z$28</f>
        <v>0</v>
      </c>
      <c r="X39" s="418">
        <f>+ﾂ.動物の死体!$Z$28</f>
        <v>0</v>
      </c>
      <c r="Y39" s="418">
        <f>+ﾃ.ばいじん!$Z$28</f>
        <v>0</v>
      </c>
      <c r="Z39" s="419">
        <f>+ﾄ.混合廃棄物その他!$Z$28</f>
        <v>22.9</v>
      </c>
      <c r="AA39" s="420">
        <f t="shared" si="4"/>
        <v>1220.3000000000002</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6.2</v>
      </c>
      <c r="I43" s="427">
        <f>+ｳ.廃油!$AK$27</f>
        <v>0.7</v>
      </c>
      <c r="J43" s="427">
        <f>+ｴ.廃酸!$AK$27</f>
        <v>0</v>
      </c>
      <c r="K43" s="427">
        <f>+ｵ.廃ｱﾙｶﾘ!$AK$27</f>
        <v>0</v>
      </c>
      <c r="L43" s="427">
        <f>+ｶ.廃ﾌﾟﾗ類!$AK$27</f>
        <v>9.9</v>
      </c>
      <c r="M43" s="427">
        <f>+ｷ.紙くず!$AK$27</f>
        <v>0</v>
      </c>
      <c r="N43" s="427">
        <f>+ｸ.木くず!$AK$27</f>
        <v>72.400000000000006</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1108.2</v>
      </c>
      <c r="W43" s="427">
        <f>+ﾁ.動物のふん尿!$AK$27</f>
        <v>0</v>
      </c>
      <c r="X43" s="427">
        <f>+ﾂ.動物の死体!$AK$27</f>
        <v>0</v>
      </c>
      <c r="Y43" s="427">
        <f>+ﾃ.ばいじん!$AK$27</f>
        <v>0</v>
      </c>
      <c r="Z43" s="428">
        <f>+ﾄ.混合廃棄物その他!$AK$27</f>
        <v>22.9</v>
      </c>
      <c r="AA43" s="429">
        <f t="shared" si="4"/>
        <v>1220.3000000000002</v>
      </c>
    </row>
    <row r="44" spans="2:27" ht="24" customHeight="1" x14ac:dyDescent="0.15">
      <c r="B44" s="170"/>
      <c r="C44" s="177"/>
      <c r="D44" s="175" t="s">
        <v>188</v>
      </c>
      <c r="E44" s="806" t="s">
        <v>236</v>
      </c>
      <c r="F44" s="807"/>
      <c r="G44" s="430">
        <f>+ｱ.燃え殻!$AK$30</f>
        <v>0</v>
      </c>
      <c r="H44" s="430">
        <f>+ｲ.汚泥!$AK$30</f>
        <v>0</v>
      </c>
      <c r="I44" s="430">
        <f>+ｳ.廃油!$AK$30</f>
        <v>0.7</v>
      </c>
      <c r="J44" s="430">
        <f>+ｴ.廃酸!$AK$30</f>
        <v>0</v>
      </c>
      <c r="K44" s="430">
        <f>+ｵ.廃ｱﾙｶﾘ!$AK$30</f>
        <v>0</v>
      </c>
      <c r="L44" s="430">
        <f>+ｶ.廃ﾌﾟﾗ類!$AK$30</f>
        <v>9.9</v>
      </c>
      <c r="M44" s="430">
        <f>+ｷ.紙くず!$AK$30</f>
        <v>0</v>
      </c>
      <c r="N44" s="430">
        <f>+ｸ.木くず!$AK$30</f>
        <v>26.3</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743.1</v>
      </c>
      <c r="W44" s="430">
        <f>+ﾁ.動物のふん尿!$AK$30</f>
        <v>0</v>
      </c>
      <c r="X44" s="430">
        <f>+ﾂ.動物の死体!$AK$30</f>
        <v>0</v>
      </c>
      <c r="Y44" s="430">
        <f>+ﾃ.ばいじん!$AK$30</f>
        <v>0</v>
      </c>
      <c r="Z44" s="431">
        <f>+ﾄ.混合廃棄物その他!$AK$30</f>
        <v>22.9</v>
      </c>
      <c r="AA44" s="432">
        <f t="shared" si="4"/>
        <v>802.9</v>
      </c>
    </row>
    <row r="45" spans="2:27" ht="24" customHeight="1" x14ac:dyDescent="0.15">
      <c r="B45" s="170"/>
      <c r="C45" s="177"/>
      <c r="D45" s="442" t="s">
        <v>190</v>
      </c>
      <c r="E45" s="799" t="s">
        <v>237</v>
      </c>
      <c r="F45" s="800"/>
      <c r="G45" s="433">
        <f>+ｱ.燃え殻!$AR$24</f>
        <v>0</v>
      </c>
      <c r="H45" s="433">
        <f>+ｲ.汚泥!$AR$24</f>
        <v>6.2</v>
      </c>
      <c r="I45" s="433">
        <f>+ｳ.廃油!$AR$24</f>
        <v>0.7</v>
      </c>
      <c r="J45" s="433">
        <f>+ｴ.廃酸!$AR$24</f>
        <v>0</v>
      </c>
      <c r="K45" s="433">
        <f>+ｵ.廃ｱﾙｶﾘ!$AR$24</f>
        <v>0</v>
      </c>
      <c r="L45" s="433">
        <f>+ｶ.廃ﾌﾟﾗ類!$AR$24</f>
        <v>9.9</v>
      </c>
      <c r="M45" s="433">
        <f>+ｷ.紙くず!$AR$24</f>
        <v>0</v>
      </c>
      <c r="N45" s="433">
        <f>+ｸ.木くず!$AR$24</f>
        <v>72.400000000000006</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1108.2</v>
      </c>
      <c r="W45" s="433">
        <f>+ﾁ.動物のふん尿!$AR$24</f>
        <v>0</v>
      </c>
      <c r="X45" s="433">
        <f>+ﾂ.動物の死体!$AR$24</f>
        <v>0</v>
      </c>
      <c r="Y45" s="433">
        <f>+ﾃ.ばいじん!$AR$24</f>
        <v>0</v>
      </c>
      <c r="Z45" s="434">
        <f>+ﾄ.混合廃棄物その他!$AR$24</f>
        <v>22.9</v>
      </c>
      <c r="AA45" s="435">
        <f t="shared" si="4"/>
        <v>1220.3000000000002</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13.100000000000001</v>
      </c>
      <c r="I55" s="480">
        <f t="shared" si="10"/>
        <v>1.5</v>
      </c>
      <c r="J55" s="480">
        <f t="shared" si="10"/>
        <v>0</v>
      </c>
      <c r="K55" s="480">
        <f t="shared" si="10"/>
        <v>0</v>
      </c>
      <c r="L55" s="480">
        <f t="shared" si="10"/>
        <v>20.9</v>
      </c>
      <c r="M55" s="480">
        <f t="shared" si="10"/>
        <v>0</v>
      </c>
      <c r="N55" s="480">
        <f t="shared" si="10"/>
        <v>152.80000000000001</v>
      </c>
      <c r="O55" s="480">
        <f t="shared" si="10"/>
        <v>0</v>
      </c>
      <c r="P55" s="480">
        <f t="shared" si="10"/>
        <v>0</v>
      </c>
      <c r="Q55" s="480">
        <f t="shared" si="10"/>
        <v>0</v>
      </c>
      <c r="R55" s="480">
        <f t="shared" si="10"/>
        <v>0</v>
      </c>
      <c r="S55" s="480">
        <f t="shared" si="10"/>
        <v>0</v>
      </c>
      <c r="T55" s="480">
        <f t="shared" si="10"/>
        <v>0</v>
      </c>
      <c r="U55" s="480">
        <f t="shared" si="10"/>
        <v>0</v>
      </c>
      <c r="V55" s="480">
        <f t="shared" si="10"/>
        <v>2339.5</v>
      </c>
      <c r="W55" s="480">
        <f t="shared" si="10"/>
        <v>0</v>
      </c>
      <c r="X55" s="480">
        <f t="shared" si="10"/>
        <v>0</v>
      </c>
      <c r="Y55" s="480">
        <f t="shared" si="10"/>
        <v>0</v>
      </c>
      <c r="Z55" s="480">
        <f t="shared" si="10"/>
        <v>48.3</v>
      </c>
      <c r="AA55" s="481">
        <f>+AA9+AA19+AA20</f>
        <v>2576.1000000000004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0"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f>+表紙!P35</f>
        <v>45454</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東京都港区虎ノ門１－１－１８</v>
      </c>
      <c r="M16" s="884"/>
      <c r="N16" s="884"/>
      <c r="O16" s="884"/>
      <c r="P16" s="884"/>
      <c r="Q16" s="884"/>
      <c r="R16" s="884"/>
      <c r="S16" s="884"/>
      <c r="T16" s="884"/>
      <c r="U16" s="282"/>
    </row>
    <row r="17" spans="1:21" ht="26.25" customHeight="1" x14ac:dyDescent="0.15">
      <c r="C17" s="86"/>
      <c r="I17" s="25"/>
      <c r="J17" s="25" t="s">
        <v>7</v>
      </c>
      <c r="K17" s="25"/>
      <c r="L17" s="884" t="str">
        <f>+表紙!L41</f>
        <v>西松建設株式会社関東土木支社
専務執行役員支社長　難波  正和</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03-3502-7557_担当:現場工務革新センター/山田</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西松建設株式会社関東土木支社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1787</v>
      </c>
      <c r="Q25" s="891"/>
      <c r="R25" s="891"/>
      <c r="S25" s="891"/>
      <c r="T25" s="891"/>
      <c r="U25" s="892"/>
    </row>
    <row r="26" spans="1:21" ht="26.25" customHeight="1" x14ac:dyDescent="0.15">
      <c r="C26" s="538" t="s">
        <v>11</v>
      </c>
      <c r="D26" s="539"/>
      <c r="E26" s="540"/>
      <c r="F26" s="906" t="str">
        <f>+表紙!F50</f>
        <v>東京都港区虎ノ門１－１－１８</v>
      </c>
      <c r="G26" s="907"/>
      <c r="H26" s="907"/>
      <c r="I26" s="907"/>
      <c r="J26" s="907"/>
      <c r="K26" s="907"/>
      <c r="L26" s="907"/>
      <c r="M26" s="907"/>
      <c r="N26" s="341" t="s">
        <v>172</v>
      </c>
      <c r="O26"/>
      <c r="P26"/>
      <c r="Q26" s="901" t="str">
        <f>IF(+表紙!Q50="","",+表紙!Q50)</f>
        <v>03-3502-7557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49500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４３０人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1355.8</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・混合廃棄物搬出の抑制　　　　　　　　　　　　　　　　　　　　　　　・過剰な梱包材、養生材を減少させる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1220.3000000000002</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・上記を更に推進する。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・16種類　現場において教育を実施し、分別を励行している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・現場における教育を徹底し、混合廃棄物を減らし、分別率を高める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1355.8</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892.1</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1355.8</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・委託先の処理業者の現地確認を事前及び適宜実施する　　　　　　　　　　　
・電子マニフェストを導入していない業者との契約を基本的に行わない</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1220.3000000000002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802.9</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1220.3000000000002</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・高リサイクル率業者を、選定条件の最優先とする。</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2024-06-17T02:35:02Z</dcterms:created>
  <dcterms:modified xsi:type="dcterms:W3CDTF">2024-09-05T04:34:13Z</dcterms:modified>
</cp:coreProperties>
</file>