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920" yWindow="105" windowWidth="29040" windowHeight="1599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9" i="94"/>
  <c r="H32" i="94"/>
  <c r="H31" i="94" s="1"/>
  <c r="H26" i="94" s="1"/>
  <c r="AA44" i="94"/>
  <c r="K226" i="95" s="1"/>
  <c r="K202" i="98" s="1"/>
  <c r="AA28" i="94"/>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0"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<sst xmlns="http://schemas.openxmlformats.org/spreadsheetml/2006/main" count="3178" uniqueCount="462">
  <si>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</si>
  <si>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</si>
  <si>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</si>
  <si>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</si>
  <si>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</si>
  <si>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</si>
  <si>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</si>
  <si>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</si>
  <si>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</si>
  <si>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</si>
  <si>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</si>
  <si>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</si>
  <si>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</si>
  <si>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</si>
  <si>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</si>
  <si>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</si>
  <si>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</si>
  <si>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</si>
  <si>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</si>
  <si>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</si>
  <si>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</si>
  <si>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</si>
  <si>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</si>
  <si>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</si>
  <si>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</si>
  <si>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</si>
  <si>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</si>
  <si>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</si>
  <si>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</si>
  <si>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</si>
  <si>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</si>
  <si>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</si>
  <si>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</si>
  <si>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</si>
  <si>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</si>
  <si>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</si>
  <si>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</si>
  <si>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</si>
  <si>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</si>
  <si>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</si>
  <si>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</si>
  <si>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</si>
  <si>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</si>
  <si>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</si>
  <si>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</si>
  <si>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</si>
  <si>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</si>
  <si>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</si>
  <si>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</si>
  <si>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</si>
  <si>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</si>
  <si>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</si>
  <si>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</si>
  <si>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</si>
  <si>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</si>
  <si>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</si>
  <si>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</si>
  <si>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</si>
  <si>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</si>
  <si>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</si>
  <si>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</si>
  <si>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</si>
  <si>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</si>
  <si>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</si>
  <si>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</si>
  <si>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</si>
  <si>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</si>
  <si>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</si>
  <si>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</si>
  <si>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</si>
  <si>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</si>
  <si>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</si>
  <si>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</si>
  <si>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</si>
  <si>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</si>
  <si>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</si>
  <si>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</si>
  <si>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</si>
  <si>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</si>
  <si>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</si>
  <si>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</si>
  <si>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</si>
  <si>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</si>
  <si>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</si>
  <si>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</si>
  <si>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</si>
  <si>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</si>
  <si>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</si>
  <si>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</si>
  <si>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</si>
  <si>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</si>
  <si>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</si>
  <si>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</si>
  <si>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</si>
  <si>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</si>
  <si>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</si>
  <si>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</si>
  <si>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</si>
  <si>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</si>
  <si>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</si>
  <si>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</si>
  <si>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</si>
  <si>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</si>
  <si>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</si>
  <si>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</si>
  <si>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</si>
  <si>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</si>
  <si>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</si>
  <si>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</si>
  <si>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</si>
  <si>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</si>
  <si>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</si>
  <si>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</si>
  <si>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</si>
  <si>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</si>
  <si>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</si>
  <si>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</si>
  <si>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</si>
  <si>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</si>
  <si>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</si>
  <si>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</si>
  <si>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</si>
  <si>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</si>
  <si>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</si>
  <si>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</si>
  <si>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</si>
  <si>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</si>
  <si>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</si>
  <si>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</si>
  <si>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</si>
  <si>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</si>
  <si>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</si>
  <si>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</si>
  <si>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</si>
  <si>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</si>
  <si>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</si>
  <si>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</si>
  <si>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</si>
  <si>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</si>
  <si>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</si>
  <si>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</si>
  <si>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</si>
  <si>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</si>
  <si>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</si>
  <si>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</si>
  <si>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</si>
  <si>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</si>
  <si>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</si>
  <si>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</si>
  <si>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</si>
  <si>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</si>
  <si>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</si>
  <si>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</si>
  <si>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</si>
  <si>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</si>
  <si>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</si>
  <si>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</si>
  <si>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</si>
  <si>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</si>
  <si>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</si>
  <si>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</si>
  <si>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</si>
  <si>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</si>
  <si>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</si>
  <si>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</si>
  <si>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</si>
  <si>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</si>
  <si>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</si>
  <si>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</si>
  <si>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</si>
  <si>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</si>
  <si>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</si>
  <si>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</si>
  <si>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</si>
  <si>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</si>
  <si>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</si>
  <si>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</si>
  <si>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</si>
  <si>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</si>
  <si>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</si>
  <si>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</si>
  <si>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</si>
  <si>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</si>
  <si>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</si>
  <si>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</si>
  <si>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</si>
  <si>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</si>
  <si>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</si>
  <si>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</si>
  <si>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</si>
  <si>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</si>
  <si>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</si>
  <si>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</si>
  <si>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</si>
  <si>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</si>
  <si>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</si>
  <si>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</si>
  <si>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</si>
  <si>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</si>
  <si>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</si>
  <si>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</si>
  <si>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</si>
  <si>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</si>
  <si>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</si>
  <si>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</si>
  <si>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</si>
  <si>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</si>
  <si>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</si>
  <si>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</si>
  <si>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</si>
  <si>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</si>
  <si>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</si>
  <si>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</si>
  <si>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</si>
  <si>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</si>
  <si>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</si>
  <si>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</si>
  <si>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</si>
  <si>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</si>
  <si>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</si>
  <si>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</si>
  <si>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</si>
  <si>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</si>
  <si>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</si>
  <si>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</si>
  <si>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</si>
  <si>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</si>
  <si>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</si>
  <si>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</si>
  <si>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</si>
  <si>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</si>
  <si>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</si>
  <si>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</si>
  <si>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</si>
  <si>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</si>
  <si>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</si>
  <si>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</si>
  <si>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</si>
  <si>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</si>
  <si>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</si>
  <si>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</si>
  <si>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</si>
  <si>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</si>
  <si>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</si>
  <si>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</si>
  <si>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</si>
  <si>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</si>
  <si>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</si>
  <si>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</si>
  <si>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</si>
  <si>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</si>
  <si>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</si>
  <si>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</si>
  <si>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</si>
  <si>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</si>
  <si>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</si>
  <si>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</si>
  <si>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</si>
  <si>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</si>
  <si>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</si>
  <si>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</si>
  <si>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</si>
  <si>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</si>
  <si>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</si>
  <si>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</si>
  <si>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</si>
  <si>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</si>
  <si>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</si>
  <si>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</si>
  <si>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</si>
  <si>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</si>
  <si>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</si>
  <si>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</si>
  <si>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</si>
  <si>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</si>
  <si>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</si>
  <si>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</si>
  <si>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</si>
  <si>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</si>
  <si>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</si>
  <si>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</si>
  <si>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</si>
  <si>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</si>
  <si>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</si>
  <si>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</si>
  <si>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</si>
  <si>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</si>
  <si>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</si>
  <si>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</si>
  <si>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</si>
  <si>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</si>
  <si>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</si>
  <si>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</si>
  <si>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</si>
  <si>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</si>
  <si>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</si>
  <si>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</si>
  <si>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</si>
  <si>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</si>
  <si>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</si>
  <si>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</si>
  <si>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</si>
  <si>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</si>
  <si>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</si>
  <si>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</si>
  <si>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</si>
  <si>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</si>
  <si>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</si>
  <si>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</si>
  <si>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</si>
  <si>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</si>
  <si>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</si>
  <si>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</si>
  <si>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</si>
  <si>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</si>
  <si>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</si>
  <si>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</si>
  <si>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</si>
  <si>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</si>
  <si>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</si>
  <si>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</si>
  <si>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</si>
  <si>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</si>
  <si>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</si>
  <si>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</si>
  <si>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</si>
  <si>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</si>
  <si>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</si>
  <si>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</si>
  <si>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</si>
  <si>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</si>
  <si>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</si>
  <si>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</si>
  <si>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</si>
  <si>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</si>
  <si>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</si>
  <si>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</si>
  <si>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</si>
  <si>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</si>
  <si>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</si>
  <si>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</si>
  <si>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</si>
  <si>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</si>
  <si>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</si>
  <si>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</si>
  <si>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</si>
  <si>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</si>
  <si>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</si>
  <si>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</si>
  <si>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</si>
  <si>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</si>
  <si>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</si>
  <si>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</si>
  <si>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</si>
  <si>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</si>
  <si>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</si>
  <si>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</si>
  <si>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</si>
  <si>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</si>
  <si>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</si>
  <si>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</si>
  <si>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</si>
  <si>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</si>
  <si>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</si>
  <si>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</si>
  <si>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</si>
  <si>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</si>
  <si>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</si>
  <si>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</si>
  <si>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</si>
  <si>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</si>
  <si>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</si>
  <si>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</si>
  <si>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</si>
  <si>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</si>
  <si>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</si>
  <si>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</si>
  <si>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</si>
  <si>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</si>
  <si>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</si>
  <si>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</si>
  <si>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</si>
  <si>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</si>
  <si>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</si>
  <si>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</si>
  <si>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</si>
  <si>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</si>
  <si>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</si>
  <si>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</si>
  <si>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</si>
  <si>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</si>
  <si>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</si>
  <si>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</si>
  <si>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</si>
  <si>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</si>
  <si>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</si>
  <si>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</si>
  <si>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</si>
  <si>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</si>
  <si>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</si>
  <si>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</si>
  <si>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</si>
  <si>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</si>
  <si>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</si>
  <si>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</si>
  <si>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</si>
  <si>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</si>
  <si>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</si>
  <si>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</si>
  <si>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</si>
  <si>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</si>
  <si>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</si>
  <si>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</si>
  <si>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</si>
  <si>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</si>
  <si>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</si>
  <si>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</si>
  <si>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</si>
  <si>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</si>
  <si>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</si>
  <si>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</si>
  <si>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</si>
  <si>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</si>
  <si>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</si>
  <si>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</si>
  <si>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</si>
  <si>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</si>
  <si>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</si>
  <si>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</si>
  <si>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</si>
  <si>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</si>
  <si>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</si>
  <si>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</si>
  <si>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</si>
  <si>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</si>
  <si>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</si>
  <si>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</si>
  <si>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</si>
  <si>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</si>
  <si>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</si>
  <si>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</si>
  <si>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</si>
  <si>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</si>
  <si>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</si>
  <si>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</si>
  <si>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神奈川県横浜市保土ヶ谷区峰沢町280</t>
    <rPh sb="0" eb="4">
      <t>カナガワケン</t>
    </rPh>
    <rPh sb="4" eb="7">
      <t>ヨコハマシ</t>
    </rPh>
    <rPh sb="7" eb="12">
      <t>ホドガヤク</t>
    </rPh>
    <rPh sb="12" eb="14">
      <t>ミネサワ</t>
    </rPh>
    <rPh sb="14" eb="15">
      <t>チョウ</t>
    </rPh>
    <phoneticPr fontId="3"/>
  </si>
  <si>
    <t>前田道路㈱横浜営業所　所長　藤井修</t>
    <rPh sb="0" eb="2">
      <t>マエダ</t>
    </rPh>
    <rPh sb="2" eb="4">
      <t>ドウロ</t>
    </rPh>
    <rPh sb="5" eb="7">
      <t>ヨコハマ</t>
    </rPh>
    <rPh sb="7" eb="10">
      <t>エイギョウショ</t>
    </rPh>
    <rPh sb="11" eb="13">
      <t>ショチョウ</t>
    </rPh>
    <rPh sb="14" eb="16">
      <t>フジイ</t>
    </rPh>
    <rPh sb="16" eb="17">
      <t>オサム</t>
    </rPh>
    <phoneticPr fontId="3"/>
  </si>
  <si>
    <t>045-332-1261</t>
    <phoneticPr fontId="3"/>
  </si>
  <si>
    <t>前田道路株式会社横浜営業所　横浜市内工事分</t>
    <rPh sb="0" eb="2">
      <t>マエダ</t>
    </rPh>
    <rPh sb="2" eb="4">
      <t>ドウロ</t>
    </rPh>
    <rPh sb="4" eb="8">
      <t>カブシキガイシャ</t>
    </rPh>
    <rPh sb="8" eb="10">
      <t>ヨコハマ</t>
    </rPh>
    <rPh sb="10" eb="13">
      <t>エイギョウショ</t>
    </rPh>
    <rPh sb="14" eb="18">
      <t>ヨコハマシナイ</t>
    </rPh>
    <rPh sb="18" eb="20">
      <t>コウジ</t>
    </rPh>
    <rPh sb="20" eb="21">
      <t>ブン</t>
    </rPh>
    <phoneticPr fontId="3"/>
  </si>
  <si>
    <t>土木建築工事の請負</t>
    <rPh sb="0" eb="2">
      <t>ドボク</t>
    </rPh>
    <rPh sb="2" eb="4">
      <t>ケンチク</t>
    </rPh>
    <rPh sb="4" eb="6">
      <t>コウジ</t>
    </rPh>
    <rPh sb="7" eb="9">
      <t>ウケオイ</t>
    </rPh>
    <phoneticPr fontId="3"/>
  </si>
  <si>
    <t>汚泥→焼却→埋立
廃プラスチック類→破砕→再資源化
木くず→破砕→再資源化
金属くず→破砕→再資源化
ガラス・コンクリート・陶磁器くず→破砕→再資源化
がれき類→破砕→再資源化</t>
    <rPh sb="0" eb="2">
      <t>オデイ</t>
    </rPh>
    <rPh sb="3" eb="5">
      <t>ショウキャク</t>
    </rPh>
    <rPh sb="6" eb="7">
      <t>ウ</t>
    </rPh>
    <rPh sb="7" eb="8">
      <t>タ</t>
    </rPh>
    <rPh sb="9" eb="10">
      <t>ハイ</t>
    </rPh>
    <rPh sb="16" eb="17">
      <t>ルイ</t>
    </rPh>
    <rPh sb="18" eb="20">
      <t>ハサイ</t>
    </rPh>
    <rPh sb="21" eb="25">
      <t>サイシゲンカ</t>
    </rPh>
    <rPh sb="26" eb="27">
      <t>キ</t>
    </rPh>
    <rPh sb="30" eb="32">
      <t>ハサイ</t>
    </rPh>
    <rPh sb="33" eb="37">
      <t>サイシゲンカ</t>
    </rPh>
    <rPh sb="38" eb="40">
      <t>キンゾク</t>
    </rPh>
    <rPh sb="43" eb="45">
      <t>ハサイ</t>
    </rPh>
    <rPh sb="46" eb="50">
      <t>サイシゲンカ</t>
    </rPh>
    <rPh sb="62" eb="65">
      <t>トウジキ</t>
    </rPh>
    <rPh sb="68" eb="70">
      <t>ハサイ</t>
    </rPh>
    <rPh sb="71" eb="75">
      <t>サイシゲンカ</t>
    </rPh>
    <rPh sb="79" eb="80">
      <t>ルイ</t>
    </rPh>
    <rPh sb="81" eb="83">
      <t>ハサイ</t>
    </rPh>
    <rPh sb="84" eb="88">
      <t>サイシゲンカ</t>
    </rPh>
    <phoneticPr fontId="3"/>
  </si>
  <si>
    <t>代表取締役社長－中央安全衛生委員長・総務部長－本店安全環境品質部－支店長－支店安全環境品質部－各事業所</t>
    <rPh sb="0" eb="2">
      <t>ダイヒョウ</t>
    </rPh>
    <rPh sb="2" eb="5">
      <t>トリシマリヤク</t>
    </rPh>
    <rPh sb="5" eb="7">
      <t>シャチョウ</t>
    </rPh>
    <rPh sb="8" eb="10">
      <t>チュウオウ</t>
    </rPh>
    <rPh sb="10" eb="12">
      <t>アンゼン</t>
    </rPh>
    <rPh sb="12" eb="14">
      <t>エイセイ</t>
    </rPh>
    <rPh sb="14" eb="17">
      <t>イインチョウ</t>
    </rPh>
    <rPh sb="18" eb="20">
      <t>ソウム</t>
    </rPh>
    <rPh sb="20" eb="22">
      <t>ブチョウ</t>
    </rPh>
    <rPh sb="23" eb="25">
      <t>ホンテン</t>
    </rPh>
    <rPh sb="25" eb="27">
      <t>アンゼン</t>
    </rPh>
    <rPh sb="27" eb="29">
      <t>カンキョウ</t>
    </rPh>
    <rPh sb="29" eb="31">
      <t>ヒンシツ</t>
    </rPh>
    <rPh sb="31" eb="32">
      <t>ブ</t>
    </rPh>
    <rPh sb="33" eb="36">
      <t>シテンチョウ</t>
    </rPh>
    <rPh sb="37" eb="39">
      <t>シテン</t>
    </rPh>
    <rPh sb="39" eb="41">
      <t>アンゼン</t>
    </rPh>
    <rPh sb="41" eb="43">
      <t>カンキョウ</t>
    </rPh>
    <rPh sb="43" eb="45">
      <t>ヒンシツ</t>
    </rPh>
    <rPh sb="45" eb="46">
      <t>ブ</t>
    </rPh>
    <rPh sb="47" eb="51">
      <t>カクジギョウショ</t>
    </rPh>
    <phoneticPr fontId="3"/>
  </si>
  <si>
    <t>・自社再生工場、外部再生会社への委託による減量化
・環境教育、啓もう活動による意識向上
・リデュース、リサイクル、リユースの推進</t>
    <rPh sb="1" eb="3">
      <t>ジシャ</t>
    </rPh>
    <rPh sb="3" eb="5">
      <t>サイセイ</t>
    </rPh>
    <rPh sb="5" eb="7">
      <t>コウジョウ</t>
    </rPh>
    <rPh sb="8" eb="10">
      <t>ガイブ</t>
    </rPh>
    <rPh sb="10" eb="12">
      <t>サイセイ</t>
    </rPh>
    <rPh sb="12" eb="14">
      <t>ガイシャ</t>
    </rPh>
    <rPh sb="16" eb="18">
      <t>イタク</t>
    </rPh>
    <rPh sb="21" eb="24">
      <t>ゲンリョウカ</t>
    </rPh>
    <rPh sb="26" eb="28">
      <t>カンキョウ</t>
    </rPh>
    <rPh sb="28" eb="30">
      <t>キョウイク</t>
    </rPh>
    <rPh sb="31" eb="32">
      <t>ケイ</t>
    </rPh>
    <rPh sb="34" eb="36">
      <t>カツドウ</t>
    </rPh>
    <rPh sb="39" eb="41">
      <t>イシキ</t>
    </rPh>
    <rPh sb="41" eb="43">
      <t>コウジョウ</t>
    </rPh>
    <rPh sb="62" eb="64">
      <t>スイシン</t>
    </rPh>
    <phoneticPr fontId="3"/>
  </si>
  <si>
    <t>・上記取組の継続
・環境マネジメントシステムを活用した廃棄物削減取組の強化</t>
    <rPh sb="1" eb="3">
      <t>ジョウキ</t>
    </rPh>
    <rPh sb="3" eb="5">
      <t>トリクミ</t>
    </rPh>
    <rPh sb="6" eb="8">
      <t>ケイゾク</t>
    </rPh>
    <rPh sb="10" eb="12">
      <t>カンキョウ</t>
    </rPh>
    <rPh sb="23" eb="25">
      <t>カツヨウ</t>
    </rPh>
    <rPh sb="27" eb="30">
      <t>ハイキブツ</t>
    </rPh>
    <rPh sb="30" eb="32">
      <t>サクゲン</t>
    </rPh>
    <rPh sb="32" eb="34">
      <t>トリクミ</t>
    </rPh>
    <rPh sb="35" eb="37">
      <t>キョウカ</t>
    </rPh>
    <phoneticPr fontId="3"/>
  </si>
  <si>
    <t>・各排出事業場においてアスファルト廃材、コンクリート廃材、その他廃棄物ごとに分別を実施</t>
    <rPh sb="1" eb="2">
      <t>カク</t>
    </rPh>
    <rPh sb="2" eb="4">
      <t>ハイシュツ</t>
    </rPh>
    <rPh sb="4" eb="6">
      <t>ジギョウ</t>
    </rPh>
    <rPh sb="6" eb="7">
      <t>バ</t>
    </rPh>
    <rPh sb="17" eb="19">
      <t>ハイザイ</t>
    </rPh>
    <rPh sb="26" eb="28">
      <t>ハイザイ</t>
    </rPh>
    <rPh sb="31" eb="32">
      <t>タ</t>
    </rPh>
    <rPh sb="32" eb="35">
      <t>ハイキブツ</t>
    </rPh>
    <rPh sb="38" eb="40">
      <t>ブンベツ</t>
    </rPh>
    <rPh sb="41" eb="43">
      <t>ジッシ</t>
    </rPh>
    <phoneticPr fontId="3"/>
  </si>
  <si>
    <t>・現状の取り組みを継続するとともに教育を行い、分別のさらなる質の向上を目指していく</t>
    <rPh sb="1" eb="3">
      <t>ゲンジョウ</t>
    </rPh>
    <rPh sb="4" eb="5">
      <t>ト</t>
    </rPh>
    <rPh sb="6" eb="7">
      <t>ク</t>
    </rPh>
    <rPh sb="9" eb="11">
      <t>ケイゾク</t>
    </rPh>
    <rPh sb="17" eb="19">
      <t>キョウイク</t>
    </rPh>
    <rPh sb="20" eb="21">
      <t>オコナ</t>
    </rPh>
    <rPh sb="23" eb="25">
      <t>ブンベツ</t>
    </rPh>
    <rPh sb="30" eb="31">
      <t>シツ</t>
    </rPh>
    <rPh sb="32" eb="34">
      <t>コウジョウ</t>
    </rPh>
    <rPh sb="35" eb="37">
      <t>メザ</t>
    </rPh>
    <phoneticPr fontId="3"/>
  </si>
  <si>
    <t>実績なし</t>
    <rPh sb="0" eb="2">
      <t>ジッセキ</t>
    </rPh>
    <phoneticPr fontId="3"/>
  </si>
  <si>
    <t>現状実施予定なし</t>
    <rPh sb="0" eb="2">
      <t>ゲンジョウ</t>
    </rPh>
    <rPh sb="2" eb="4">
      <t>ジッシ</t>
    </rPh>
    <rPh sb="4" eb="6">
      <t>ヨテイ</t>
    </rPh>
    <phoneticPr fontId="3"/>
  </si>
  <si>
    <t>・市内栄区、川崎市の自社関係の工場、市内瀬谷区にあるJV工場における再生処理</t>
    <rPh sb="1" eb="3">
      <t>シナイ</t>
    </rPh>
    <rPh sb="3" eb="5">
      <t>サカエク</t>
    </rPh>
    <rPh sb="6" eb="9">
      <t>カワサキシ</t>
    </rPh>
    <rPh sb="10" eb="12">
      <t>ジシャ</t>
    </rPh>
    <rPh sb="12" eb="14">
      <t>カンケイ</t>
    </rPh>
    <rPh sb="15" eb="17">
      <t>コウジョウ</t>
    </rPh>
    <rPh sb="18" eb="20">
      <t>シナイ</t>
    </rPh>
    <rPh sb="20" eb="23">
      <t>セヤク</t>
    </rPh>
    <rPh sb="28" eb="30">
      <t>コウジョウ</t>
    </rPh>
    <rPh sb="34" eb="36">
      <t>サイセイ</t>
    </rPh>
    <rPh sb="36" eb="38">
      <t>ショリ</t>
    </rPh>
    <phoneticPr fontId="3"/>
  </si>
  <si>
    <t>・現状の取り組みを継続と環境に配慮した技術、設備等の積極導入</t>
    <rPh sb="1" eb="3">
      <t>ゲンジョウ</t>
    </rPh>
    <rPh sb="4" eb="5">
      <t>ト</t>
    </rPh>
    <rPh sb="6" eb="7">
      <t>ク</t>
    </rPh>
    <rPh sb="9" eb="11">
      <t>ケイゾク</t>
    </rPh>
    <rPh sb="12" eb="14">
      <t>カンキョウ</t>
    </rPh>
    <rPh sb="15" eb="17">
      <t>ハイリョ</t>
    </rPh>
    <rPh sb="19" eb="21">
      <t>ギジュツ</t>
    </rPh>
    <rPh sb="22" eb="24">
      <t>セツビ</t>
    </rPh>
    <rPh sb="24" eb="25">
      <t>トウ</t>
    </rPh>
    <rPh sb="26" eb="28">
      <t>セッキョク</t>
    </rPh>
    <rPh sb="28" eb="30">
      <t>ドウニュウ</t>
    </rPh>
    <phoneticPr fontId="3"/>
  </si>
  <si>
    <t>・適正処理業者の選定による不法投棄等の防止と適正処理の実施</t>
    <rPh sb="1" eb="3">
      <t>テキセイ</t>
    </rPh>
    <rPh sb="3" eb="5">
      <t>ショリ</t>
    </rPh>
    <rPh sb="5" eb="7">
      <t>ギョウシャ</t>
    </rPh>
    <rPh sb="8" eb="10">
      <t>センテイ</t>
    </rPh>
    <rPh sb="13" eb="15">
      <t>フホウ</t>
    </rPh>
    <rPh sb="15" eb="17">
      <t>トウキ</t>
    </rPh>
    <rPh sb="17" eb="18">
      <t>トウ</t>
    </rPh>
    <rPh sb="19" eb="21">
      <t>ボウシ</t>
    </rPh>
    <rPh sb="22" eb="24">
      <t>テキセイ</t>
    </rPh>
    <rPh sb="24" eb="26">
      <t>ショリ</t>
    </rPh>
    <rPh sb="27" eb="29">
      <t>ジッシ</t>
    </rPh>
    <phoneticPr fontId="3"/>
  </si>
  <si>
    <t>・上記取組の継続</t>
    <rPh sb="1" eb="3">
      <t>ジョウキ</t>
    </rPh>
    <rPh sb="3" eb="5">
      <t>トリクミ</t>
    </rPh>
    <rPh sb="6" eb="8">
      <t>ケイゾク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</si>
</sst>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P36" sqref="P3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v>45490</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447</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1808</v>
      </c>
      <c r="Q49" s="726"/>
      <c r="R49" s="726"/>
      <c r="S49" s="726"/>
      <c r="T49" s="726"/>
      <c r="U49" s="727"/>
    </row>
    <row r="50" spans="3:54" ht="26.25" customHeight="1" x14ac:dyDescent="0.15">
      <c r="C50" s="697" t="s">
        <v>11</v>
      </c>
      <c r="D50" s="698"/>
      <c r="E50" s="699"/>
      <c r="F50" s="708" t="s">
        <v>445</v>
      </c>
      <c r="G50" s="709"/>
      <c r="H50" s="709"/>
      <c r="I50" s="709"/>
      <c r="J50" s="709"/>
      <c r="K50" s="709"/>
      <c r="L50" s="709"/>
      <c r="M50" s="709"/>
      <c r="N50" s="592" t="s">
        <v>172</v>
      </c>
      <c r="O50" s="595"/>
      <c r="P50" s="596"/>
      <c r="Q50" s="712" t="s">
        <v>447</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449</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282</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16</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450</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451</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1926.3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452</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1982.6999999999998</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453</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454</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455</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456</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457</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f>+別紙!AA12</f>
        <v>1738</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458</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1800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459</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456</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457</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188.29999999999998</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188.29999999999998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460</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182.7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182.7</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461</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Normal="100"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前田道路株式会社横浜営業所　横浜市内工事分</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34.299999999999997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35</v>
      </c>
      <c r="P27" s="881"/>
      <c r="Q27" s="881"/>
      <c r="R27" s="881"/>
      <c r="S27" s="59" t="s">
        <v>38</v>
      </c>
      <c r="T27" s="80"/>
      <c r="U27" s="80"/>
      <c r="X27" s="78" t="s">
        <v>39</v>
      </c>
      <c r="Y27" s="81"/>
      <c r="AG27" s="68"/>
      <c r="AH27" s="68"/>
      <c r="AI27" s="68"/>
      <c r="AJ27" s="68"/>
      <c r="AK27" s="831">
        <f>+AG18+O27</f>
        <v>35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34.299999999999997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34.299999999999997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v>
      </c>
      <c r="P27" s="881"/>
      <c r="Q27" s="881"/>
      <c r="R27" s="881"/>
      <c r="S27" s="59" t="s">
        <v>38</v>
      </c>
      <c r="T27" s="80"/>
      <c r="U27" s="80"/>
      <c r="X27" s="78" t="s">
        <v>39</v>
      </c>
      <c r="Y27" s="81"/>
      <c r="AG27" s="68"/>
      <c r="AH27" s="68"/>
      <c r="AI27" s="68"/>
      <c r="AJ27" s="68"/>
      <c r="AK27" s="831">
        <f>+AG18+O27</f>
        <v>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49.2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v>
      </c>
      <c r="P27" s="881"/>
      <c r="Q27" s="881"/>
      <c r="R27" s="881"/>
      <c r="S27" s="59" t="s">
        <v>38</v>
      </c>
      <c r="T27" s="80"/>
      <c r="U27" s="80"/>
      <c r="X27" s="78" t="s">
        <v>39</v>
      </c>
      <c r="Y27" s="81"/>
      <c r="AG27" s="68"/>
      <c r="AH27" s="68"/>
      <c r="AI27" s="68"/>
      <c r="AJ27" s="68"/>
      <c r="AK27" s="831">
        <f>+AG18+O27</f>
        <v>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6.5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6.5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O19" sqref="O1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1890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v>1800</v>
      </c>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1800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1832.7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1738</v>
      </c>
      <c r="G27" s="837"/>
      <c r="H27" s="234" t="s">
        <v>198</v>
      </c>
      <c r="L27" s="845"/>
      <c r="O27" s="847">
        <f>+Q30+ROUND(Q33,1)</f>
        <v>90</v>
      </c>
      <c r="P27" s="881"/>
      <c r="Q27" s="881"/>
      <c r="R27" s="881"/>
      <c r="S27" s="59" t="s">
        <v>38</v>
      </c>
      <c r="T27" s="80"/>
      <c r="U27" s="80"/>
      <c r="X27" s="78" t="s">
        <v>39</v>
      </c>
      <c r="Y27" s="81"/>
      <c r="AG27" s="68"/>
      <c r="AH27" s="68"/>
      <c r="AI27" s="68"/>
      <c r="AJ27" s="68"/>
      <c r="AK27" s="831">
        <f>+AG18+O27</f>
        <v>90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94.7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90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94.7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3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前田道路株式会社横浜営業所　横浜市内工事分</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37" zoomScale="80" zoomScaleNormal="80" workbookViewId="0">
      <selection activeCell="H19" sqref="H19:Z1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前田道路株式会社横浜営業所　横浜市内工事分</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1.7</v>
      </c>
      <c r="I9" s="507">
        <f>IF(OR(ｳ.廃油!F24&gt;0,ｳ.廃油!F24&lt;0),ｳ.廃油!F24,IF(I$19&gt;0,"0",0))</f>
        <v>0.1</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34.299999999999997</v>
      </c>
      <c r="M9" s="507">
        <f>IF(OR(ｷ.紙くず!F24&gt;0,ｷ.紙くず!F24&lt;0),ｷ.紙くず!F24,IF(M$19&gt;0,"0",0))</f>
        <v>0</v>
      </c>
      <c r="N9" s="507">
        <f>IF(OR(ｸ.木くず!F24&gt;0,ｸ.木くず!F24&lt;0),ｸ.木くず!F24,IF(N$19&gt;0,"0",0))</f>
        <v>49.2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1.7</v>
      </c>
      <c r="T9" s="507">
        <f>IF(OR(ｾ.ｶﾞﾗｽ･ｺﾝｸﾘ･陶磁器くず!F24&gt;0,ｾ.ｶﾞﾗｽ･ｺﾝｸﾘ･陶磁器くず!F24&lt;0),ｾ.ｶﾞﾗｽ･ｺﾝｸﾘ･陶磁器くず!F24,IF(T$19&gt;0,"0",0))</f>
        <v>6.5</v>
      </c>
      <c r="U9" s="507">
        <f>IF(OR(ｿ.鉱さい!F24&gt;0,ｿ.鉱さい!F24&lt;0),ｿ.鉱さい!F24,IF(U$19&gt;0,"0",0))</f>
        <v>0</v>
      </c>
      <c r="V9" s="507">
        <f>IF(OR(ﾀ.がれき類!F24&gt;0,ﾀ.がれき類!F24&lt;0),ﾀ.がれき類!F24,IF(V$19&gt;0,"0",0))</f>
        <v>1832.7</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0.1</v>
      </c>
      <c r="AA9" s="509">
        <f>IF(SUM(G9:Z9)&gt;0,SUM(G9:Z9),IF(AA$19&gt;0,"0",0))</f>
        <v>1926.3</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1738</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1738</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1.7</v>
      </c>
      <c r="I14" s="513">
        <f>IF(OR(ｳ.廃油!F29&gt;0,ｳ.廃油!F29&lt;0),ｳ.廃油!F29,IF(I$19&gt;0,"0",0))</f>
        <v>0.1</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34.299999999999997</v>
      </c>
      <c r="M14" s="513">
        <f>IF(OR(ｷ.紙くず!F29&gt;0,ｷ.紙くず!F29&lt;0),ｷ.紙くず!F29,IF(M$19&gt;0,"0",0))</f>
        <v>0</v>
      </c>
      <c r="N14" s="513">
        <f>IF(OR(ｸ.木くず!F29&gt;0,ｸ.木くず!F29&lt;0),ｸ.木くず!F29,IF(N$19&gt;0,"0",0))</f>
        <v>49.2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1.7</v>
      </c>
      <c r="T14" s="513">
        <f>IF(OR(ｾ.ｶﾞﾗｽ･ｺﾝｸﾘ･陶磁器くず!F29&gt;0,ｾ.ｶﾞﾗｽ･ｺﾝｸﾘ･陶磁器くず!F29&lt;0),ｾ.ｶﾞﾗｽ･ｺﾝｸﾘ･陶磁器くず!F29,IF(T$19&gt;0,"0",0))</f>
        <v>6.5</v>
      </c>
      <c r="U14" s="513">
        <f>IF(OR(ｿ.鉱さい!F29&gt;0,ｿ.鉱さい!F29&lt;0),ｿ.鉱さい!F29,IF(U$19&gt;0,"0",0))</f>
        <v>0</v>
      </c>
      <c r="V14" s="513">
        <f>IF(OR(ﾀ.がれき類!F29&gt;0,ﾀ.がれき類!F29&lt;0),ﾀ.がれき類!F29,IF(V$19&gt;0,"0",0))</f>
        <v>94.7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0.1</v>
      </c>
      <c r="AA14" s="515">
        <f t="shared" si="0"/>
        <v>188.29999999999998</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1.7</v>
      </c>
      <c r="I16" s="513">
        <f>IF(OR(ｳ.廃油!F31&gt;0,ｳ.廃油!F31&lt;0),ｳ.廃油!F31,IF(I$19&gt;0,"0",0))</f>
        <v>0.1</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34.299999999999997</v>
      </c>
      <c r="M16" s="513">
        <f>IF(OR(ｷ.紙くず!F31&gt;0,ｷ.紙くず!F31&lt;0),ｷ.紙くず!F31,IF(M$19&gt;0,"0",0))</f>
        <v>0</v>
      </c>
      <c r="N16" s="513">
        <f>IF(OR(ｸ.木くず!F31&gt;0,ｸ.木くず!F31&lt;0),ｸ.木くず!F31,IF(N$19&gt;0,"0",0))</f>
        <v>49.2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1.7</v>
      </c>
      <c r="T16" s="513">
        <f>IF(OR(ｾ.ｶﾞﾗｽ･ｺﾝｸﾘ･陶磁器くず!F31&gt;0,ｾ.ｶﾞﾗｽ･ｺﾝｸﾘ･陶磁器くず!F31&lt;0),ｾ.ｶﾞﾗｽ･ｺﾝｸﾘ･陶磁器くず!F31,IF(T$19&gt;0,"0",0))</f>
        <v>6.5</v>
      </c>
      <c r="U16" s="513">
        <f>IF(OR(ｿ.鉱さい!F31&gt;0,ｿ.鉱さい!F31&lt;0),ｿ.鉱さい!F31,IF(U$19&gt;0,"0",0))</f>
        <v>0</v>
      </c>
      <c r="V16" s="513">
        <f>IF(OR(ﾀ.がれき類!F31&gt;0,ﾀ.がれき類!F31&lt;0),ﾀ.がれき類!F31,IF(V$19&gt;0,"0",0))</f>
        <v>94.7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0.1</v>
      </c>
      <c r="AA16" s="515">
        <f t="shared" si="0"/>
        <v>188.29999999999998</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1.5</v>
      </c>
      <c r="I19" s="519">
        <f t="shared" si="1"/>
        <v>0.1</v>
      </c>
      <c r="J19" s="519">
        <f t="shared" si="1"/>
        <v>0</v>
      </c>
      <c r="K19" s="519">
        <f t="shared" si="1"/>
        <v>0</v>
      </c>
      <c r="L19" s="519">
        <f t="shared" si="1"/>
        <v>35</v>
      </c>
      <c r="M19" s="519">
        <f t="shared" si="1"/>
        <v>0</v>
      </c>
      <c r="N19" s="519">
        <f t="shared" si="1"/>
        <v>50</v>
      </c>
      <c r="O19" s="519">
        <f t="shared" si="1"/>
        <v>0</v>
      </c>
      <c r="P19" s="519">
        <f t="shared" si="1"/>
        <v>0</v>
      </c>
      <c r="Q19" s="519">
        <f t="shared" si="1"/>
        <v>0</v>
      </c>
      <c r="R19" s="519">
        <f t="shared" si="1"/>
        <v>0</v>
      </c>
      <c r="S19" s="519">
        <f t="shared" si="1"/>
        <v>1</v>
      </c>
      <c r="T19" s="519">
        <f t="shared" si="1"/>
        <v>5</v>
      </c>
      <c r="U19" s="519">
        <f t="shared" si="1"/>
        <v>0</v>
      </c>
      <c r="V19" s="519">
        <f t="shared" si="1"/>
        <v>1890</v>
      </c>
      <c r="W19" s="519">
        <f t="shared" si="1"/>
        <v>0</v>
      </c>
      <c r="X19" s="519">
        <f t="shared" si="1"/>
        <v>0</v>
      </c>
      <c r="Y19" s="519">
        <f t="shared" si="1"/>
        <v>0</v>
      </c>
      <c r="Z19" s="520">
        <f t="shared" si="1"/>
        <v>0.1</v>
      </c>
      <c r="AA19" s="521">
        <f t="shared" ref="AA19:AA25" si="2">SUM(G19:Z19)</f>
        <v>1982.6999999999998</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1800</v>
      </c>
      <c r="W23" s="532">
        <f>+ﾁ.動物のふん尿!$O$18</f>
        <v>0</v>
      </c>
      <c r="X23" s="532">
        <f>+ﾂ.動物の死体!$O$18</f>
        <v>0</v>
      </c>
      <c r="Y23" s="532">
        <f>+ﾃ.ばいじん!$O$18</f>
        <v>0</v>
      </c>
      <c r="Z23" s="533">
        <f>+ﾄ.混合廃棄物その他!$O$18</f>
        <v>0</v>
      </c>
      <c r="AA23" s="534">
        <f t="shared" si="2"/>
        <v>1800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1800</v>
      </c>
      <c r="W27" s="539">
        <f t="shared" si="5"/>
        <v>0</v>
      </c>
      <c r="X27" s="539">
        <f t="shared" si="5"/>
        <v>0</v>
      </c>
      <c r="Y27" s="539">
        <f t="shared" si="5"/>
        <v>0</v>
      </c>
      <c r="Z27" s="540">
        <f t="shared" si="5"/>
        <v>0</v>
      </c>
      <c r="AA27" s="541">
        <f t="shared" si="4"/>
        <v>1800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1.5</v>
      </c>
      <c r="I37" s="554">
        <f t="shared" si="8"/>
        <v>0.1</v>
      </c>
      <c r="J37" s="554">
        <f t="shared" si="8"/>
        <v>0</v>
      </c>
      <c r="K37" s="554">
        <f t="shared" si="8"/>
        <v>0</v>
      </c>
      <c r="L37" s="554">
        <f t="shared" si="8"/>
        <v>35</v>
      </c>
      <c r="M37" s="554">
        <f t="shared" si="8"/>
        <v>0</v>
      </c>
      <c r="N37" s="554">
        <f t="shared" si="8"/>
        <v>50</v>
      </c>
      <c r="O37" s="554">
        <f t="shared" si="8"/>
        <v>0</v>
      </c>
      <c r="P37" s="554">
        <f t="shared" si="8"/>
        <v>0</v>
      </c>
      <c r="Q37" s="554">
        <f t="shared" si="8"/>
        <v>0</v>
      </c>
      <c r="R37" s="554">
        <f t="shared" si="8"/>
        <v>0</v>
      </c>
      <c r="S37" s="554">
        <f t="shared" si="8"/>
        <v>1</v>
      </c>
      <c r="T37" s="554">
        <f t="shared" si="8"/>
        <v>5</v>
      </c>
      <c r="U37" s="554">
        <f t="shared" si="8"/>
        <v>0</v>
      </c>
      <c r="V37" s="554">
        <f t="shared" si="8"/>
        <v>90</v>
      </c>
      <c r="W37" s="554">
        <f t="shared" si="8"/>
        <v>0</v>
      </c>
      <c r="X37" s="554">
        <f t="shared" si="8"/>
        <v>0</v>
      </c>
      <c r="Y37" s="554">
        <f t="shared" si="8"/>
        <v>0</v>
      </c>
      <c r="Z37" s="555">
        <f t="shared" si="8"/>
        <v>0.1</v>
      </c>
      <c r="AA37" s="556">
        <f t="shared" si="4"/>
        <v>182.7</v>
      </c>
    </row>
    <row r="38" spans="2:27" ht="24" customHeight="1" x14ac:dyDescent="0.15">
      <c r="B38" s="186"/>
      <c r="C38" s="972"/>
      <c r="D38" s="247"/>
      <c r="E38" s="245" t="s">
        <v>319</v>
      </c>
      <c r="F38" s="585"/>
      <c r="G38" s="545">
        <f t="shared" ref="G38:Z38" si="9">SUM(G39:G41)</f>
        <v>0</v>
      </c>
      <c r="H38" s="545">
        <f t="shared" si="9"/>
        <v>1.5</v>
      </c>
      <c r="I38" s="545">
        <f t="shared" si="9"/>
        <v>0.1</v>
      </c>
      <c r="J38" s="545">
        <f t="shared" si="9"/>
        <v>0</v>
      </c>
      <c r="K38" s="545">
        <f t="shared" si="9"/>
        <v>0</v>
      </c>
      <c r="L38" s="545">
        <f t="shared" si="9"/>
        <v>35</v>
      </c>
      <c r="M38" s="545">
        <f t="shared" si="9"/>
        <v>0</v>
      </c>
      <c r="N38" s="545">
        <f t="shared" si="9"/>
        <v>50</v>
      </c>
      <c r="O38" s="545">
        <f t="shared" si="9"/>
        <v>0</v>
      </c>
      <c r="P38" s="545">
        <f t="shared" si="9"/>
        <v>0</v>
      </c>
      <c r="Q38" s="545">
        <f t="shared" si="9"/>
        <v>0</v>
      </c>
      <c r="R38" s="545">
        <f t="shared" si="9"/>
        <v>0</v>
      </c>
      <c r="S38" s="545">
        <f t="shared" si="9"/>
        <v>1</v>
      </c>
      <c r="T38" s="545">
        <f t="shared" si="9"/>
        <v>5</v>
      </c>
      <c r="U38" s="545">
        <f t="shared" si="9"/>
        <v>0</v>
      </c>
      <c r="V38" s="545">
        <f t="shared" si="9"/>
        <v>90</v>
      </c>
      <c r="W38" s="545">
        <f t="shared" si="9"/>
        <v>0</v>
      </c>
      <c r="X38" s="545">
        <f t="shared" si="9"/>
        <v>0</v>
      </c>
      <c r="Y38" s="545">
        <f t="shared" si="9"/>
        <v>0</v>
      </c>
      <c r="Z38" s="546">
        <f t="shared" si="9"/>
        <v>0.1</v>
      </c>
      <c r="AA38" s="547">
        <f t="shared" si="4"/>
        <v>182.7</v>
      </c>
    </row>
    <row r="39" spans="2:27" ht="24" customHeight="1" x14ac:dyDescent="0.15">
      <c r="B39" s="186"/>
      <c r="C39" s="972"/>
      <c r="D39" s="248"/>
      <c r="E39" s="243"/>
      <c r="F39" s="241" t="s">
        <v>233</v>
      </c>
      <c r="G39" s="548">
        <f>+ｱ.燃え殻!$Z$28</f>
        <v>0</v>
      </c>
      <c r="H39" s="548">
        <f>+ｲ.汚泥!$Z$28</f>
        <v>1.5</v>
      </c>
      <c r="I39" s="548">
        <f>+ｳ.廃油!$Z$28</f>
        <v>0.1</v>
      </c>
      <c r="J39" s="548">
        <f>+ｴ.廃酸!$Z$28</f>
        <v>0</v>
      </c>
      <c r="K39" s="548">
        <f>+ｵ.廃ｱﾙｶﾘ!$Z$28</f>
        <v>0</v>
      </c>
      <c r="L39" s="548">
        <f>+ｶ.廃ﾌﾟﾗ類!$Z$28</f>
        <v>35</v>
      </c>
      <c r="M39" s="548">
        <f>+ｷ.紙くず!$Z$28</f>
        <v>0</v>
      </c>
      <c r="N39" s="548">
        <f>+ｸ.木くず!$Z$28</f>
        <v>50</v>
      </c>
      <c r="O39" s="548">
        <f>+ｹ.繊維くず!$Z$28</f>
        <v>0</v>
      </c>
      <c r="P39" s="548">
        <f>+ｺ.動植物性残さ!$Z$28</f>
        <v>0</v>
      </c>
      <c r="Q39" s="548">
        <f>+ｻ.動物系固形不要物!$Z$28</f>
        <v>0</v>
      </c>
      <c r="R39" s="548">
        <f>+ｼ.ｺﾞﾑくず!$Z$28</f>
        <v>0</v>
      </c>
      <c r="S39" s="548">
        <f>+ｽ.金属くず!$Z$28</f>
        <v>1</v>
      </c>
      <c r="T39" s="548">
        <f>+ｾ.ｶﾞﾗｽ･ｺﾝｸﾘ･陶磁器くず!$Z$28</f>
        <v>5</v>
      </c>
      <c r="U39" s="548">
        <f>+ｿ.鉱さい!$Z$28</f>
        <v>0</v>
      </c>
      <c r="V39" s="548">
        <f>+ﾀ.がれき類!$Z$28</f>
        <v>90</v>
      </c>
      <c r="W39" s="548">
        <f>+ﾁ.動物のふん尿!$Z$28</f>
        <v>0</v>
      </c>
      <c r="X39" s="548">
        <f>+ﾂ.動物の死体!$Z$28</f>
        <v>0</v>
      </c>
      <c r="Y39" s="548">
        <f>+ﾃ.ばいじん!$Z$28</f>
        <v>0</v>
      </c>
      <c r="Z39" s="549">
        <f>+ﾄ.混合廃棄物その他!$Z$28</f>
        <v>0.1</v>
      </c>
      <c r="AA39" s="550">
        <f t="shared" si="4"/>
        <v>182.7</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1.5</v>
      </c>
      <c r="I43" s="557">
        <f>+ｳ.廃油!$AK$27</f>
        <v>0.1</v>
      </c>
      <c r="J43" s="557">
        <f>+ｴ.廃酸!$AK$27</f>
        <v>0</v>
      </c>
      <c r="K43" s="557">
        <f>+ｵ.廃ｱﾙｶﾘ!$AK$27</f>
        <v>0</v>
      </c>
      <c r="L43" s="557">
        <f>+ｶ.廃ﾌﾟﾗ類!$AK$27</f>
        <v>35</v>
      </c>
      <c r="M43" s="557">
        <f>+ｷ.紙くず!$AK$27</f>
        <v>0</v>
      </c>
      <c r="N43" s="557">
        <f>+ｸ.木くず!$AK$27</f>
        <v>50</v>
      </c>
      <c r="O43" s="557">
        <f>+ｹ.繊維くず!$AK$27</f>
        <v>0</v>
      </c>
      <c r="P43" s="557">
        <f>+ｺ.動植物性残さ!$AK$27</f>
        <v>0</v>
      </c>
      <c r="Q43" s="557">
        <f>+ｻ.動物系固形不要物!$AK$27</f>
        <v>0</v>
      </c>
      <c r="R43" s="557">
        <f>+ｼ.ｺﾞﾑくず!$AK$27</f>
        <v>0</v>
      </c>
      <c r="S43" s="557">
        <f>+ｽ.金属くず!$AK$27</f>
        <v>1</v>
      </c>
      <c r="T43" s="557">
        <f>+ｾ.ｶﾞﾗｽ･ｺﾝｸﾘ･陶磁器くず!$AK$27</f>
        <v>5</v>
      </c>
      <c r="U43" s="557">
        <f>+ｿ.鉱さい!$AK$27</f>
        <v>0</v>
      </c>
      <c r="V43" s="557">
        <f>+ﾀ.がれき類!$AK$27</f>
        <v>90</v>
      </c>
      <c r="W43" s="557">
        <f>+ﾁ.動物のふん尿!$AK$27</f>
        <v>0</v>
      </c>
      <c r="X43" s="557">
        <f>+ﾂ.動物の死体!$AK$27</f>
        <v>0</v>
      </c>
      <c r="Y43" s="557">
        <f>+ﾃ.ばいじん!$AK$27</f>
        <v>0</v>
      </c>
      <c r="Z43" s="558">
        <f>+ﾄ.混合廃棄物その他!$AK$27</f>
        <v>0.1</v>
      </c>
      <c r="AA43" s="559">
        <f t="shared" si="4"/>
        <v>182.7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1.5</v>
      </c>
      <c r="I45" s="563">
        <f>+ｳ.廃油!$AR$24</f>
        <v>0.1</v>
      </c>
      <c r="J45" s="563">
        <f>+ｴ.廃酸!$AR$24</f>
        <v>0</v>
      </c>
      <c r="K45" s="563">
        <f>+ｵ.廃ｱﾙｶﾘ!$AR$24</f>
        <v>0</v>
      </c>
      <c r="L45" s="563">
        <f>+ｶ.廃ﾌﾟﾗ類!$AR$24</f>
        <v>35</v>
      </c>
      <c r="M45" s="563">
        <f>+ｷ.紙くず!$AR$24</f>
        <v>0</v>
      </c>
      <c r="N45" s="563">
        <f>+ｸ.木くず!$AR$24</f>
        <v>50</v>
      </c>
      <c r="O45" s="563">
        <f>+ｹ.繊維くず!$AR$24</f>
        <v>0</v>
      </c>
      <c r="P45" s="563">
        <f>+ｺ.動植物性残さ!$AR$24</f>
        <v>0</v>
      </c>
      <c r="Q45" s="563">
        <f>+ｻ.動物系固形不要物!$AR$24</f>
        <v>0</v>
      </c>
      <c r="R45" s="563">
        <f>+ｼ.ｺﾞﾑくず!$AR$24</f>
        <v>0</v>
      </c>
      <c r="S45" s="563">
        <f>+ｽ.金属くず!$AR$24</f>
        <v>1</v>
      </c>
      <c r="T45" s="563">
        <f>+ｾ.ｶﾞﾗｽ･ｺﾝｸﾘ･陶磁器くず!$AR$24</f>
        <v>5</v>
      </c>
      <c r="U45" s="563">
        <f>+ｿ.鉱さい!$AR$24</f>
        <v>0</v>
      </c>
      <c r="V45" s="563">
        <f>+ﾀ.がれき類!$AR$24</f>
        <v>90</v>
      </c>
      <c r="W45" s="563">
        <f>+ﾁ.動物のふん尿!$AR$24</f>
        <v>0</v>
      </c>
      <c r="X45" s="563">
        <f>+ﾂ.動物の死体!$AR$24</f>
        <v>0</v>
      </c>
      <c r="Y45" s="563">
        <f>+ﾃ.ばいじん!$AR$24</f>
        <v>0</v>
      </c>
      <c r="Z45" s="564">
        <f>+ﾄ.混合廃棄物その他!$AR$24</f>
        <v>0.1</v>
      </c>
      <c r="AA45" s="565">
        <f t="shared" si="4"/>
        <v>182.7</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3.2</v>
      </c>
      <c r="I55" s="634">
        <f t="shared" si="10"/>
        <v>0.2</v>
      </c>
      <c r="J55" s="634">
        <f t="shared" si="10"/>
        <v>0</v>
      </c>
      <c r="K55" s="634">
        <f t="shared" si="10"/>
        <v>0</v>
      </c>
      <c r="L55" s="634">
        <f t="shared" si="10"/>
        <v>69.3</v>
      </c>
      <c r="M55" s="634">
        <f t="shared" si="10"/>
        <v>0</v>
      </c>
      <c r="N55" s="634">
        <f t="shared" si="10"/>
        <v>99.2</v>
      </c>
      <c r="O55" s="634">
        <f t="shared" si="10"/>
        <v>0</v>
      </c>
      <c r="P55" s="634">
        <f t="shared" si="10"/>
        <v>0</v>
      </c>
      <c r="Q55" s="634">
        <f t="shared" si="10"/>
        <v>0</v>
      </c>
      <c r="R55" s="634">
        <f t="shared" si="10"/>
        <v>0</v>
      </c>
      <c r="S55" s="634">
        <f t="shared" si="10"/>
        <v>2.7</v>
      </c>
      <c r="T55" s="634">
        <f t="shared" si="10"/>
        <v>11.5</v>
      </c>
      <c r="U55" s="634">
        <f t="shared" si="10"/>
        <v>0</v>
      </c>
      <c r="V55" s="634">
        <f t="shared" si="10"/>
        <v>3722.7</v>
      </c>
      <c r="W55" s="634">
        <f t="shared" si="10"/>
        <v>0</v>
      </c>
      <c r="X55" s="634">
        <f t="shared" si="10"/>
        <v>0</v>
      </c>
      <c r="Y55" s="634">
        <f t="shared" si="10"/>
        <v>0</v>
      </c>
      <c r="Z55" s="634">
        <f t="shared" si="10"/>
        <v>0.2</v>
      </c>
      <c r="AA55" s="633">
        <f>+AA9+AA19+AA20</f>
        <v>3909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f>+表紙!P35</f>
        <v>45490</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神奈川県横浜市保土ヶ谷区峰沢町280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前田道路㈱横浜営業所　所長　藤井修</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045-332-1261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前田道路株式会社横浜営業所　横浜市内工事分</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1808</v>
      </c>
      <c r="Q25" s="1086"/>
      <c r="R25" s="1086"/>
      <c r="S25" s="1086"/>
      <c r="T25" s="1086"/>
      <c r="U25" s="1087"/>
    </row>
    <row r="26" spans="1:22" ht="26.25" customHeight="1" x14ac:dyDescent="0.15">
      <c r="C26" s="1099" t="s">
        <v>11</v>
      </c>
      <c r="D26" s="1100"/>
      <c r="E26" s="1101"/>
      <c r="F26" s="1118" t="str">
        <f>+表紙!F50</f>
        <v>神奈川県横浜市保土ヶ谷区峰沢町280</v>
      </c>
      <c r="G26" s="1119"/>
      <c r="H26" s="1119"/>
      <c r="I26" s="1119"/>
      <c r="J26" s="1119"/>
      <c r="K26" s="1119"/>
      <c r="L26" s="1119"/>
      <c r="M26" s="1119"/>
      <c r="N26" s="454" t="s">
        <v>172</v>
      </c>
      <c r="O26" s="383"/>
      <c r="P26" s="383"/>
      <c r="Q26" s="1113" t="str">
        <f>IF(+表紙!Q50="","",+表紙!Q50)</f>
        <v>045-332-1261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土木建築工事の請負</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282</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16</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1926.3</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・自社再生工場、外部再生会社への委託による減量化
・環境教育、啓もう活動による意識向上
・リデュース、リサイクル、リユースの推進</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1982.6999999999998</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・上記取組の継続
・環境マネジメントシステムを活用した廃棄物削減取組の強化</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・各排出事業場においてアスファルト廃材、コンクリート廃材、その他廃棄物ごとに分別を実施</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・現状の取り組みを継続するとともに教育を行い、分別のさらなる質の向上を目指していく</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実績なし</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現状実施予定なし</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f>+表紙!K158</f>
        <v>1738</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・市内栄区、川崎市の自社関係の工場、市内瀬谷区にあるJV工場における再生処理</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1800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・現状の取り組みを継続と環境に配慮した技術、設備等の積極導入</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実績なし</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現状実施予定なし</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188.29999999999998</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188.29999999999998</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・適正処理業者の選定による不法投棄等の防止と適正処理の実施</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182.7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182.7</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・上記取組の継続</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2024-07-18T01:36:22Z</dcterms:created>
  <dcterms:modified xsi:type="dcterms:W3CDTF">2024-09-05T04:35:28Z</dcterms:modified>
</cp:coreProperties>
</file>