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1"/>
  <c r="S52" i="94" s="1"/>
  <c r="AL31" i="79"/>
  <c r="R52" i="94" s="1"/>
  <c r="AL31" i="89"/>
  <c r="Q52" i="94" s="1"/>
  <c r="AL31" i="88"/>
  <c r="P52" i="94" s="1"/>
  <c r="AL31" i="87"/>
  <c r="O52" i="94" s="1"/>
  <c r="AL31" i="86"/>
  <c r="N52" i="94" s="1"/>
  <c r="AL31" i="85"/>
  <c r="M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F12" i="89"/>
  <c r="H24" i="89" s="1"/>
  <c r="Y18" i="91"/>
  <c r="P16" i="91" s="1"/>
  <c r="X50" i="94" s="1"/>
  <c r="N45" i="94" l="1"/>
  <c r="M45" i="94"/>
  <c r="H45" i="94"/>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<sst xmlns="http://schemas.openxmlformats.org/spreadsheetml/2006/main" count="3275" uniqueCount="461">
  <si>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</si>
  <si>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</si>
  <si>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</si>
  <si>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</si>
  <si>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</si>
  <si>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</si>
  <si>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</si>
  <si>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</si>
  <si>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</si>
  <si>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</si>
  <si>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</si>
  <si>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</si>
  <si>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</si>
  <si>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</si>
  <si>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</si>
  <si>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</si>
  <si>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</si>
  <si>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</si>
  <si>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</si>
  <si>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</si>
  <si>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</si>
  <si>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</si>
  <si>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</si>
  <si>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</si>
  <si>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</si>
  <si>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</si>
  <si>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</si>
  <si>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</si>
  <si>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</si>
  <si>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</si>
  <si>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</si>
  <si>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</si>
  <si>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</si>
  <si>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</si>
  <si>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</si>
  <si>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</si>
  <si>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</si>
  <si>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</si>
  <si>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</si>
  <si>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</si>
  <si>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</si>
  <si>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</si>
  <si>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</si>
  <si>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</si>
  <si>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</si>
  <si>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</si>
  <si>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</si>
  <si>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</si>
  <si>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</si>
  <si>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</si>
  <si>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</si>
  <si>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</si>
  <si>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</si>
  <si>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</si>
  <si>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</si>
  <si>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</si>
  <si>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</si>
  <si>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</si>
  <si>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</si>
  <si>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</si>
  <si>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</si>
  <si>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</si>
  <si>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</si>
  <si>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</si>
  <si>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</si>
  <si>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</si>
  <si>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</si>
  <si>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</si>
  <si>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</si>
  <si>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</si>
  <si>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</si>
  <si>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</si>
  <si>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</si>
  <si>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</si>
  <si>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</si>
  <si>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</si>
  <si>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</si>
  <si>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</si>
  <si>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</si>
  <si>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</si>
  <si>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</si>
  <si>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</si>
  <si>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</si>
  <si>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</si>
  <si>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</si>
  <si>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</si>
  <si>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</si>
  <si>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</si>
  <si>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</si>
  <si>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</si>
  <si>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</si>
  <si>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</si>
  <si>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</si>
  <si>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</si>
  <si>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</si>
  <si>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</si>
  <si>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</si>
  <si>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</si>
  <si>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</si>
  <si>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</si>
  <si>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</si>
  <si>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</si>
  <si>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</si>
  <si>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</si>
  <si>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</si>
  <si>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</si>
  <si>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</si>
  <si>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</si>
  <si>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</si>
  <si>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</si>
  <si>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</si>
  <si>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</si>
  <si>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</si>
  <si>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</si>
  <si>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</si>
  <si>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</si>
  <si>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</si>
  <si>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</si>
  <si>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</si>
  <si>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</si>
  <si>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</si>
  <si>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</si>
  <si>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</si>
  <si>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</si>
  <si>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</si>
  <si>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</si>
  <si>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</si>
  <si>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</si>
  <si>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</si>
  <si>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</si>
  <si>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</si>
  <si>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</si>
  <si>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</si>
  <si>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</si>
  <si>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</si>
  <si>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</si>
  <si>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</si>
  <si>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</si>
  <si>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</si>
  <si>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</si>
  <si>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</si>
  <si>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</si>
  <si>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</si>
  <si>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</si>
  <si>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</si>
  <si>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</si>
  <si>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</si>
  <si>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</si>
  <si>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</si>
  <si>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</si>
  <si>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</si>
  <si>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</si>
  <si>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</si>
  <si>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</si>
  <si>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</si>
  <si>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</si>
  <si>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</si>
  <si>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</si>
  <si>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</si>
  <si>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</si>
  <si>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</si>
  <si>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</si>
  <si>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</si>
  <si>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</si>
  <si>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</si>
  <si>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</si>
  <si>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</si>
  <si>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</si>
  <si>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</si>
  <si>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</si>
  <si>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</si>
  <si>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</si>
  <si>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</si>
  <si>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</si>
  <si>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</si>
  <si>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</si>
  <si>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</si>
  <si>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</si>
  <si>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</si>
  <si>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</si>
  <si>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</si>
  <si>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</si>
  <si>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</si>
  <si>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</si>
  <si>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</si>
  <si>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</si>
  <si>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</si>
  <si>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</si>
  <si>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</si>
  <si>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</si>
  <si>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</si>
  <si>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</si>
  <si>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</si>
  <si>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</si>
  <si>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</si>
  <si>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</si>
  <si>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</si>
  <si>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</si>
  <si>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</si>
  <si>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</si>
  <si>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</si>
  <si>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</si>
  <si>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</si>
  <si>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</si>
  <si>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</si>
  <si>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</si>
  <si>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</si>
  <si>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</si>
  <si>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</si>
  <si>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</si>
  <si>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</si>
  <si>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</si>
  <si>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</si>
  <si>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</si>
  <si>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</si>
  <si>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</si>
  <si>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</si>
  <si>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</si>
  <si>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</si>
  <si>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</si>
  <si>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</si>
  <si>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</si>
  <si>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</si>
  <si>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</si>
  <si>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</si>
  <si>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</si>
  <si>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</si>
  <si>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</si>
  <si>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</si>
  <si>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</si>
  <si>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</si>
  <si>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</si>
  <si>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</si>
  <si>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</si>
  <si>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</si>
  <si>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</si>
  <si>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</si>
  <si>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</si>
  <si>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</si>
  <si>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</si>
  <si>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</si>
  <si>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</si>
  <si>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</si>
  <si>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</si>
  <si>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</si>
  <si>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</si>
  <si>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</si>
  <si>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</si>
  <si>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</si>
  <si>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</si>
  <si>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</si>
  <si>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</si>
  <si>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</si>
  <si>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</si>
  <si>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</si>
  <si>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</si>
  <si>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</si>
  <si>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</si>
  <si>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</si>
  <si>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</si>
  <si>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</si>
  <si>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</si>
  <si>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</si>
  <si>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</si>
  <si>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</si>
  <si>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</si>
  <si>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</si>
  <si>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</si>
  <si>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</si>
  <si>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</si>
  <si>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</si>
  <si>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</si>
  <si>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</si>
  <si>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</si>
  <si>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</si>
  <si>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</si>
  <si>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</si>
  <si>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</si>
  <si>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</si>
  <si>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</si>
  <si>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</si>
  <si>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</si>
  <si>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</si>
  <si>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</si>
  <si>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</si>
  <si>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</si>
  <si>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</si>
  <si>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</si>
  <si>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</si>
  <si>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</si>
  <si>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</si>
  <si>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</si>
  <si>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</si>
  <si>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</si>
  <si>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</si>
  <si>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</si>
  <si>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</si>
  <si>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</si>
  <si>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</si>
  <si>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</si>
  <si>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</si>
  <si>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</si>
  <si>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</si>
  <si>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</si>
  <si>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</si>
  <si>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</si>
  <si>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</si>
  <si>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</si>
  <si>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</si>
  <si>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</si>
  <si>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</si>
  <si>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</si>
  <si>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</si>
  <si>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</si>
  <si>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</si>
  <si>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</si>
  <si>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</si>
  <si>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</si>
  <si>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</si>
  <si>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</si>
  <si>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</si>
  <si>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</si>
  <si>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</si>
  <si>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</si>
  <si>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</si>
  <si>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</si>
  <si>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</si>
  <si>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</si>
  <si>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</si>
  <si>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</si>
  <si>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</si>
  <si>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</si>
  <si>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</si>
  <si>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</si>
  <si>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</si>
  <si>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</si>
  <si>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</si>
  <si>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</si>
  <si>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</si>
  <si>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</si>
  <si>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</si>
  <si>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</si>
  <si>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</si>
  <si>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</si>
  <si>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</si>
  <si>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</si>
  <si>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</si>
  <si>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</si>
  <si>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</si>
  <si>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</si>
  <si>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</si>
  <si>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</si>
  <si>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</si>
  <si>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</si>
  <si>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</si>
  <si>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</si>
  <si>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</si>
  <si>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</si>
  <si>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</si>
  <si>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</si>
  <si>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</si>
  <si>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</si>
  <si>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</si>
  <si>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</si>
  <si>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</si>
  <si>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</si>
  <si>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</si>
  <si>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</si>
  <si>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</si>
  <si>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</si>
  <si>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</si>
  <si>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</si>
  <si>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</si>
  <si>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</si>
  <si>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</si>
  <si>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</si>
  <si>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</si>
  <si>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</si>
  <si>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</si>
  <si>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</si>
  <si>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</si>
  <si>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</si>
  <si>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</si>
  <si>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</si>
  <si>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</si>
  <si>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</si>
  <si>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</si>
  <si>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</si>
  <si>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</si>
  <si>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</si>
  <si>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</si>
  <si>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</si>
  <si>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</si>
  <si>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</si>
  <si>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</si>
  <si>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</si>
  <si>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</si>
  <si>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</si>
  <si>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</si>
  <si>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</si>
  <si>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</si>
  <si>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</si>
  <si>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</si>
  <si>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</si>
  <si>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</si>
  <si>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</si>
  <si>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</si>
  <si>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</si>
  <si>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</si>
  <si>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</si>
  <si>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</si>
  <si>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</si>
  <si>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</si>
  <si>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</si>
  <si>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</si>
  <si>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</si>
  <si>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</si>
  <si>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</si>
  <si>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</si>
  <si>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</si>
  <si>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</si>
  <si>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</si>
  <si>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</si>
  <si>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</si>
  <si>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</si>
  <si>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</si>
  <si>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</si>
  <si>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</si>
  <si>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</si>
  <si>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</si>
  <si>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</si>
  <si>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</si>
  <si>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</si>
  <si>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</si>
  <si>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</si>
  <si>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</si>
  <si>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</si>
  <si>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</si>
  <si>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</si>
  <si>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</si>
  <si>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</si>
  <si>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</si>
  <si>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</si>
  <si>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</si>
  <si>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</si>
  <si>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</si>
  <si>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</si>
  <si>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</si>
  <si>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</si>
  <si>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</si>
  <si>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</si>
  <si>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</si>
  <si>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東京都渋谷区道玄坂1-16-10</t>
  </si>
  <si>
    <t>共立建設株式会社　本店
取締役本店長　齋藤仁</t>
  </si>
  <si>
    <t>共立建設株式会社　横浜市各所</t>
  </si>
  <si>
    <t>市内各現場</t>
  </si>
  <si>
    <t>03-3461-6145</t>
  </si>
  <si>
    <t>横浜市長</t>
    <phoneticPr fontId="3"/>
  </si>
  <si>
    <t>総合工事業</t>
  </si>
  <si>
    <t>令和６年６月２７日</t>
    <phoneticPr fontId="3"/>
  </si>
  <si>
    <t>03-3461-6145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</si>
</sst>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B1" sqref="B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1877</v>
      </c>
      <c r="N48" s="573"/>
      <c r="O48" s="574"/>
    </row>
    <row r="49" spans="3:21" ht="18" customHeight="1" x14ac:dyDescent="0.15">
      <c r="C49" s="523" t="s">
        <v>11</v>
      </c>
      <c r="D49" s="555"/>
      <c r="E49" s="556"/>
      <c r="F49" s="542" t="s">
        <v>455</v>
      </c>
      <c r="G49" s="543"/>
      <c r="H49" s="543"/>
      <c r="I49" s="543"/>
      <c r="J49" s="543"/>
      <c r="K49" s="543"/>
      <c r="L49" s="471" t="s">
        <v>172</v>
      </c>
      <c r="M49" s="474"/>
      <c r="N49" s="575" t="s">
        <v>460</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16192</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171</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3790</v>
      </c>
      <c r="I63" s="293" t="s">
        <v>4</v>
      </c>
      <c r="J63" s="594" t="s">
        <v>324</v>
      </c>
      <c r="K63" s="595"/>
      <c r="L63" s="596"/>
      <c r="M63" s="592">
        <f>+別紙!AA14</f>
        <v>3790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3790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3790</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9"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共立建設株式会社　横浜市各所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F12" sqref="F12:H1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1500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1500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1500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1500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disablePrompts="1"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64.5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v>
      </c>
      <c r="E24" s="655"/>
      <c r="F24" s="655"/>
      <c r="G24" s="212" t="s">
        <v>198</v>
      </c>
      <c r="H24" s="644">
        <f>+F12</f>
        <v>64.5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64.5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64.5</v>
      </c>
      <c r="Q27" s="704"/>
      <c r="R27" s="704"/>
      <c r="S27" s="704"/>
      <c r="T27" s="54" t="s">
        <v>38</v>
      </c>
      <c r="U27" s="74"/>
      <c r="V27" s="74"/>
      <c r="Y27" s="72" t="s">
        <v>39</v>
      </c>
      <c r="Z27" s="75"/>
      <c r="AH27" s="63"/>
      <c r="AI27" s="63"/>
      <c r="AJ27" s="63"/>
      <c r="AK27" s="63"/>
      <c r="AL27" s="674">
        <f>+AH18+P27</f>
        <v>64.5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64.5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v>
      </c>
      <c r="E29" s="655"/>
      <c r="F29" s="655"/>
      <c r="G29" s="212" t="s">
        <v>198</v>
      </c>
      <c r="H29" s="644">
        <f>+AL27</f>
        <v>64.5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20</v>
      </c>
      <c r="E30" s="655"/>
      <c r="F30" s="655"/>
      <c r="G30" s="212" t="s">
        <v>198</v>
      </c>
      <c r="H30" s="644">
        <f>+AL30</f>
        <v>64.5</v>
      </c>
      <c r="I30" s="645"/>
      <c r="J30" s="212" t="s">
        <v>198</v>
      </c>
      <c r="M30" s="653"/>
      <c r="P30" s="66"/>
      <c r="R30" s="658">
        <f>+ROUND(AA28,1)+ROUND(AA29,1)+ROUND(AA30,1)</f>
        <v>64.5</v>
      </c>
      <c r="S30" s="704"/>
      <c r="T30" s="704"/>
      <c r="U30" s="704"/>
      <c r="V30" s="54" t="s">
        <v>16</v>
      </c>
      <c r="Y30" s="659" t="s">
        <v>186</v>
      </c>
      <c r="Z30" s="660"/>
      <c r="AA30" s="700"/>
      <c r="AB30" s="701"/>
      <c r="AC30" s="701"/>
      <c r="AD30" s="701"/>
      <c r="AE30" s="701"/>
      <c r="AF30" s="54" t="s">
        <v>13</v>
      </c>
      <c r="AL30" s="677">
        <v>64.5</v>
      </c>
      <c r="AM30" s="678"/>
      <c r="AN30" s="678"/>
      <c r="AO30" s="678"/>
      <c r="AP30" s="62" t="s">
        <v>13</v>
      </c>
      <c r="AS30" s="696"/>
      <c r="AT30" s="693"/>
      <c r="AU30" s="693"/>
      <c r="AV30" s="694"/>
      <c r="AW30" s="503"/>
    </row>
    <row r="31" spans="2:49" ht="27" customHeight="1" thickTop="1" thickBot="1" x14ac:dyDescent="0.2">
      <c r="B31" s="631" t="s">
        <v>226</v>
      </c>
      <c r="C31" s="632"/>
      <c r="D31" s="655">
        <v>20</v>
      </c>
      <c r="E31" s="655"/>
      <c r="F31" s="655"/>
      <c r="G31" s="212" t="s">
        <v>198</v>
      </c>
      <c r="H31" s="644">
        <f>+AS24</f>
        <v>64.5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29.4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45</v>
      </c>
      <c r="E24" s="655"/>
      <c r="F24" s="655"/>
      <c r="G24" s="212" t="s">
        <v>198</v>
      </c>
      <c r="H24" s="644">
        <f>+F12</f>
        <v>29.4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29.4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29.4</v>
      </c>
      <c r="Q27" s="704"/>
      <c r="R27" s="704"/>
      <c r="S27" s="704"/>
      <c r="T27" s="54" t="s">
        <v>38</v>
      </c>
      <c r="U27" s="74"/>
      <c r="V27" s="74"/>
      <c r="Y27" s="72" t="s">
        <v>39</v>
      </c>
      <c r="Z27" s="75"/>
      <c r="AH27" s="63"/>
      <c r="AI27" s="63"/>
      <c r="AJ27" s="63"/>
      <c r="AK27" s="63"/>
      <c r="AL27" s="674">
        <f>+AH18+P27</f>
        <v>29.4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29.4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45</v>
      </c>
      <c r="E29" s="655"/>
      <c r="F29" s="655"/>
      <c r="G29" s="212" t="s">
        <v>198</v>
      </c>
      <c r="H29" s="644">
        <f>+AL27</f>
        <v>29.4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45</v>
      </c>
      <c r="E30" s="655"/>
      <c r="F30" s="655"/>
      <c r="G30" s="212" t="s">
        <v>198</v>
      </c>
      <c r="H30" s="644">
        <f>+AL30</f>
        <v>29.4</v>
      </c>
      <c r="I30" s="645"/>
      <c r="J30" s="212" t="s">
        <v>198</v>
      </c>
      <c r="M30" s="653"/>
      <c r="P30" s="66"/>
      <c r="R30" s="658">
        <f>+ROUND(AA28,1)+ROUND(AA29,1)+ROUND(AA30,1)</f>
        <v>29.4</v>
      </c>
      <c r="S30" s="704"/>
      <c r="T30" s="704"/>
      <c r="U30" s="704"/>
      <c r="V30" s="54" t="s">
        <v>16</v>
      </c>
      <c r="Y30" s="659" t="s">
        <v>186</v>
      </c>
      <c r="Z30" s="660"/>
      <c r="AA30" s="700"/>
      <c r="AB30" s="701"/>
      <c r="AC30" s="701"/>
      <c r="AD30" s="701"/>
      <c r="AE30" s="701"/>
      <c r="AF30" s="54" t="s">
        <v>13</v>
      </c>
      <c r="AL30" s="677">
        <v>29.4</v>
      </c>
      <c r="AM30" s="678"/>
      <c r="AN30" s="678"/>
      <c r="AO30" s="678"/>
      <c r="AP30" s="62" t="s">
        <v>13</v>
      </c>
      <c r="AS30" s="696"/>
      <c r="AT30" s="693"/>
      <c r="AU30" s="693"/>
      <c r="AV30" s="694"/>
      <c r="AW30" s="503"/>
    </row>
    <row r="31" spans="2:49" ht="27" customHeight="1" thickTop="1" thickBot="1" x14ac:dyDescent="0.2">
      <c r="B31" s="631" t="s">
        <v>226</v>
      </c>
      <c r="C31" s="632"/>
      <c r="D31" s="655">
        <v>45</v>
      </c>
      <c r="E31" s="655"/>
      <c r="F31" s="655"/>
      <c r="G31" s="212" t="s">
        <v>198</v>
      </c>
      <c r="H31" s="644">
        <f>+AS24</f>
        <v>29.4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69.5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70</v>
      </c>
      <c r="E24" s="655"/>
      <c r="F24" s="655"/>
      <c r="G24" s="212" t="s">
        <v>198</v>
      </c>
      <c r="H24" s="644">
        <f>+F12</f>
        <v>69.5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69.5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69.5</v>
      </c>
      <c r="Q27" s="704"/>
      <c r="R27" s="704"/>
      <c r="S27" s="704"/>
      <c r="T27" s="54" t="s">
        <v>38</v>
      </c>
      <c r="U27" s="74"/>
      <c r="V27" s="74"/>
      <c r="Y27" s="72" t="s">
        <v>39</v>
      </c>
      <c r="Z27" s="75"/>
      <c r="AH27" s="63"/>
      <c r="AI27" s="63"/>
      <c r="AJ27" s="63"/>
      <c r="AK27" s="63"/>
      <c r="AL27" s="674">
        <f>+AH18+P27</f>
        <v>69.5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69.5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70</v>
      </c>
      <c r="E29" s="655"/>
      <c r="F29" s="655"/>
      <c r="G29" s="212" t="s">
        <v>198</v>
      </c>
      <c r="H29" s="644">
        <f>+AL27</f>
        <v>69.5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70</v>
      </c>
      <c r="E30" s="655"/>
      <c r="F30" s="655"/>
      <c r="G30" s="212" t="s">
        <v>198</v>
      </c>
      <c r="H30" s="644">
        <f>+AL30</f>
        <v>69.5</v>
      </c>
      <c r="I30" s="645"/>
      <c r="J30" s="212" t="s">
        <v>198</v>
      </c>
      <c r="M30" s="653"/>
      <c r="P30" s="66"/>
      <c r="R30" s="658">
        <f>+ROUND(AA28,1)+ROUND(AA29,1)+ROUND(AA30,1)</f>
        <v>69.5</v>
      </c>
      <c r="S30" s="704"/>
      <c r="T30" s="704"/>
      <c r="U30" s="704"/>
      <c r="V30" s="54" t="s">
        <v>16</v>
      </c>
      <c r="Y30" s="659" t="s">
        <v>186</v>
      </c>
      <c r="Z30" s="660"/>
      <c r="AA30" s="700"/>
      <c r="AB30" s="701"/>
      <c r="AC30" s="701"/>
      <c r="AD30" s="701"/>
      <c r="AE30" s="701"/>
      <c r="AF30" s="54" t="s">
        <v>13</v>
      </c>
      <c r="AL30" s="677">
        <v>69.5</v>
      </c>
      <c r="AM30" s="678"/>
      <c r="AN30" s="678"/>
      <c r="AO30" s="678"/>
      <c r="AP30" s="62" t="s">
        <v>13</v>
      </c>
      <c r="AS30" s="696"/>
      <c r="AT30" s="693"/>
      <c r="AU30" s="693"/>
      <c r="AV30" s="694"/>
      <c r="AW30" s="503"/>
    </row>
    <row r="31" spans="2:49" ht="27" customHeight="1" thickTop="1" thickBot="1" x14ac:dyDescent="0.2">
      <c r="B31" s="631" t="s">
        <v>226</v>
      </c>
      <c r="C31" s="632"/>
      <c r="D31" s="655">
        <v>70</v>
      </c>
      <c r="E31" s="655"/>
      <c r="F31" s="655"/>
      <c r="G31" s="212" t="s">
        <v>198</v>
      </c>
      <c r="H31" s="644">
        <f>+AS24</f>
        <v>69.5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45</v>
      </c>
      <c r="E24" s="655"/>
      <c r="F24" s="655"/>
      <c r="G24" s="212" t="s">
        <v>198</v>
      </c>
      <c r="H24" s="644">
        <f>+F12</f>
        <v>6.2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6.2</v>
      </c>
      <c r="Q27" s="704"/>
      <c r="R27" s="704"/>
      <c r="S27" s="704"/>
      <c r="T27" s="54" t="s">
        <v>38</v>
      </c>
      <c r="U27" s="74"/>
      <c r="V27" s="74"/>
      <c r="Y27" s="72" t="s">
        <v>39</v>
      </c>
      <c r="Z27" s="75"/>
      <c r="AH27" s="63"/>
      <c r="AI27" s="63"/>
      <c r="AJ27" s="63"/>
      <c r="AK27" s="63"/>
      <c r="AL27" s="674">
        <f>+AH18+P27</f>
        <v>6.2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45</v>
      </c>
      <c r="E29" s="655"/>
      <c r="F29" s="655"/>
      <c r="G29" s="212" t="s">
        <v>198</v>
      </c>
      <c r="H29" s="644">
        <f>+AL27</f>
        <v>6.2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45</v>
      </c>
      <c r="E30" s="655"/>
      <c r="F30" s="655"/>
      <c r="G30" s="212" t="s">
        <v>198</v>
      </c>
      <c r="H30" s="644">
        <f>+AL30</f>
        <v>6.2</v>
      </c>
      <c r="I30" s="645"/>
      <c r="J30" s="212" t="s">
        <v>198</v>
      </c>
      <c r="M30" s="653"/>
      <c r="P30" s="66"/>
      <c r="R30" s="658">
        <f>+ROUND(AA28,1)+ROUND(AA29,1)+ROUND(AA30,1)</f>
        <v>6.2</v>
      </c>
      <c r="S30" s="704"/>
      <c r="T30" s="704"/>
      <c r="U30" s="704"/>
      <c r="V30" s="54" t="s">
        <v>16</v>
      </c>
      <c r="Y30" s="659" t="s">
        <v>186</v>
      </c>
      <c r="Z30" s="660"/>
      <c r="AA30" s="700"/>
      <c r="AB30" s="701"/>
      <c r="AC30" s="701"/>
      <c r="AD30" s="701"/>
      <c r="AE30" s="701"/>
      <c r="AF30" s="54" t="s">
        <v>13</v>
      </c>
      <c r="AL30" s="677">
        <v>6.2</v>
      </c>
      <c r="AM30" s="678"/>
      <c r="AN30" s="678"/>
      <c r="AO30" s="678"/>
      <c r="AP30" s="62" t="s">
        <v>13</v>
      </c>
      <c r="AS30" s="696"/>
      <c r="AT30" s="693"/>
      <c r="AU30" s="693"/>
      <c r="AV30" s="694"/>
      <c r="AW30" s="503"/>
    </row>
    <row r="31" spans="2:49" ht="27" customHeight="1" thickTop="1" thickBot="1" x14ac:dyDescent="0.2">
      <c r="B31" s="631" t="s">
        <v>226</v>
      </c>
      <c r="C31" s="632"/>
      <c r="D31" s="655">
        <v>45</v>
      </c>
      <c r="E31" s="655"/>
      <c r="F31" s="655"/>
      <c r="G31" s="212" t="s">
        <v>198</v>
      </c>
      <c r="H31" s="644">
        <f>+AS24</f>
        <v>6.2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0.5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0.5</v>
      </c>
      <c r="Q27" s="704"/>
      <c r="R27" s="704"/>
      <c r="S27" s="704"/>
      <c r="T27" s="54" t="s">
        <v>38</v>
      </c>
      <c r="U27" s="74"/>
      <c r="V27" s="74"/>
      <c r="Y27" s="72" t="s">
        <v>39</v>
      </c>
      <c r="Z27" s="75"/>
      <c r="AH27" s="63"/>
      <c r="AI27" s="63"/>
      <c r="AJ27" s="63"/>
      <c r="AK27" s="63"/>
      <c r="AL27" s="674">
        <f>+AH18+P27</f>
        <v>0.5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0.5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0.5</v>
      </c>
      <c r="I30" s="645"/>
      <c r="J30" s="212" t="s">
        <v>198</v>
      </c>
      <c r="M30" s="653"/>
      <c r="P30" s="66"/>
      <c r="R30" s="658">
        <f>+ROUND(AA28,1)+ROUND(AA29,1)+ROUND(AA30,1)</f>
        <v>0.5</v>
      </c>
      <c r="S30" s="704"/>
      <c r="T30" s="704"/>
      <c r="U30" s="704"/>
      <c r="V30" s="54" t="s">
        <v>16</v>
      </c>
      <c r="Y30" s="659" t="s">
        <v>186</v>
      </c>
      <c r="Z30" s="660"/>
      <c r="AA30" s="700"/>
      <c r="AB30" s="701"/>
      <c r="AC30" s="701"/>
      <c r="AD30" s="701"/>
      <c r="AE30" s="701"/>
      <c r="AF30" s="54" t="s">
        <v>13</v>
      </c>
      <c r="AL30" s="677">
        <v>0.5</v>
      </c>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0.5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353.9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2000</v>
      </c>
      <c r="E24" s="655"/>
      <c r="F24" s="655"/>
      <c r="G24" s="212" t="s">
        <v>198</v>
      </c>
      <c r="H24" s="644">
        <f>+F12</f>
        <v>353.9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353.9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353.9</v>
      </c>
      <c r="Q27" s="704"/>
      <c r="R27" s="704"/>
      <c r="S27" s="704"/>
      <c r="T27" s="54" t="s">
        <v>38</v>
      </c>
      <c r="U27" s="74"/>
      <c r="V27" s="74"/>
      <c r="Y27" s="72" t="s">
        <v>39</v>
      </c>
      <c r="Z27" s="75"/>
      <c r="AH27" s="63"/>
      <c r="AI27" s="63"/>
      <c r="AJ27" s="63"/>
      <c r="AK27" s="63"/>
      <c r="AL27" s="674">
        <f>+AH18+P27</f>
        <v>353.9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353.9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2000</v>
      </c>
      <c r="E29" s="655"/>
      <c r="F29" s="655"/>
      <c r="G29" s="212" t="s">
        <v>198</v>
      </c>
      <c r="H29" s="644">
        <f>+AL27</f>
        <v>353.9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2000</v>
      </c>
      <c r="E30" s="655"/>
      <c r="F30" s="655"/>
      <c r="G30" s="212" t="s">
        <v>198</v>
      </c>
      <c r="H30" s="644">
        <f>+AL30</f>
        <v>353.9</v>
      </c>
      <c r="I30" s="645"/>
      <c r="J30" s="212" t="s">
        <v>198</v>
      </c>
      <c r="M30" s="653"/>
      <c r="P30" s="66"/>
      <c r="R30" s="658">
        <f>+ROUND(AA28,1)+ROUND(AA29,1)+ROUND(AA30,1)</f>
        <v>353.9</v>
      </c>
      <c r="S30" s="704"/>
      <c r="T30" s="704"/>
      <c r="U30" s="704"/>
      <c r="V30" s="54" t="s">
        <v>16</v>
      </c>
      <c r="Y30" s="659" t="s">
        <v>186</v>
      </c>
      <c r="Z30" s="660"/>
      <c r="AA30" s="700"/>
      <c r="AB30" s="701"/>
      <c r="AC30" s="701"/>
      <c r="AD30" s="701"/>
      <c r="AE30" s="701"/>
      <c r="AF30" s="54" t="s">
        <v>13</v>
      </c>
      <c r="AL30" s="677">
        <v>353.9</v>
      </c>
      <c r="AM30" s="678"/>
      <c r="AN30" s="678"/>
      <c r="AO30" s="678"/>
      <c r="AP30" s="62" t="s">
        <v>13</v>
      </c>
      <c r="AS30" s="696"/>
      <c r="AT30" s="693"/>
      <c r="AU30" s="693"/>
      <c r="AV30" s="694"/>
      <c r="AW30" s="503"/>
    </row>
    <row r="31" spans="2:49" ht="27" customHeight="1" thickTop="1" thickBot="1" x14ac:dyDescent="0.2">
      <c r="B31" s="631" t="s">
        <v>226</v>
      </c>
      <c r="C31" s="632"/>
      <c r="D31" s="655">
        <v>2000</v>
      </c>
      <c r="E31" s="655"/>
      <c r="F31" s="655"/>
      <c r="G31" s="212" t="s">
        <v>198</v>
      </c>
      <c r="H31" s="644">
        <f>+AS24</f>
        <v>353.9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共立建設株式会社　横浜市各所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101.2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101.2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101.2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101.2</v>
      </c>
      <c r="Q27" s="704"/>
      <c r="R27" s="704"/>
      <c r="S27" s="704"/>
      <c r="T27" s="54" t="s">
        <v>38</v>
      </c>
      <c r="U27" s="74"/>
      <c r="V27" s="74"/>
      <c r="Y27" s="72" t="s">
        <v>39</v>
      </c>
      <c r="Z27" s="75"/>
      <c r="AH27" s="63"/>
      <c r="AI27" s="63"/>
      <c r="AJ27" s="63"/>
      <c r="AK27" s="63"/>
      <c r="AL27" s="674">
        <f>+AH18+P27</f>
        <v>101.2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101.2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101.2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100</v>
      </c>
      <c r="E30" s="655"/>
      <c r="F30" s="655"/>
      <c r="G30" s="212" t="s">
        <v>198</v>
      </c>
      <c r="H30" s="644">
        <f>+AL30</f>
        <v>101.2</v>
      </c>
      <c r="I30" s="645"/>
      <c r="J30" s="212" t="s">
        <v>198</v>
      </c>
      <c r="M30" s="653"/>
      <c r="P30" s="66"/>
      <c r="R30" s="658">
        <f>+ROUND(AA28,1)+ROUND(AA29,1)+ROUND(AA30,1)</f>
        <v>101.2</v>
      </c>
      <c r="S30" s="704"/>
      <c r="T30" s="704"/>
      <c r="U30" s="704"/>
      <c r="V30" s="54" t="s">
        <v>16</v>
      </c>
      <c r="Y30" s="659" t="s">
        <v>186</v>
      </c>
      <c r="Z30" s="660"/>
      <c r="AA30" s="700"/>
      <c r="AB30" s="701"/>
      <c r="AC30" s="701"/>
      <c r="AD30" s="701"/>
      <c r="AE30" s="701"/>
      <c r="AF30" s="54" t="s">
        <v>13</v>
      </c>
      <c r="AL30" s="677">
        <v>101.2</v>
      </c>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101.2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共立建設株式会社　横浜市各所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1500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20</v>
      </c>
      <c r="M9" s="393">
        <f>IF(OR(ｷ.紙くず!D24&gt;0,ｷ.紙くず!D24&lt;0),ｷ.紙くず!D24,IF(M$19&gt;0,"0",0))</f>
        <v>45</v>
      </c>
      <c r="N9" s="393">
        <f>IF(OR(ｸ.木くず!D24&gt;0,ｸ.木くず!D24&lt;0),ｸ.木くず!D24,IF(N$19&gt;0,"0",0))</f>
        <v>70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45</v>
      </c>
      <c r="T9" s="393">
        <f>IF(OR(ｾ.ｶﾞﾗｽ･ｺﾝｸﾘ･陶磁器くず!D24&gt;0,ｾ.ｶﾞﾗｽ･ｺﾝｸﾘ･陶磁器くず!D24&lt;0),ｾ.ｶﾞﾗｽ･ｺﾝｸﾘ･陶磁器くず!D24,IF(T$19&gt;0,"0",0))</f>
        <v>10</v>
      </c>
      <c r="U9" s="393">
        <f>IF(OR(ｿ.鉱さい!D24&gt;0,ｿ.鉱さい!D24&lt;0),ｿ.鉱さい!D24,IF(U$19&gt;0,"0",0))</f>
        <v>0</v>
      </c>
      <c r="V9" s="393">
        <f>IF(OR(ﾀ.がれき類!D24&gt;0,ﾀ.がれき類!D24&lt;0),ﾀ.がれき類!D24,IF(V$19&gt;0,"0",0))</f>
        <v>2000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100</v>
      </c>
      <c r="AA9" s="395">
        <f>IF(SUM(G9:Z9)&gt;0,SUM(G9:Z9),IF(AA$19&gt;0,"0",0))</f>
        <v>3790</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1500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20</v>
      </c>
      <c r="M14" s="399">
        <f>IF(OR(ｷ.紙くず!D29&gt;0,ｷ.紙くず!D29&lt;0),ｷ.紙くず!D29,IF(M$19&gt;0,"0",0))</f>
        <v>45</v>
      </c>
      <c r="N14" s="399">
        <f>IF(OR(ｸ.木くず!D29&gt;0,ｸ.木くず!D29&lt;0),ｸ.木くず!D29,IF(N$19&gt;0,"0",0))</f>
        <v>70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45</v>
      </c>
      <c r="T14" s="399">
        <f>IF(OR(ｾ.ｶﾞﾗｽ･ｺﾝｸﾘ･陶磁器くず!D29&gt;0,ｾ.ｶﾞﾗｽ･ｺﾝｸﾘ･陶磁器くず!D29&lt;0),ｾ.ｶﾞﾗｽ･ｺﾝｸﾘ･陶磁器くず!D29,IF(T$19&gt;0,"0",0))</f>
        <v>10</v>
      </c>
      <c r="U14" s="399">
        <f>IF(OR(ｿ.鉱さい!D29&gt;0,ｿ.鉱さい!D29&lt;0),ｿ.鉱さい!D29,IF(U$19&gt;0,"0",0))</f>
        <v>0</v>
      </c>
      <c r="V14" s="399">
        <f>IF(OR(ﾀ.がれき類!D29&gt;0,ﾀ.がれき類!D29&lt;0),ﾀ.がれき類!D29,IF(V$19&gt;0,"0",0))</f>
        <v>2000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100</v>
      </c>
      <c r="AA14" s="401">
        <f t="shared" si="0"/>
        <v>3790</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1500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20</v>
      </c>
      <c r="M15" s="399">
        <f>IF(OR(ｷ.紙くず!D30&gt;0,ｷ.紙くず!D30&lt;0),ｷ.紙くず!D30,IF(M$19&gt;0,"0",0))</f>
        <v>45</v>
      </c>
      <c r="N15" s="399">
        <f>IF(OR(ｸ.木くず!D30&gt;0,ｸ.木くず!D30&lt;0),ｸ.木くず!D30,IF(N$19&gt;0,"0",0))</f>
        <v>70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45</v>
      </c>
      <c r="T15" s="399">
        <f>IF(OR(ｾ.ｶﾞﾗｽ･ｺﾝｸﾘ･陶磁器くず!D30&gt;0,ｾ.ｶﾞﾗｽ･ｺﾝｸﾘ･陶磁器くず!D30&lt;0),ｾ.ｶﾞﾗｽ･ｺﾝｸﾘ･陶磁器くず!D30,IF(T$19&gt;0,"0",0))</f>
        <v>10</v>
      </c>
      <c r="U15" s="399">
        <f>IF(OR(ｿ.鉱さい!D30&gt;0,ｿ.鉱さい!D30&lt;0),ｿ.鉱さい!D30,IF(U$19&gt;0,"0",0))</f>
        <v>0</v>
      </c>
      <c r="V15" s="399">
        <f>IF(OR(ﾀ.がれき類!D30&gt;0,ﾀ.がれき類!D30&lt;0),ﾀ.がれき類!D30,IF(V$19&gt;0,"0",0))</f>
        <v>2000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100</v>
      </c>
      <c r="AA15" s="401">
        <f t="shared" si="0"/>
        <v>3790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1500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20</v>
      </c>
      <c r="M16" s="399">
        <f>IF(OR(ｷ.紙くず!D31&gt;0,ｷ.紙くず!D31&lt;0),ｷ.紙くず!D31,IF(M$19&gt;0,"0",0))</f>
        <v>45</v>
      </c>
      <c r="N16" s="399">
        <f>IF(OR(ｸ.木くず!D31&gt;0,ｸ.木くず!D31&lt;0),ｸ.木くず!D31,IF(N$19&gt;0,"0",0))</f>
        <v>70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45</v>
      </c>
      <c r="T16" s="399">
        <f>IF(OR(ｾ.ｶﾞﾗｽ･ｺﾝｸﾘ･陶磁器くず!D31&gt;0,ｾ.ｶﾞﾗｽ･ｺﾝｸﾘ･陶磁器くず!D31&lt;0),ｾ.ｶﾞﾗｽ･ｺﾝｸﾘ･陶磁器くず!D31,IF(T$19&gt;0,"0",0))</f>
        <v>10</v>
      </c>
      <c r="U16" s="399">
        <f>IF(OR(ｿ.鉱さい!D31&gt;0,ｿ.鉱さい!D31&lt;0),ｿ.鉱さい!D31,IF(U$19&gt;0,"0",0))</f>
        <v>0</v>
      </c>
      <c r="V16" s="399">
        <f>IF(OR(ﾀ.がれき類!D31&gt;0,ﾀ.がれき類!D31&lt;0),ﾀ.がれき類!D31,IF(V$19&gt;0,"0",0))</f>
        <v>2000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100</v>
      </c>
      <c r="AA16" s="401">
        <f t="shared" si="0"/>
        <v>3790</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64.5</v>
      </c>
      <c r="M19" s="405">
        <f t="shared" si="1"/>
        <v>29.4</v>
      </c>
      <c r="N19" s="405">
        <f t="shared" si="1"/>
        <v>69.5</v>
      </c>
      <c r="O19" s="405">
        <f t="shared" si="1"/>
        <v>0</v>
      </c>
      <c r="P19" s="405">
        <f t="shared" si="1"/>
        <v>0</v>
      </c>
      <c r="Q19" s="405">
        <f t="shared" si="1"/>
        <v>0</v>
      </c>
      <c r="R19" s="405">
        <f t="shared" si="1"/>
        <v>0</v>
      </c>
      <c r="S19" s="405">
        <f t="shared" si="1"/>
        <v>6.2</v>
      </c>
      <c r="T19" s="405">
        <f t="shared" si="1"/>
        <v>0.5</v>
      </c>
      <c r="U19" s="405">
        <f t="shared" si="1"/>
        <v>0</v>
      </c>
      <c r="V19" s="405">
        <f t="shared" si="1"/>
        <v>353.9</v>
      </c>
      <c r="W19" s="405">
        <f t="shared" si="1"/>
        <v>0</v>
      </c>
      <c r="X19" s="405">
        <f t="shared" si="1"/>
        <v>0</v>
      </c>
      <c r="Y19" s="405">
        <f t="shared" si="1"/>
        <v>0</v>
      </c>
      <c r="Z19" s="406">
        <f t="shared" si="1"/>
        <v>101.2</v>
      </c>
      <c r="AA19" s="407">
        <f t="shared" ref="AA19:AA25" si="2">SUM(G19:Z19)</f>
        <v>625.20000000000005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64.5</v>
      </c>
      <c r="M37" s="441">
        <f t="shared" si="8"/>
        <v>29.4</v>
      </c>
      <c r="N37" s="441">
        <f t="shared" si="8"/>
        <v>69.5</v>
      </c>
      <c r="O37" s="441">
        <f t="shared" si="8"/>
        <v>0</v>
      </c>
      <c r="P37" s="441">
        <f t="shared" si="8"/>
        <v>0</v>
      </c>
      <c r="Q37" s="441">
        <f t="shared" si="8"/>
        <v>0</v>
      </c>
      <c r="R37" s="441">
        <f t="shared" si="8"/>
        <v>0</v>
      </c>
      <c r="S37" s="441">
        <f t="shared" si="8"/>
        <v>6.2</v>
      </c>
      <c r="T37" s="441">
        <f t="shared" si="8"/>
        <v>0.5</v>
      </c>
      <c r="U37" s="441">
        <f t="shared" si="8"/>
        <v>0</v>
      </c>
      <c r="V37" s="441">
        <f t="shared" si="8"/>
        <v>353.9</v>
      </c>
      <c r="W37" s="441">
        <f t="shared" si="8"/>
        <v>0</v>
      </c>
      <c r="X37" s="441">
        <f t="shared" si="8"/>
        <v>0</v>
      </c>
      <c r="Y37" s="441">
        <f t="shared" si="8"/>
        <v>0</v>
      </c>
      <c r="Z37" s="442">
        <f t="shared" si="8"/>
        <v>101.2</v>
      </c>
      <c r="AA37" s="443">
        <f t="shared" si="4"/>
        <v>625.20000000000005</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64.5</v>
      </c>
      <c r="M38" s="432">
        <f t="shared" si="9"/>
        <v>29.4</v>
      </c>
      <c r="N38" s="432">
        <f t="shared" si="9"/>
        <v>69.5</v>
      </c>
      <c r="O38" s="432">
        <f t="shared" si="9"/>
        <v>0</v>
      </c>
      <c r="P38" s="432">
        <f t="shared" si="9"/>
        <v>0</v>
      </c>
      <c r="Q38" s="432">
        <f t="shared" si="9"/>
        <v>0</v>
      </c>
      <c r="R38" s="432">
        <f t="shared" si="9"/>
        <v>0</v>
      </c>
      <c r="S38" s="432">
        <f t="shared" si="9"/>
        <v>6.2</v>
      </c>
      <c r="T38" s="432">
        <f t="shared" si="9"/>
        <v>0.5</v>
      </c>
      <c r="U38" s="432">
        <f t="shared" si="9"/>
        <v>0</v>
      </c>
      <c r="V38" s="432">
        <f t="shared" si="9"/>
        <v>353.9</v>
      </c>
      <c r="W38" s="432">
        <f t="shared" si="9"/>
        <v>0</v>
      </c>
      <c r="X38" s="432">
        <f t="shared" si="9"/>
        <v>0</v>
      </c>
      <c r="Y38" s="432">
        <f t="shared" si="9"/>
        <v>0</v>
      </c>
      <c r="Z38" s="433">
        <f t="shared" si="9"/>
        <v>101.2</v>
      </c>
      <c r="AA38" s="434">
        <f t="shared" si="4"/>
        <v>625.20000000000005</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64.5</v>
      </c>
      <c r="M39" s="435">
        <f>+ｷ.紙くず!$AA$28</f>
        <v>29.4</v>
      </c>
      <c r="N39" s="435">
        <f>+ｸ.木くず!$AA$28</f>
        <v>69.5</v>
      </c>
      <c r="O39" s="435">
        <f>+ｹ.繊維くず!$AA$28</f>
        <v>0</v>
      </c>
      <c r="P39" s="435">
        <f>+ｺ.動植物性残さ!$AA$28</f>
        <v>0</v>
      </c>
      <c r="Q39" s="435">
        <f>+ｻ.動物系固形不要物!$AA$28</f>
        <v>0</v>
      </c>
      <c r="R39" s="435">
        <f>+ｼ.ｺﾞﾑくず!$AA$28</f>
        <v>0</v>
      </c>
      <c r="S39" s="435">
        <f>+ｽ.金属くず!$AA$28</f>
        <v>6.2</v>
      </c>
      <c r="T39" s="435">
        <f>+ｾ.ｶﾞﾗｽ･ｺﾝｸﾘ･陶磁器くず!$AA$28</f>
        <v>0.5</v>
      </c>
      <c r="U39" s="435">
        <f>+ｿ.鉱さい!$AA$28</f>
        <v>0</v>
      </c>
      <c r="V39" s="435">
        <f>+ﾀ.がれき類!$AA$28</f>
        <v>353.9</v>
      </c>
      <c r="W39" s="435">
        <f>+ﾁ.動物のふん尿!$AA$28</f>
        <v>0</v>
      </c>
      <c r="X39" s="435">
        <f>+ﾂ.動物の死体!$AA$28</f>
        <v>0</v>
      </c>
      <c r="Y39" s="435">
        <f>+ﾃ.ばいじん!$AA$28</f>
        <v>0</v>
      </c>
      <c r="Z39" s="436">
        <f>+ﾄ.混合廃棄物その他!$AA$28</f>
        <v>101.2</v>
      </c>
      <c r="AA39" s="437">
        <f t="shared" si="4"/>
        <v>625.20000000000005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64.5</v>
      </c>
      <c r="M43" s="444">
        <f>+ｷ.紙くず!$AL$27</f>
        <v>29.4</v>
      </c>
      <c r="N43" s="444">
        <f>+ｸ.木くず!$AL$27</f>
        <v>69.5</v>
      </c>
      <c r="O43" s="444">
        <f>+ｹ.繊維くず!$AL$27</f>
        <v>0</v>
      </c>
      <c r="P43" s="444">
        <f>+ｺ.動植物性残さ!$AL$27</f>
        <v>0</v>
      </c>
      <c r="Q43" s="444">
        <f>+ｻ.動物系固形不要物!$AL$27</f>
        <v>0</v>
      </c>
      <c r="R43" s="444">
        <f>+ｼ.ｺﾞﾑくず!$AL$27</f>
        <v>0</v>
      </c>
      <c r="S43" s="444">
        <f>+ｽ.金属くず!$AL$27</f>
        <v>6.2</v>
      </c>
      <c r="T43" s="444">
        <f>+ｾ.ｶﾞﾗｽ･ｺﾝｸﾘ･陶磁器くず!$AL$27</f>
        <v>0.5</v>
      </c>
      <c r="U43" s="444">
        <f>+ｿ.鉱さい!$AL$27</f>
        <v>0</v>
      </c>
      <c r="V43" s="444">
        <f>+ﾀ.がれき類!$AL$27</f>
        <v>353.9</v>
      </c>
      <c r="W43" s="444">
        <f>+ﾁ.動物のふん尿!$AL$27</f>
        <v>0</v>
      </c>
      <c r="X43" s="444">
        <f>+ﾂ.動物の死体!$AL$27</f>
        <v>0</v>
      </c>
      <c r="Y43" s="444">
        <f>+ﾃ.ばいじん!$AL$27</f>
        <v>0</v>
      </c>
      <c r="Z43" s="445">
        <f>+ﾄ.混合廃棄物その他!$AL$27</f>
        <v>101.2</v>
      </c>
      <c r="AA43" s="446">
        <f t="shared" si="4"/>
        <v>625.20000000000005</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64.5</v>
      </c>
      <c r="M44" s="447">
        <f>+ｷ.紙くず!$AL$30</f>
        <v>29.4</v>
      </c>
      <c r="N44" s="447">
        <f>+ｸ.木くず!$AL$30</f>
        <v>69.5</v>
      </c>
      <c r="O44" s="447">
        <f>+ｹ.繊維くず!$AL$30</f>
        <v>0</v>
      </c>
      <c r="P44" s="447">
        <f>+ｺ.動植物性残さ!$AL$30</f>
        <v>0</v>
      </c>
      <c r="Q44" s="447">
        <f>+ｻ.動物系固形不要物!$AL$30</f>
        <v>0</v>
      </c>
      <c r="R44" s="447">
        <f>+ｼ.ｺﾞﾑくず!$AL$30</f>
        <v>0</v>
      </c>
      <c r="S44" s="447">
        <f>+ｽ.金属くず!$AL$30</f>
        <v>6.2</v>
      </c>
      <c r="T44" s="447">
        <f>+ｾ.ｶﾞﾗｽ･ｺﾝｸﾘ･陶磁器くず!$AL$30</f>
        <v>0.5</v>
      </c>
      <c r="U44" s="447">
        <f>+ｿ.鉱さい!$AL$30</f>
        <v>0</v>
      </c>
      <c r="V44" s="447">
        <f>+ﾀ.がれき類!$AL$30</f>
        <v>353.9</v>
      </c>
      <c r="W44" s="447">
        <f>+ﾁ.動物のふん尿!$AL$30</f>
        <v>0</v>
      </c>
      <c r="X44" s="447">
        <f>+ﾂ.動物の死体!$AL$30</f>
        <v>0</v>
      </c>
      <c r="Y44" s="447">
        <f>+ﾃ.ばいじん!$AL$30</f>
        <v>0</v>
      </c>
      <c r="Z44" s="448">
        <f>+ﾄ.混合廃棄物その他!$AL$30</f>
        <v>101.2</v>
      </c>
      <c r="AA44" s="449">
        <f t="shared" si="4"/>
        <v>625.20000000000005</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64.5</v>
      </c>
      <c r="M45" s="450">
        <f>+ｷ.紙くず!$AS$24</f>
        <v>29.4</v>
      </c>
      <c r="N45" s="450">
        <f>+ｸ.木くず!$AS$24</f>
        <v>69.5</v>
      </c>
      <c r="O45" s="450">
        <f>+ｹ.繊維くず!$AS$24</f>
        <v>0</v>
      </c>
      <c r="P45" s="450">
        <f>+ｺ.動植物性残さ!$AS$24</f>
        <v>0</v>
      </c>
      <c r="Q45" s="450">
        <f>+ｻ.動物系固形不要物!$AS$24</f>
        <v>0</v>
      </c>
      <c r="R45" s="450">
        <f>+ｼ.ｺﾞﾑくず!$AS$24</f>
        <v>0</v>
      </c>
      <c r="S45" s="450">
        <f>+ｽ.金属くず!$AS$24</f>
        <v>6.2</v>
      </c>
      <c r="T45" s="450">
        <f>+ｾ.ｶﾞﾗｽ･ｺﾝｸﾘ･陶磁器くず!$AS$24</f>
        <v>0.5</v>
      </c>
      <c r="U45" s="450">
        <f>+ｿ.鉱さい!$AS$24</f>
        <v>0</v>
      </c>
      <c r="V45" s="450">
        <f>+ﾀ.がれき類!$AS$24</f>
        <v>353.9</v>
      </c>
      <c r="W45" s="450">
        <f>+ﾁ.動物のふん尿!$AS$24</f>
        <v>0</v>
      </c>
      <c r="X45" s="450">
        <f>+ﾂ.動物の死体!$AS$24</f>
        <v>0</v>
      </c>
      <c r="Y45" s="450">
        <f>+ﾃ.ばいじん!$AS$24</f>
        <v>0</v>
      </c>
      <c r="Z45" s="451">
        <f>+ﾄ.混合廃棄物その他!$AS$24</f>
        <v>101.2</v>
      </c>
      <c r="AA45" s="452">
        <f t="shared" si="4"/>
        <v>625.20000000000005</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1500</v>
      </c>
      <c r="I55" s="506">
        <f t="shared" si="10"/>
        <v>0</v>
      </c>
      <c r="J55" s="506">
        <f t="shared" si="10"/>
        <v>0</v>
      </c>
      <c r="K55" s="506">
        <f t="shared" si="10"/>
        <v>0</v>
      </c>
      <c r="L55" s="506">
        <f t="shared" si="10"/>
        <v>84.5</v>
      </c>
      <c r="M55" s="506">
        <f t="shared" si="10"/>
        <v>74.400000000000006</v>
      </c>
      <c r="N55" s="506">
        <f t="shared" si="10"/>
        <v>139.5</v>
      </c>
      <c r="O55" s="506">
        <f t="shared" si="10"/>
        <v>0</v>
      </c>
      <c r="P55" s="506">
        <f t="shared" si="10"/>
        <v>0</v>
      </c>
      <c r="Q55" s="506">
        <f t="shared" si="10"/>
        <v>0</v>
      </c>
      <c r="R55" s="506">
        <f t="shared" si="10"/>
        <v>0</v>
      </c>
      <c r="S55" s="506">
        <f t="shared" si="10"/>
        <v>51.2</v>
      </c>
      <c r="T55" s="506">
        <f t="shared" si="10"/>
        <v>10.5</v>
      </c>
      <c r="U55" s="506">
        <f t="shared" si="10"/>
        <v>0</v>
      </c>
      <c r="V55" s="506">
        <f t="shared" si="10"/>
        <v>2353.9</v>
      </c>
      <c r="W55" s="506">
        <f t="shared" si="10"/>
        <v>0</v>
      </c>
      <c r="X55" s="506">
        <f t="shared" si="10"/>
        <v>0</v>
      </c>
      <c r="Y55" s="506">
        <f t="shared" si="10"/>
        <v>0</v>
      </c>
      <c r="Z55" s="506">
        <f t="shared" si="10"/>
        <v>201.2</v>
      </c>
      <c r="AA55" s="507">
        <f>+AA9+AA19+AA20</f>
        <v>4415.2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令和６年６月２７日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東京都渋谷区道玄坂1-16-10</v>
      </c>
      <c r="K16" s="853"/>
      <c r="L16" s="854"/>
      <c r="M16" s="854"/>
      <c r="N16" s="854"/>
      <c r="O16" s="855"/>
    </row>
    <row r="17" spans="1:48" ht="26.25" customHeight="1" x14ac:dyDescent="0.15">
      <c r="C17" s="249"/>
      <c r="D17" s="250"/>
      <c r="E17" s="250"/>
      <c r="F17" s="250"/>
      <c r="G17" s="250"/>
      <c r="H17" s="254" t="s">
        <v>7</v>
      </c>
      <c r="I17" s="254"/>
      <c r="J17" s="853" t="str">
        <f>+表紙!J40</f>
        <v>共立建設株式会社　本店
取締役本店長　齋藤仁</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03-3461-6145</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共立建設株式会社　横浜市各所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1877</v>
      </c>
      <c r="N25" s="839"/>
      <c r="O25" s="840"/>
    </row>
    <row r="26" spans="1:48" ht="18" customHeight="1" x14ac:dyDescent="0.15">
      <c r="C26" s="819" t="s">
        <v>11</v>
      </c>
      <c r="D26" s="820"/>
      <c r="E26" s="821"/>
      <c r="F26" s="813" t="str">
        <f>+表紙!F49</f>
        <v>市内各現場</v>
      </c>
      <c r="G26" s="814"/>
      <c r="H26" s="814"/>
      <c r="I26" s="814"/>
      <c r="J26" s="814"/>
      <c r="K26" s="814"/>
      <c r="L26" s="139" t="s">
        <v>172</v>
      </c>
      <c r="M26" s="259"/>
      <c r="N26" s="817" t="str">
        <f>IF(+表紙!N49="","",+表紙!N49)</f>
        <v>03-3461-6145</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16192</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171</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3790</v>
      </c>
      <c r="I40" s="293" t="s">
        <v>4</v>
      </c>
      <c r="J40" s="594" t="s">
        <v>324</v>
      </c>
      <c r="K40" s="595"/>
      <c r="L40" s="596"/>
      <c r="M40" s="797">
        <f>+表紙!M63</f>
        <v>3790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3790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3790</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2024-06-28T07:20:46Z</dcterms:created>
  <dcterms:modified xsi:type="dcterms:W3CDTF">2024-09-05T04:38:41Z</dcterms:modified>
</cp:coreProperties>
</file>