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05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l="1"/>
  <c r="P16" i="91" s="1"/>
  <c r="X50" i="94" s="1"/>
  <c r="G32" i="94"/>
  <c r="G31" i="94" s="1"/>
  <c r="H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<sst xmlns="http://schemas.openxmlformats.org/spreadsheetml/2006/main" count="3275" uniqueCount="460">
  <si>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</si>
  <si>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</si>
  <si>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</si>
  <si>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</si>
  <si>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</si>
  <si>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</si>
  <si>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</si>
  <si>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</si>
  <si>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</si>
  <si>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</si>
  <si>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</si>
  <si>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</si>
  <si>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</si>
  <si>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</si>
  <si>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</si>
  <si>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</si>
  <si>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</si>
  <si>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</si>
  <si>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</si>
  <si>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</si>
  <si>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</si>
  <si>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</si>
  <si>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</si>
  <si>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</si>
  <si>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</si>
  <si>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</si>
  <si>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</si>
  <si>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</si>
  <si>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</si>
  <si>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</si>
  <si>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</si>
  <si>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</si>
  <si>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</si>
  <si>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</si>
  <si>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</si>
  <si>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</si>
  <si>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</si>
  <si>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</si>
  <si>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</si>
  <si>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</si>
  <si>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</si>
  <si>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</si>
  <si>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</si>
  <si>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</si>
  <si>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</si>
  <si>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</si>
  <si>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</si>
  <si>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</si>
  <si>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</si>
  <si>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</si>
  <si>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</si>
  <si>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</si>
  <si>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</si>
  <si>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</si>
  <si>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</si>
  <si>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</si>
  <si>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</si>
  <si>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</si>
  <si>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</si>
  <si>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</si>
  <si>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</si>
  <si>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</si>
  <si>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</si>
  <si>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</si>
  <si>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</si>
  <si>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</si>
  <si>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</si>
  <si>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</si>
  <si>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</si>
  <si>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</si>
  <si>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</si>
  <si>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</si>
  <si>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</si>
  <si>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</si>
  <si>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</si>
  <si>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</si>
  <si>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</si>
  <si>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</si>
  <si>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</si>
  <si>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</si>
  <si>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</si>
  <si>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</si>
  <si>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</si>
  <si>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</si>
  <si>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</si>
  <si>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</si>
  <si>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</si>
  <si>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</si>
  <si>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</si>
  <si>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</si>
  <si>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</si>
  <si>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</si>
  <si>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</si>
  <si>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</si>
  <si>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</si>
  <si>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</si>
  <si>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</si>
  <si>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</si>
  <si>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</si>
  <si>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</si>
  <si>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</si>
  <si>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</si>
  <si>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</si>
  <si>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</si>
  <si>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</si>
  <si>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</si>
  <si>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</si>
  <si>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</si>
  <si>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</si>
  <si>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</si>
  <si>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</si>
  <si>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</si>
  <si>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</si>
  <si>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</si>
  <si>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</si>
  <si>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</si>
  <si>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</si>
  <si>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</si>
  <si>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</si>
  <si>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</si>
  <si>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</si>
  <si>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</si>
  <si>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</si>
  <si>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</si>
  <si>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</si>
  <si>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</si>
  <si>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</si>
  <si>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</si>
  <si>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</si>
  <si>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</si>
  <si>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</si>
  <si>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</si>
  <si>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</si>
  <si>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</si>
  <si>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</si>
  <si>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</si>
  <si>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</si>
  <si>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</si>
  <si>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</si>
  <si>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</si>
  <si>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</si>
  <si>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</si>
  <si>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</si>
  <si>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</si>
  <si>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</si>
  <si>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</si>
  <si>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</si>
  <si>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</si>
  <si>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</si>
  <si>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</si>
  <si>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</si>
  <si>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</si>
  <si>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</si>
  <si>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</si>
  <si>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</si>
  <si>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</si>
  <si>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</si>
  <si>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</si>
  <si>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</si>
  <si>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</si>
  <si>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</si>
  <si>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</si>
  <si>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</si>
  <si>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</si>
  <si>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</si>
  <si>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</si>
  <si>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</si>
  <si>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</si>
  <si>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</si>
  <si>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</si>
  <si>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</si>
  <si>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</si>
  <si>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</si>
  <si>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</si>
  <si>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</si>
  <si>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</si>
  <si>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</si>
  <si>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</si>
  <si>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</si>
  <si>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</si>
  <si>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</si>
  <si>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</si>
  <si>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</si>
  <si>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</si>
  <si>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</si>
  <si>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</si>
  <si>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</si>
  <si>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</si>
  <si>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</si>
  <si>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</si>
  <si>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</si>
  <si>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</si>
  <si>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</si>
  <si>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</si>
  <si>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</si>
  <si>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</si>
  <si>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</si>
  <si>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</si>
  <si>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</si>
  <si>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</si>
  <si>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</si>
  <si>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</si>
  <si>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</si>
  <si>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</si>
  <si>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</si>
  <si>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</si>
  <si>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</si>
  <si>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</si>
  <si>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</si>
  <si>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</si>
  <si>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</si>
  <si>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</si>
  <si>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</si>
  <si>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</si>
  <si>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</si>
  <si>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</si>
  <si>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</si>
  <si>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</si>
  <si>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</si>
  <si>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</si>
  <si>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</si>
  <si>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</si>
  <si>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</si>
  <si>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</si>
  <si>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</si>
  <si>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</si>
  <si>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</si>
  <si>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</si>
  <si>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</si>
  <si>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</si>
  <si>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</si>
  <si>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</si>
  <si>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</si>
  <si>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</si>
  <si>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</si>
  <si>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</si>
  <si>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</si>
  <si>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</si>
  <si>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</si>
  <si>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</si>
  <si>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</si>
  <si>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</si>
  <si>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</si>
  <si>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</si>
  <si>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</si>
  <si>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</si>
  <si>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</si>
  <si>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</si>
  <si>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</si>
  <si>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</si>
  <si>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</si>
  <si>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</si>
  <si>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</si>
  <si>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</si>
  <si>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</si>
  <si>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</si>
  <si>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</si>
  <si>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</si>
  <si>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</si>
  <si>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</si>
  <si>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</si>
  <si>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</si>
  <si>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</si>
  <si>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</si>
  <si>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</si>
  <si>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</si>
  <si>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</si>
  <si>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</si>
  <si>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</si>
  <si>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</si>
  <si>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</si>
  <si>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</si>
  <si>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</si>
  <si>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</si>
  <si>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</si>
  <si>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</si>
  <si>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</si>
  <si>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</si>
  <si>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</si>
  <si>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</si>
  <si>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</si>
  <si>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</si>
  <si>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</si>
  <si>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</si>
  <si>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</si>
  <si>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</si>
  <si>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</si>
  <si>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</si>
  <si>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</si>
  <si>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</si>
  <si>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</si>
  <si>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</si>
  <si>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</si>
  <si>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</si>
  <si>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</si>
  <si>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</si>
  <si>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</si>
  <si>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</si>
  <si>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</si>
  <si>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</si>
  <si>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</si>
  <si>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</si>
  <si>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</si>
  <si>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</si>
  <si>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</si>
  <si>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</si>
  <si>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</si>
  <si>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</si>
  <si>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</si>
  <si>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</si>
  <si>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</si>
  <si>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</si>
  <si>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</si>
  <si>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</si>
  <si>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</si>
  <si>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</si>
  <si>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</si>
  <si>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</si>
  <si>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</si>
  <si>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</si>
  <si>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</si>
  <si>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</si>
  <si>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</si>
  <si>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</si>
  <si>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</si>
  <si>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</si>
  <si>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</si>
  <si>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</si>
  <si>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</si>
  <si>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</si>
  <si>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</si>
  <si>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</si>
  <si>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</si>
  <si>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</si>
  <si>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</si>
  <si>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</si>
  <si>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</si>
  <si>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</si>
  <si>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</si>
  <si>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</si>
  <si>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</si>
  <si>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</si>
  <si>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</si>
  <si>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</si>
  <si>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</si>
  <si>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</si>
  <si>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</si>
  <si>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</si>
  <si>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</si>
  <si>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</si>
  <si>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</si>
  <si>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</si>
  <si>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</si>
  <si>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</si>
  <si>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</si>
  <si>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</si>
  <si>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</si>
  <si>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</si>
  <si>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</si>
  <si>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</si>
  <si>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</si>
  <si>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</si>
  <si>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</si>
  <si>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</si>
  <si>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</si>
  <si>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</si>
  <si>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</si>
  <si>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</si>
  <si>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</si>
  <si>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</si>
  <si>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</si>
  <si>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</si>
  <si>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</si>
  <si>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</si>
  <si>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</si>
  <si>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</si>
  <si>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</si>
  <si>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</si>
  <si>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</si>
  <si>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</si>
  <si>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</si>
  <si>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</si>
  <si>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</si>
  <si>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</si>
  <si>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</si>
  <si>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</si>
  <si>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</si>
  <si>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</si>
  <si>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</si>
  <si>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</si>
  <si>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</si>
  <si>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</si>
  <si>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</si>
  <si>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</si>
  <si>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</si>
  <si>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</si>
  <si>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</si>
  <si>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</si>
  <si>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</si>
  <si>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</si>
  <si>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</si>
  <si>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</si>
  <si>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</si>
  <si>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</si>
  <si>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</si>
  <si>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</si>
  <si>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</si>
  <si>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</si>
  <si>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</si>
  <si>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</si>
  <si>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</si>
  <si>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</si>
  <si>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</si>
  <si>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</si>
  <si>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</si>
  <si>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</si>
  <si>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</si>
  <si>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</si>
  <si>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</si>
  <si>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</si>
  <si>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</si>
  <si>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</si>
  <si>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</si>
  <si>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</si>
  <si>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</si>
  <si>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</si>
  <si>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</si>
  <si>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</si>
  <si>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</si>
  <si>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</si>
  <si>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</si>
  <si>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</si>
  <si>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</si>
  <si>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</si>
  <si>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</si>
  <si>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</si>
  <si>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</si>
  <si>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</si>
  <si>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</si>
  <si>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</si>
  <si>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</si>
  <si>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</si>
  <si>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</si>
  <si>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</si>
  <si>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</si>
  <si>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</si>
  <si>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</si>
  <si>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</si>
  <si>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</si>
  <si>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</si>
  <si>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</si>
  <si>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</si>
  <si>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6月  19日</t>
    <phoneticPr fontId="3"/>
  </si>
  <si>
    <t>横浜市中区相生町6丁目102番地</t>
    <phoneticPr fontId="3"/>
  </si>
  <si>
    <t>株式会社　デック　代表取締役　川口一成</t>
  </si>
  <si>
    <t>045-671-1661</t>
    <phoneticPr fontId="3"/>
  </si>
  <si>
    <t>株式会社　デック</t>
  </si>
  <si>
    <t>横浜市中区相生町6丁目102番地</t>
  </si>
  <si>
    <t>045-671-1661</t>
    <phoneticPr fontId="3"/>
  </si>
  <si>
    <t>水道施設工事・鋼構造工事・土木工事・鋼構造及び水道製品製作、販売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</si>
</sst>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6917" y="2003878"/>
          <a:ext cx="605005" cy="576277"/>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7773" y="1994734"/>
          <a:ext cx="605779" cy="577801"/>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7773" y="2003878"/>
          <a:ext cx="605779" cy="576277"/>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7773" y="1985590"/>
          <a:ext cx="605779" cy="577801"/>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7773" y="2020642"/>
          <a:ext cx="605779" cy="568657"/>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7773" y="2011498"/>
          <a:ext cx="605779" cy="577801"/>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7773" y="1994734"/>
          <a:ext cx="605779" cy="577801"/>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7773" y="1994734"/>
          <a:ext cx="605779" cy="577801"/>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7773" y="2011498"/>
          <a:ext cx="605779" cy="577801"/>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7773" y="1994734"/>
          <a:ext cx="605779" cy="577801"/>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7773" y="2003878"/>
          <a:ext cx="605779" cy="576277"/>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7773" y="1994734"/>
          <a:ext cx="605779" cy="577801"/>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7773" y="1985590"/>
          <a:ext cx="605779" cy="568657"/>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7773" y="2011498"/>
          <a:ext cx="605779" cy="577801"/>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7773" y="2003878"/>
          <a:ext cx="605779" cy="576277"/>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7773" y="2003878"/>
          <a:ext cx="605779" cy="576277"/>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7773" y="2011498"/>
          <a:ext cx="605779" cy="577801"/>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7773" y="2003878"/>
          <a:ext cx="605779" cy="576277"/>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7773" y="1994734"/>
          <a:ext cx="605779" cy="577801"/>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7773" y="1985590"/>
          <a:ext cx="605779" cy="577801"/>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7" zoomScaleNormal="100" zoomScaleSheetLayoutView="100" workbookViewId="0">
      <selection activeCell="F61" sqref="F61"/>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456</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1934</v>
      </c>
      <c r="N48" s="586"/>
      <c r="O48" s="587"/>
    </row>
    <row r="49" spans="3:21" ht="18" customHeight="1" x14ac:dyDescent="0.15">
      <c r="C49" s="564" t="s">
        <v>11</v>
      </c>
      <c r="D49" s="565"/>
      <c r="E49" s="566"/>
      <c r="F49" s="619" t="s">
        <v>457</v>
      </c>
      <c r="G49" s="620"/>
      <c r="H49" s="620"/>
      <c r="I49" s="620"/>
      <c r="J49" s="620"/>
      <c r="K49" s="620"/>
      <c r="L49" s="471" t="s">
        <v>172</v>
      </c>
      <c r="M49" s="474"/>
      <c r="N49" s="588" t="s">
        <v>458</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459</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1048</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95</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6126</v>
      </c>
      <c r="I63" s="293" t="s">
        <v>4</v>
      </c>
      <c r="J63" s="542" t="s">
        <v>324</v>
      </c>
      <c r="K63" s="543"/>
      <c r="L63" s="544"/>
      <c r="M63" s="534">
        <f>+別紙!AA14</f>
        <v>6126</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22</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6126</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　デック</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1"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100</v>
      </c>
      <c r="E24" s="700"/>
      <c r="F24" s="700"/>
      <c r="G24" s="212" t="s">
        <v>198</v>
      </c>
      <c r="H24" s="678">
        <f>+F12</f>
        <v>17.2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17.2</v>
      </c>
      <c r="Q27" s="683"/>
      <c r="R27" s="683"/>
      <c r="S27" s="683"/>
      <c r="T27" s="54" t="s">
        <v>38</v>
      </c>
      <c r="U27" s="74"/>
      <c r="V27" s="74"/>
      <c r="Y27" s="72" t="s">
        <v>39</v>
      </c>
      <c r="Z27" s="75"/>
      <c r="AH27" s="63"/>
      <c r="AI27" s="63"/>
      <c r="AJ27" s="63"/>
      <c r="AK27" s="63"/>
      <c r="AL27" s="646">
        <f>+AH18+P27</f>
        <v>17.2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100</v>
      </c>
      <c r="E29" s="700"/>
      <c r="F29" s="700"/>
      <c r="G29" s="212" t="s">
        <v>198</v>
      </c>
      <c r="H29" s="678">
        <f>+AL27</f>
        <v>17.2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17.2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100</v>
      </c>
      <c r="E31" s="700"/>
      <c r="F31" s="700"/>
      <c r="G31" s="212" t="s">
        <v>198</v>
      </c>
      <c r="H31" s="678">
        <f>+AS24</f>
        <v>17.2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AL32" sqref="AL32:AO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v>
      </c>
      <c r="E24" s="700"/>
      <c r="F24" s="700"/>
      <c r="G24" s="212" t="s">
        <v>198</v>
      </c>
      <c r="H24" s="678">
        <f>+F12</f>
        <v>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v>
      </c>
      <c r="E30" s="700"/>
      <c r="F30" s="700"/>
      <c r="G30" s="212" t="s">
        <v>198</v>
      </c>
      <c r="H30" s="678">
        <f>+AL30</f>
        <v>0.2</v>
      </c>
      <c r="I30" s="679"/>
      <c r="J30" s="212" t="s">
        <v>198</v>
      </c>
      <c r="M30" s="652"/>
      <c r="P30" s="66"/>
      <c r="R30" s="682">
        <f>+ROUND(AA28,1)+ROUND(AA29,1)+ROUND(AA30,1)</f>
        <v>0.2</v>
      </c>
      <c r="S30" s="683"/>
      <c r="T30" s="683"/>
      <c r="U30" s="683"/>
      <c r="V30" s="54" t="s">
        <v>16</v>
      </c>
      <c r="Y30" s="684" t="s">
        <v>186</v>
      </c>
      <c r="Z30" s="685"/>
      <c r="AA30" s="640"/>
      <c r="AB30" s="641"/>
      <c r="AC30" s="641"/>
      <c r="AD30" s="641"/>
      <c r="AE30" s="641"/>
      <c r="AF30" s="54" t="s">
        <v>13</v>
      </c>
      <c r="AL30" s="632">
        <v>0.2</v>
      </c>
      <c r="AM30" s="633"/>
      <c r="AN30" s="633"/>
      <c r="AO30" s="633"/>
      <c r="AP30" s="62" t="s">
        <v>13</v>
      </c>
      <c r="AS30" s="677"/>
      <c r="AT30" s="674"/>
      <c r="AU30" s="674"/>
      <c r="AV30" s="675"/>
      <c r="AW30" s="503"/>
    </row>
    <row r="31" spans="2:49" ht="27" customHeight="1" thickTop="1" thickBot="1" x14ac:dyDescent="0.2">
      <c r="B31" s="711" t="s">
        <v>226</v>
      </c>
      <c r="C31" s="712"/>
      <c r="D31" s="700">
        <v>5</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1" zoomScaleNormal="100" workbookViewId="0">
      <selection activeCell="AL32" sqref="AL32:AO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0"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7</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1"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2038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6000</v>
      </c>
      <c r="E24" s="700"/>
      <c r="F24" s="700"/>
      <c r="G24" s="212" t="s">
        <v>198</v>
      </c>
      <c r="H24" s="678">
        <f>+F12</f>
        <v>2038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2038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2038</v>
      </c>
      <c r="Q27" s="683"/>
      <c r="R27" s="683"/>
      <c r="S27" s="683"/>
      <c r="T27" s="54" t="s">
        <v>38</v>
      </c>
      <c r="U27" s="74"/>
      <c r="V27" s="74"/>
      <c r="Y27" s="72" t="s">
        <v>39</v>
      </c>
      <c r="Z27" s="75"/>
      <c r="AH27" s="63"/>
      <c r="AI27" s="63"/>
      <c r="AJ27" s="63"/>
      <c r="AK27" s="63"/>
      <c r="AL27" s="646">
        <f>+AH18+P27</f>
        <v>2038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2038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6000</v>
      </c>
      <c r="E29" s="700"/>
      <c r="F29" s="700"/>
      <c r="G29" s="212" t="s">
        <v>198</v>
      </c>
      <c r="H29" s="678">
        <f>+AL27</f>
        <v>2038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2038</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6000</v>
      </c>
      <c r="E31" s="700"/>
      <c r="F31" s="700"/>
      <c r="G31" s="212" t="s">
        <v>198</v>
      </c>
      <c r="H31" s="678">
        <f>+AS24</f>
        <v>2038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0"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デック</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9</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9</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　デック</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100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5</v>
      </c>
      <c r="M9" s="393">
        <f>IF(OR(ｷ.紙くず!D24&gt;0,ｷ.紙くず!D24&lt;0),ｷ.紙くず!D24,IF(M$19&gt;0,"0",0))</f>
        <v>1</v>
      </c>
      <c r="N9" s="393">
        <f>IF(OR(ｸ.木くず!D24&gt;0,ｸ.木くず!D24&lt;0),ｸ.木くず!D24,IF(N$19&gt;0,"0",0))</f>
        <v>7</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4</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6000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9</v>
      </c>
      <c r="AA9" s="395">
        <f>IF(SUM(G9:Z9)&gt;0,SUM(G9:Z9),IF(AA$19&gt;0,"0",0))</f>
        <v>6126</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100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5</v>
      </c>
      <c r="M14" s="399">
        <f>IF(OR(ｷ.紙くず!D29&gt;0,ｷ.紙くず!D29&lt;0),ｷ.紙くず!D29,IF(M$19&gt;0,"0",0))</f>
        <v>1</v>
      </c>
      <c r="N14" s="399">
        <f>IF(OR(ｸ.木くず!D29&gt;0,ｸ.木くず!D29&lt;0),ｸ.木くず!D29,IF(N$19&gt;0,"0",0))</f>
        <v>7</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4</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6000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9</v>
      </c>
      <c r="AA14" s="401">
        <f t="shared" si="0"/>
        <v>6126</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5</v>
      </c>
      <c r="M15" s="399">
        <f>IF(OR(ｷ.紙くず!D30&gt;0,ｷ.紙くず!D30&lt;0),ｷ.紙くず!D30,IF(M$19&gt;0,"0",0))</f>
        <v>1</v>
      </c>
      <c r="N15" s="399">
        <f>IF(OR(ｸ.木くず!D30&gt;0,ｸ.木くず!D30&lt;0),ｸ.木くず!D30,IF(N$19&gt;0,"0",0))</f>
        <v>7</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9</v>
      </c>
      <c r="AA15" s="401">
        <f t="shared" si="0"/>
        <v>22</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100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5</v>
      </c>
      <c r="M16" s="399">
        <f>IF(OR(ｷ.紙くず!D31&gt;0,ｷ.紙くず!D31&lt;0),ｷ.紙くず!D31,IF(M$19&gt;0,"0",0))</f>
        <v>1</v>
      </c>
      <c r="N16" s="399">
        <f>IF(OR(ｸ.木くず!D31&gt;0,ｸ.木くず!D31&lt;0),ｸ.木くず!D31,IF(N$19&gt;0,"0",0))</f>
        <v>7</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4</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6000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9</v>
      </c>
      <c r="AA16" s="401">
        <f t="shared" si="0"/>
        <v>6126</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17.2</v>
      </c>
      <c r="I19" s="405">
        <f t="shared" si="1"/>
        <v>0</v>
      </c>
      <c r="J19" s="405">
        <f t="shared" si="1"/>
        <v>0</v>
      </c>
      <c r="K19" s="405">
        <f t="shared" si="1"/>
        <v>0</v>
      </c>
      <c r="L19" s="405">
        <f t="shared" si="1"/>
        <v>0.2</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2038</v>
      </c>
      <c r="W19" s="405">
        <f t="shared" si="1"/>
        <v>0</v>
      </c>
      <c r="X19" s="405">
        <f t="shared" si="1"/>
        <v>0</v>
      </c>
      <c r="Y19" s="405">
        <f t="shared" si="1"/>
        <v>0</v>
      </c>
      <c r="Z19" s="406">
        <f t="shared" si="1"/>
        <v>0</v>
      </c>
      <c r="AA19" s="407">
        <f t="shared" ref="AA19:AA25" si="2">SUM(G19:Z19)</f>
        <v>2055.4</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17.2</v>
      </c>
      <c r="I37" s="441">
        <f t="shared" si="8"/>
        <v>0</v>
      </c>
      <c r="J37" s="441">
        <f t="shared" si="8"/>
        <v>0</v>
      </c>
      <c r="K37" s="441">
        <f t="shared" si="8"/>
        <v>0</v>
      </c>
      <c r="L37" s="441">
        <f t="shared" si="8"/>
        <v>0.2</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2038</v>
      </c>
      <c r="W37" s="441">
        <f t="shared" si="8"/>
        <v>0</v>
      </c>
      <c r="X37" s="441">
        <f t="shared" si="8"/>
        <v>0</v>
      </c>
      <c r="Y37" s="441">
        <f t="shared" si="8"/>
        <v>0</v>
      </c>
      <c r="Z37" s="442">
        <f t="shared" si="8"/>
        <v>0</v>
      </c>
      <c r="AA37" s="443">
        <f t="shared" si="4"/>
        <v>2055.4</v>
      </c>
    </row>
    <row r="38" spans="2:27" ht="24" customHeight="1" x14ac:dyDescent="0.15">
      <c r="B38" s="182"/>
      <c r="C38" s="752"/>
      <c r="D38" s="225"/>
      <c r="E38" s="223" t="s">
        <v>262</v>
      </c>
      <c r="F38" s="469"/>
      <c r="G38" s="432">
        <f t="shared" ref="G38:Z38" si="9">SUM(G39:G41)</f>
        <v>0</v>
      </c>
      <c r="H38" s="432">
        <f t="shared" si="9"/>
        <v>17.2</v>
      </c>
      <c r="I38" s="432">
        <f t="shared" si="9"/>
        <v>0</v>
      </c>
      <c r="J38" s="432">
        <f t="shared" si="9"/>
        <v>0</v>
      </c>
      <c r="K38" s="432">
        <f t="shared" si="9"/>
        <v>0</v>
      </c>
      <c r="L38" s="432">
        <f t="shared" si="9"/>
        <v>0.2</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2038</v>
      </c>
      <c r="W38" s="432">
        <f t="shared" si="9"/>
        <v>0</v>
      </c>
      <c r="X38" s="432">
        <f t="shared" si="9"/>
        <v>0</v>
      </c>
      <c r="Y38" s="432">
        <f t="shared" si="9"/>
        <v>0</v>
      </c>
      <c r="Z38" s="433">
        <f t="shared" si="9"/>
        <v>0</v>
      </c>
      <c r="AA38" s="434">
        <f t="shared" si="4"/>
        <v>2055.4</v>
      </c>
    </row>
    <row r="39" spans="2:27" ht="24" customHeight="1" x14ac:dyDescent="0.15">
      <c r="B39" s="182"/>
      <c r="C39" s="752"/>
      <c r="D39" s="226"/>
      <c r="E39" s="221"/>
      <c r="F39" s="219" t="s">
        <v>235</v>
      </c>
      <c r="G39" s="435">
        <f>+ｱ.燃え殻!$AA$28</f>
        <v>0</v>
      </c>
      <c r="H39" s="435">
        <f>+ｲ.汚泥!$AA$28</f>
        <v>17.2</v>
      </c>
      <c r="I39" s="435">
        <f>+ｳ.廃油!$AA$28</f>
        <v>0</v>
      </c>
      <c r="J39" s="435">
        <f>+ｴ.廃酸!$AA$28</f>
        <v>0</v>
      </c>
      <c r="K39" s="435">
        <f>+ｵ.廃ｱﾙｶﾘ!$AA$28</f>
        <v>0</v>
      </c>
      <c r="L39" s="435">
        <f>+ｶ.廃ﾌﾟﾗ類!$AA$28</f>
        <v>0.2</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2038</v>
      </c>
      <c r="W39" s="435">
        <f>+ﾁ.動物のふん尿!$AA$28</f>
        <v>0</v>
      </c>
      <c r="X39" s="435">
        <f>+ﾂ.動物の死体!$AA$28</f>
        <v>0</v>
      </c>
      <c r="Y39" s="435">
        <f>+ﾃ.ばいじん!$AA$28</f>
        <v>0</v>
      </c>
      <c r="Z39" s="436">
        <f>+ﾄ.混合廃棄物その他!$AA$28</f>
        <v>0</v>
      </c>
      <c r="AA39" s="437">
        <f t="shared" si="4"/>
        <v>2055.4</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17.2</v>
      </c>
      <c r="I43" s="444">
        <f>+ｳ.廃油!$AL$27</f>
        <v>0</v>
      </c>
      <c r="J43" s="444">
        <f>+ｴ.廃酸!$AL$27</f>
        <v>0</v>
      </c>
      <c r="K43" s="444">
        <f>+ｵ.廃ｱﾙｶﾘ!$AL$27</f>
        <v>0</v>
      </c>
      <c r="L43" s="444">
        <f>+ｶ.廃ﾌﾟﾗ類!$AL$27</f>
        <v>0.2</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2038</v>
      </c>
      <c r="W43" s="444">
        <f>+ﾁ.動物のふん尿!$AL$27</f>
        <v>0</v>
      </c>
      <c r="X43" s="444">
        <f>+ﾂ.動物の死体!$AL$27</f>
        <v>0</v>
      </c>
      <c r="Y43" s="444">
        <f>+ﾃ.ばいじん!$AL$27</f>
        <v>0</v>
      </c>
      <c r="Z43" s="445">
        <f>+ﾄ.混合廃棄物その他!$AL$27</f>
        <v>0</v>
      </c>
      <c r="AA43" s="446">
        <f t="shared" si="4"/>
        <v>2055.4</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0.2</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0.2</v>
      </c>
    </row>
    <row r="45" spans="2:27" ht="24" customHeight="1" x14ac:dyDescent="0.15">
      <c r="B45" s="182"/>
      <c r="C45" s="189"/>
      <c r="D45" s="467" t="s">
        <v>190</v>
      </c>
      <c r="E45" s="763" t="s">
        <v>239</v>
      </c>
      <c r="F45" s="764"/>
      <c r="G45" s="450">
        <f>+ｱ.燃え殻!$AS$24</f>
        <v>0</v>
      </c>
      <c r="H45" s="450">
        <f>+ｲ.汚泥!$AS$24</f>
        <v>17.2</v>
      </c>
      <c r="I45" s="450">
        <f>+ｳ.廃油!$AS$24</f>
        <v>0</v>
      </c>
      <c r="J45" s="450">
        <f>+ｴ.廃酸!$AS$24</f>
        <v>0</v>
      </c>
      <c r="K45" s="450">
        <f>+ｵ.廃ｱﾙｶﾘ!$AS$24</f>
        <v>0</v>
      </c>
      <c r="L45" s="450">
        <f>+ｶ.廃ﾌﾟﾗ類!$AS$24</f>
        <v>0.2</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2038</v>
      </c>
      <c r="W45" s="450">
        <f>+ﾁ.動物のふん尿!$AS$24</f>
        <v>0</v>
      </c>
      <c r="X45" s="450">
        <f>+ﾂ.動物の死体!$AS$24</f>
        <v>0</v>
      </c>
      <c r="Y45" s="450">
        <f>+ﾃ.ばいじん!$AS$24</f>
        <v>0</v>
      </c>
      <c r="Z45" s="451">
        <f>+ﾄ.混合廃棄物その他!$AS$24</f>
        <v>0</v>
      </c>
      <c r="AA45" s="452">
        <f t="shared" si="4"/>
        <v>2055.4</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117.2</v>
      </c>
      <c r="I55" s="506">
        <f t="shared" si="10"/>
        <v>0</v>
      </c>
      <c r="J55" s="506">
        <f t="shared" si="10"/>
        <v>0</v>
      </c>
      <c r="K55" s="506">
        <f t="shared" si="10"/>
        <v>0</v>
      </c>
      <c r="L55" s="506">
        <f t="shared" si="10"/>
        <v>5.2</v>
      </c>
      <c r="M55" s="506">
        <f t="shared" si="10"/>
        <v>1</v>
      </c>
      <c r="N55" s="506">
        <f t="shared" si="10"/>
        <v>7</v>
      </c>
      <c r="O55" s="506">
        <f t="shared" si="10"/>
        <v>0</v>
      </c>
      <c r="P55" s="506">
        <f t="shared" si="10"/>
        <v>0</v>
      </c>
      <c r="Q55" s="506">
        <f t="shared" si="10"/>
        <v>0</v>
      </c>
      <c r="R55" s="506">
        <f t="shared" si="10"/>
        <v>0</v>
      </c>
      <c r="S55" s="506">
        <f t="shared" si="10"/>
        <v>4</v>
      </c>
      <c r="T55" s="506">
        <f t="shared" si="10"/>
        <v>0</v>
      </c>
      <c r="U55" s="506">
        <f t="shared" si="10"/>
        <v>0</v>
      </c>
      <c r="V55" s="506">
        <f t="shared" si="10"/>
        <v>8038</v>
      </c>
      <c r="W55" s="506">
        <f t="shared" si="10"/>
        <v>0</v>
      </c>
      <c r="X55" s="506">
        <f t="shared" si="10"/>
        <v>0</v>
      </c>
      <c r="Y55" s="506">
        <f t="shared" si="10"/>
        <v>0</v>
      </c>
      <c r="Z55" s="506">
        <f t="shared" si="10"/>
        <v>9</v>
      </c>
      <c r="AA55" s="507">
        <f>+AA9+AA19+AA20</f>
        <v>8181.4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4" zoomScale="130" zoomScaleNormal="100" zoomScaleSheetLayoutView="130" workbookViewId="0">
      <selection activeCell="L11" sqref="L11:O1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19日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横浜市中区相生町6丁目102番地</v>
      </c>
      <c r="K16" s="806"/>
      <c r="L16" s="807"/>
      <c r="M16" s="807"/>
      <c r="N16" s="807"/>
      <c r="O16" s="808"/>
    </row>
    <row r="17" spans="1:48" ht="26.25" customHeight="1" x14ac:dyDescent="0.15">
      <c r="C17" s="249"/>
      <c r="D17" s="250"/>
      <c r="E17" s="250"/>
      <c r="F17" s="250"/>
      <c r="G17" s="250"/>
      <c r="H17" s="254" t="s">
        <v>7</v>
      </c>
      <c r="I17" s="254"/>
      <c r="J17" s="806" t="str">
        <f>+表紙!J40</f>
        <v>株式会社　デック　代表取締役　川口一成</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045-671-1661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　デック</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1934</v>
      </c>
      <c r="N25" s="859"/>
      <c r="O25" s="860"/>
    </row>
    <row r="26" spans="1:48" ht="18" customHeight="1" x14ac:dyDescent="0.15">
      <c r="C26" s="839" t="s">
        <v>11</v>
      </c>
      <c r="D26" s="840"/>
      <c r="E26" s="841"/>
      <c r="F26" s="833" t="str">
        <f>+表紙!F49</f>
        <v>横浜市中区相生町6丁目102番地</v>
      </c>
      <c r="G26" s="834"/>
      <c r="H26" s="834"/>
      <c r="I26" s="834"/>
      <c r="J26" s="834"/>
      <c r="K26" s="834"/>
      <c r="L26" s="139" t="s">
        <v>172</v>
      </c>
      <c r="M26" s="259"/>
      <c r="N26" s="837" t="str">
        <f>IF(+表紙!N49="","",+表紙!N49)</f>
        <v>045-671-1661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水道施設工事・鋼構造工事・土木工事・鋼構造及び水道製品製作、販売</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1048</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95</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6126</v>
      </c>
      <c r="I40" s="293" t="s">
        <v>4</v>
      </c>
      <c r="J40" s="542" t="s">
        <v>324</v>
      </c>
      <c r="K40" s="543"/>
      <c r="L40" s="544"/>
      <c r="M40" s="865">
        <f>+表紙!M63</f>
        <v>6126</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22</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6126</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2024-09-05T04:40:19Z</dcterms:modified>
</cp:coreProperties>
</file>