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H32" i="94"/>
  <c r="H31" i="94" s="1"/>
  <c r="H26" i="94" s="1"/>
  <c r="AA44" i="94"/>
  <c r="K226" i="95" s="1"/>
  <c r="K202" i="98" s="1"/>
  <c r="I32" i="94"/>
  <c r="AA28" i="94"/>
  <c r="AA36" i="94"/>
  <c r="H38" i="94"/>
  <c r="H37" i="94" s="1"/>
  <c r="O38" i="94"/>
  <c r="O37" i="94" s="1"/>
  <c r="O19" i="94" s="1"/>
  <c r="O14" i="94" s="1"/>
  <c r="AK27" i="82"/>
  <c r="X32" i="94"/>
  <c r="X31" i="94" s="1"/>
  <c r="X26" i="94" s="1"/>
  <c r="X18" i="82"/>
  <c r="O16" i="83"/>
  <c r="Y50" i="94" s="1"/>
  <c r="X21" i="83"/>
  <c r="AK27" i="83"/>
  <c r="O9" i="94"/>
  <c r="H27"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55" i="94" l="1"/>
  <c r="O17" i="94"/>
  <c r="O16" i="94"/>
  <c r="O11" i="94"/>
  <c r="O10" i="94"/>
  <c r="O12" i="94"/>
  <c r="O13"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<sst xmlns="http://schemas.openxmlformats.org/spreadsheetml/2006/main" count="3181" uniqueCount="469">
  <si>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</si>
  <si>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</si>
  <si>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</si>
  <si>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</si>
  <si>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</si>
  <si>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</si>
  <si>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</si>
  <si>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</si>
  <si>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</si>
  <si>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</si>
  <si>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</si>
  <si>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</si>
  <si>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</si>
  <si>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</si>
  <si>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</si>
  <si>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</si>
  <si>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</si>
  <si>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</si>
  <si>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</si>
  <si>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</si>
  <si>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</si>
  <si>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</si>
  <si>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</si>
  <si>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</si>
  <si>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</si>
  <si>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</si>
  <si>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</si>
  <si>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</si>
  <si>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</si>
  <si>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</si>
  <si>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</si>
  <si>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</si>
  <si>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</si>
  <si>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</si>
  <si>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</si>
  <si>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</si>
  <si>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</si>
  <si>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</si>
  <si>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</si>
  <si>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</si>
  <si>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</si>
  <si>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</si>
  <si>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</si>
  <si>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</si>
  <si>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</si>
  <si>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</si>
  <si>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</si>
  <si>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</si>
  <si>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</si>
  <si>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</si>
  <si>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</si>
  <si>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</si>
  <si>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</si>
  <si>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</si>
  <si>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</si>
  <si>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</si>
  <si>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</si>
  <si>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</si>
  <si>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</si>
  <si>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</si>
  <si>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</si>
  <si>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</si>
  <si>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</si>
  <si>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</si>
  <si>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</si>
  <si>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</si>
  <si>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</si>
  <si>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</si>
  <si>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</si>
  <si>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</si>
  <si>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</si>
  <si>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</si>
  <si>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</si>
  <si>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</si>
  <si>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</si>
  <si>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</si>
  <si>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</si>
  <si>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</si>
  <si>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</si>
  <si>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</si>
  <si>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</si>
  <si>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</si>
  <si>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</si>
  <si>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</si>
  <si>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</si>
  <si>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</si>
  <si>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</si>
  <si>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</si>
  <si>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</si>
  <si>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</si>
  <si>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</si>
  <si>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</si>
  <si>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</si>
  <si>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</si>
  <si>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</si>
  <si>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</si>
  <si>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</si>
  <si>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</si>
  <si>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</si>
  <si>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</si>
  <si>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</si>
  <si>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</si>
  <si>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</si>
  <si>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</si>
  <si>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</si>
  <si>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</si>
  <si>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</si>
  <si>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</si>
  <si>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</si>
  <si>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</si>
  <si>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</si>
  <si>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</si>
  <si>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</si>
  <si>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</si>
  <si>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</si>
  <si>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</si>
  <si>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</si>
  <si>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</si>
  <si>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</si>
  <si>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</si>
  <si>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</si>
  <si>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</si>
  <si>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</si>
  <si>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</si>
  <si>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</si>
  <si>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</si>
  <si>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</si>
  <si>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</si>
  <si>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</si>
  <si>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</si>
  <si>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</si>
  <si>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</si>
  <si>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</si>
  <si>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</si>
  <si>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</si>
  <si>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</si>
  <si>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</si>
  <si>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</si>
  <si>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</si>
  <si>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</si>
  <si>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</si>
  <si>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</si>
  <si>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</si>
  <si>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</si>
  <si>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</si>
  <si>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</si>
  <si>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</si>
  <si>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</si>
  <si>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</si>
  <si>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</si>
  <si>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</si>
  <si>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</si>
  <si>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</si>
  <si>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</si>
  <si>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</si>
  <si>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</si>
  <si>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</si>
  <si>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</si>
  <si>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</si>
  <si>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</si>
  <si>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</si>
  <si>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</si>
  <si>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</si>
  <si>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</si>
  <si>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</si>
  <si>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</si>
  <si>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</si>
  <si>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</si>
  <si>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</si>
  <si>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</si>
  <si>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</si>
  <si>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</si>
  <si>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</si>
  <si>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</si>
  <si>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</si>
  <si>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</si>
  <si>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</si>
  <si>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</si>
  <si>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</si>
  <si>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</si>
  <si>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</si>
  <si>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</si>
  <si>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</si>
  <si>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</si>
  <si>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</si>
  <si>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</si>
  <si>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</si>
  <si>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</si>
  <si>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</si>
  <si>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</si>
  <si>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</si>
  <si>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</si>
  <si>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</si>
  <si>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</si>
  <si>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</si>
  <si>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</si>
  <si>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</si>
  <si>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</si>
  <si>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</si>
  <si>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</si>
  <si>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</si>
  <si>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</si>
  <si>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</si>
  <si>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</si>
  <si>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</si>
  <si>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</si>
  <si>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</si>
  <si>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</si>
  <si>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</si>
  <si>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</si>
  <si>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</si>
  <si>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</si>
  <si>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</si>
  <si>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</si>
  <si>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</si>
  <si>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</si>
  <si>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</si>
  <si>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</si>
  <si>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</si>
  <si>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</si>
  <si>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</si>
  <si>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</si>
  <si>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</si>
  <si>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</si>
  <si>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</si>
  <si>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</si>
  <si>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</si>
  <si>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</si>
  <si>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</si>
  <si>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</si>
  <si>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</si>
  <si>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</si>
  <si>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</si>
  <si>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</si>
  <si>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</si>
  <si>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</si>
  <si>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</si>
  <si>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</si>
  <si>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</si>
  <si>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</si>
  <si>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</si>
  <si>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</si>
  <si>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</si>
  <si>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</si>
  <si>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</si>
  <si>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</si>
  <si>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</si>
  <si>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</si>
  <si>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</si>
  <si>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</si>
  <si>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</si>
  <si>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</si>
  <si>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</si>
  <si>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</si>
  <si>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</si>
  <si>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</si>
  <si>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</si>
  <si>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</si>
  <si>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</si>
  <si>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</si>
  <si>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</si>
  <si>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</si>
  <si>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</si>
  <si>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</si>
  <si>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</si>
  <si>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</si>
  <si>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</si>
  <si>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</si>
  <si>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</si>
  <si>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</si>
  <si>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</si>
  <si>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</si>
  <si>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</si>
  <si>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</si>
  <si>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</si>
  <si>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</si>
  <si>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</si>
  <si>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</si>
  <si>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</si>
  <si>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</si>
  <si>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</si>
  <si>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</si>
  <si>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</si>
  <si>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</si>
  <si>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</si>
  <si>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</si>
  <si>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</si>
  <si>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</si>
  <si>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</si>
  <si>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</si>
  <si>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</si>
  <si>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</si>
  <si>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</si>
  <si>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</si>
  <si>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</si>
  <si>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</si>
  <si>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</si>
  <si>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</si>
  <si>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</si>
  <si>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</si>
  <si>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</si>
  <si>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</si>
  <si>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</si>
  <si>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</si>
  <si>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</si>
  <si>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</si>
  <si>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</si>
  <si>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</si>
  <si>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</si>
  <si>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</si>
  <si>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</si>
  <si>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</si>
  <si>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</si>
  <si>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</si>
  <si>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</si>
  <si>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</si>
  <si>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</si>
  <si>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</si>
  <si>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</si>
  <si>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</si>
  <si>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</si>
  <si>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</si>
  <si>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</si>
  <si>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</si>
  <si>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</si>
  <si>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</si>
  <si>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</si>
  <si>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</si>
  <si>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</si>
  <si>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</si>
  <si>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</si>
  <si>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</si>
  <si>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</si>
  <si>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</si>
  <si>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</si>
  <si>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</si>
  <si>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</si>
  <si>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</si>
  <si>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</si>
  <si>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</si>
  <si>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</si>
  <si>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</si>
  <si>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</si>
  <si>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</si>
  <si>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</si>
  <si>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</si>
  <si>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</si>
  <si>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</si>
  <si>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</si>
  <si>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</si>
  <si>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</si>
  <si>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</si>
  <si>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</si>
  <si>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</si>
  <si>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</si>
  <si>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</si>
  <si>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</si>
  <si>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</si>
  <si>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</si>
  <si>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</si>
  <si>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</si>
  <si>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</si>
  <si>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</si>
  <si>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</si>
  <si>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</si>
  <si>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</si>
  <si>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</si>
  <si>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</si>
  <si>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</si>
  <si>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</si>
  <si>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</si>
  <si>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</si>
  <si>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</si>
  <si>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</si>
  <si>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</si>
  <si>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</si>
  <si>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</si>
  <si>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</si>
  <si>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</si>
  <si>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</si>
  <si>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</si>
  <si>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</si>
  <si>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</si>
  <si>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</si>
  <si>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</si>
  <si>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</si>
  <si>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</si>
  <si>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</si>
  <si>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</si>
  <si>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</si>
  <si>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</si>
  <si>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</si>
  <si>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</si>
  <si>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</si>
  <si>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</si>
  <si>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</si>
  <si>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</si>
  <si>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</si>
  <si>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</si>
  <si>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</si>
  <si>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</si>
  <si>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</si>
  <si>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</si>
  <si>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</si>
  <si>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</si>
  <si>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</si>
  <si>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</si>
  <si>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</si>
  <si>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</si>
  <si>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</si>
  <si>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</si>
  <si>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</si>
  <si>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</si>
  <si>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</si>
  <si>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</si>
  <si>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</si>
  <si>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</si>
  <si>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</si>
  <si>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</si>
  <si>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</si>
  <si>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</si>
  <si>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</si>
  <si>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</si>
  <si>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</si>
  <si>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</si>
  <si>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</si>
  <si>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</si>
  <si>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</si>
  <si>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</si>
  <si>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</si>
  <si>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</si>
  <si>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</si>
  <si>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</si>
  <si>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</si>
  <si>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</si>
  <si>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</si>
  <si>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</si>
  <si>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</si>
  <si>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</si>
  <si>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</si>
  <si>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</si>
  <si>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</si>
  <si>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</si>
  <si>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</si>
  <si>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</si>
  <si>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 年  ６ 月  ２４ 日</t>
    <phoneticPr fontId="3"/>
  </si>
  <si>
    <t>別紙①の通り</t>
    <phoneticPr fontId="3"/>
  </si>
  <si>
    <t>別紙②の通り</t>
    <phoneticPr fontId="3"/>
  </si>
  <si>
    <t>03-6479-5010</t>
    <phoneticPr fontId="3"/>
  </si>
  <si>
    <t>東京都世田谷区用賀4丁目10番1号</t>
    <phoneticPr fontId="3"/>
  </si>
  <si>
    <t>株式会社　東急Ｒｅ・デザイン
代表取締役社長　徳永　哲郎</t>
    <phoneticPr fontId="3"/>
  </si>
  <si>
    <t>株式会社　東急Ｒe・デザイン　横浜市内各所</t>
    <phoneticPr fontId="3"/>
  </si>
  <si>
    <t>横浜市内　各現場</t>
    <phoneticPr fontId="3"/>
  </si>
  <si>
    <t>０３－６４７９－５０１０</t>
    <phoneticPr fontId="3"/>
  </si>
  <si>
    <t>横浜市長</t>
    <phoneticPr fontId="3"/>
  </si>
  <si>
    <t>Ｄ－建設業</t>
    <phoneticPr fontId="3"/>
  </si>
  <si>
    <t>06　総合工事業</t>
    <phoneticPr fontId="3"/>
  </si>
  <si>
    <t>（全社）３６，７１０</t>
    <phoneticPr fontId="3"/>
  </si>
  <si>
    <t>全社　４５１名（2024年4月1日現在）</t>
    <phoneticPr fontId="3"/>
  </si>
  <si>
    <t>1.資材梱包の簡素化
2.積算精度の向上による余剰材の削減
3.再利用の促進（余剰材）</t>
    <phoneticPr fontId="3"/>
  </si>
  <si>
    <t>1.排出量サンプリング調査を実施分析後削減案策定
2.現場での混廃梱包の削減のための意識向上策実施
3.資材の共有化の推進による産廃量削減</t>
    <phoneticPr fontId="3"/>
  </si>
  <si>
    <t>種類…廃プラスチック、紙くず、ダンボール、石膏ボード、木くず、繊維くず、金属くず、
　　　　ガラス・コンクリート・陶磁器くず、がれき類、混合廃棄物、石綿含有廃棄物
取組…分別袋詰め排出の促進、混合廃棄物の削減</t>
    <phoneticPr fontId="3"/>
  </si>
  <si>
    <t>種類…廃プラスチック、紙くず、ダンボール、石膏ボード、木くず、繊維くず、金属くず、
　　　　ガラス・コンクリート・陶磁器くず、がれき類、混合廃棄物、石綿含有廃棄物
取組…分別袋詰排出の更なる意識向上策実施　・　石綿含有産業廃棄物に対する更なる知識向上策実施</t>
    <phoneticPr fontId="3"/>
  </si>
  <si>
    <t>自ら処理を行う組織・施設等が無く、全て産廃処理業者へ委託処理を行っているため、実績はない</t>
    <phoneticPr fontId="3"/>
  </si>
  <si>
    <t>自ら処理を行う組織・施設等を設ける予定が無く、継続して産廃処理業者へ委託処理を行う予定のため、
計画はない</t>
    <phoneticPr fontId="3"/>
  </si>
  <si>
    <t>自ら処理を行う組織・施設等が無く、全て産廃処理業者へ委託処理を行っているため、実績はない</t>
  </si>
  <si>
    <t>自ら処理を行う組織・施設等を設ける予定が無く、継続して産廃処理業者へ委託処理を行う予定のため、
計画はない</t>
  </si>
  <si>
    <t>1.処理業者の会社概要確認（経営状況・取引実績・行政処分の有無等）
2.許可証の内容確認
3.中間処理施設・再生利用先・最終処分場の確認
4.電子マニフェスト対応の有無（原則電子マニフェスト処理）</t>
    <phoneticPr fontId="3"/>
  </si>
  <si>
    <t>1.処理業者の会社概要確認（経営状況・取引実績・行政処分の有無等）
2.許可証の内容確認
3.中間処理施設・再生利用先・最終処分場の確認
4.電子マニフェスト対応の有無（原則電子マニフェスト処理）
5.優良業者への処理委託推進
6.熱回収認定業者への処理委託検討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</si>
</sst>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2" zoomScale="80" zoomScaleNormal="115" zoomScaleSheetLayoutView="80" workbookViewId="0">
      <selection activeCell="C37" sqref="C37:F37"/>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454</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449</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450</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453</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451</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1947</v>
      </c>
      <c r="Q49" s="754"/>
      <c r="R49" s="754"/>
      <c r="S49" s="754"/>
      <c r="T49" s="754"/>
      <c r="U49" s="755"/>
    </row>
    <row r="50" spans="3:54" ht="26.25" customHeight="1" x14ac:dyDescent="0.15">
      <c r="C50" s="726" t="s">
        <v>11</v>
      </c>
      <c r="D50" s="727"/>
      <c r="E50" s="728"/>
      <c r="F50" s="737" t="s">
        <v>452</v>
      </c>
      <c r="G50" s="738"/>
      <c r="H50" s="738"/>
      <c r="I50" s="738"/>
      <c r="J50" s="738"/>
      <c r="K50" s="738"/>
      <c r="L50" s="738"/>
      <c r="M50" s="738"/>
      <c r="N50" s="592" t="s">
        <v>172</v>
      </c>
      <c r="O50" s="595"/>
      <c r="P50" s="596"/>
      <c r="Q50" s="741" t="s">
        <v>448</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455</v>
      </c>
      <c r="G54" s="649"/>
      <c r="H54" s="649"/>
      <c r="I54" s="649"/>
      <c r="J54" s="649"/>
      <c r="K54" s="649"/>
      <c r="L54" s="38" t="s">
        <v>48</v>
      </c>
      <c r="M54" s="38"/>
      <c r="N54" s="655" t="s">
        <v>456</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t="s">
        <v>457</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458</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446</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447</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8</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2561.6</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459</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8</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2305.4999999999995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460</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461</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462</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463</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464</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463</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464</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465</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466</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2561.6</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543.59999999999991</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1846.2999999999997</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467</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2305.4999999999995</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489.00000000000006</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1661.7</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468</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　東急Ｒe・デザイン　横浜市内各所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P25" zoomScale="80" zoomScaleNormal="8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297.8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330.90000000000003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297.5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297.8</v>
      </c>
      <c r="P27" s="863"/>
      <c r="Q27" s="863"/>
      <c r="R27" s="863"/>
      <c r="S27" s="59" t="s">
        <v>38</v>
      </c>
      <c r="T27" s="80"/>
      <c r="U27" s="80"/>
      <c r="X27" s="78" t="s">
        <v>39</v>
      </c>
      <c r="Y27" s="81"/>
      <c r="AG27" s="68"/>
      <c r="AH27" s="68"/>
      <c r="AI27" s="68"/>
      <c r="AJ27" s="68"/>
      <c r="AK27" s="905">
        <f>+AG18+O27</f>
        <v>297.8</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297.5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330.90000000000003</v>
      </c>
      <c r="G29" s="875"/>
      <c r="H29" s="234" t="s">
        <v>198</v>
      </c>
      <c r="L29" s="872"/>
      <c r="O29" s="71"/>
      <c r="P29" s="163"/>
      <c r="Q29" s="66" t="s">
        <v>183</v>
      </c>
      <c r="R29" s="839" t="s">
        <v>33</v>
      </c>
      <c r="S29" s="855"/>
      <c r="T29" s="855"/>
      <c r="U29" s="856"/>
      <c r="V29" s="63"/>
      <c r="W29" s="82"/>
      <c r="X29" s="860" t="s">
        <v>315</v>
      </c>
      <c r="Y29" s="861"/>
      <c r="Z29" s="853">
        <v>0.3</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58.4</v>
      </c>
      <c r="G30" s="875"/>
      <c r="H30" s="234" t="s">
        <v>198</v>
      </c>
      <c r="L30" s="872"/>
      <c r="O30" s="71"/>
      <c r="Q30" s="862">
        <f>+ROUND(Z28,1)+ROUND(Z29,1)+ROUND(Z30,1)</f>
        <v>297.8</v>
      </c>
      <c r="R30" s="863"/>
      <c r="S30" s="863"/>
      <c r="T30" s="863"/>
      <c r="U30" s="59" t="s">
        <v>16</v>
      </c>
      <c r="X30" s="860" t="s">
        <v>186</v>
      </c>
      <c r="Y30" s="861"/>
      <c r="Z30" s="853">
        <v>0</v>
      </c>
      <c r="AA30" s="854"/>
      <c r="AB30" s="854"/>
      <c r="AC30" s="854"/>
      <c r="AD30" s="854"/>
      <c r="AE30" s="59" t="s">
        <v>13</v>
      </c>
      <c r="AK30" s="814">
        <v>52.6</v>
      </c>
      <c r="AL30" s="815"/>
      <c r="AM30" s="815"/>
      <c r="AN30" s="815"/>
      <c r="AO30" s="67" t="s">
        <v>13</v>
      </c>
      <c r="AR30" s="921"/>
      <c r="AS30" s="918"/>
      <c r="AT30" s="918"/>
      <c r="AU30" s="919"/>
    </row>
    <row r="31" spans="2:48" ht="27" customHeight="1" thickTop="1" thickBot="1" x14ac:dyDescent="0.2">
      <c r="B31" s="888" t="s">
        <v>375</v>
      </c>
      <c r="C31" s="839"/>
      <c r="D31" s="839"/>
      <c r="E31" s="840"/>
      <c r="F31" s="874">
        <v>330.6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P25" zoomScale="80" zoomScaleNormal="8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81.5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90.5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81.5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81.5</v>
      </c>
      <c r="P27" s="863"/>
      <c r="Q27" s="863"/>
      <c r="R27" s="863"/>
      <c r="S27" s="59" t="s">
        <v>38</v>
      </c>
      <c r="T27" s="80"/>
      <c r="U27" s="80"/>
      <c r="X27" s="78" t="s">
        <v>39</v>
      </c>
      <c r="Y27" s="81"/>
      <c r="AG27" s="68"/>
      <c r="AH27" s="68"/>
      <c r="AI27" s="68"/>
      <c r="AJ27" s="68"/>
      <c r="AK27" s="905">
        <f>+AG18+O27</f>
        <v>81.5</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81.5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90.5</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29.7</v>
      </c>
      <c r="G30" s="875"/>
      <c r="H30" s="234" t="s">
        <v>198</v>
      </c>
      <c r="L30" s="872"/>
      <c r="O30" s="71"/>
      <c r="Q30" s="862">
        <f>+ROUND(Z28,1)+ROUND(Z29,1)+ROUND(Z30,1)</f>
        <v>81.5</v>
      </c>
      <c r="R30" s="863"/>
      <c r="S30" s="863"/>
      <c r="T30" s="863"/>
      <c r="U30" s="59" t="s">
        <v>16</v>
      </c>
      <c r="X30" s="860" t="s">
        <v>186</v>
      </c>
      <c r="Y30" s="861"/>
      <c r="Z30" s="853">
        <v>0</v>
      </c>
      <c r="AA30" s="854"/>
      <c r="AB30" s="854"/>
      <c r="AC30" s="854"/>
      <c r="AD30" s="854"/>
      <c r="AE30" s="59" t="s">
        <v>13</v>
      </c>
      <c r="AK30" s="814">
        <v>26.7</v>
      </c>
      <c r="AL30" s="815"/>
      <c r="AM30" s="815"/>
      <c r="AN30" s="815"/>
      <c r="AO30" s="67" t="s">
        <v>13</v>
      </c>
      <c r="AR30" s="921"/>
      <c r="AS30" s="918"/>
      <c r="AT30" s="918"/>
      <c r="AU30" s="919"/>
    </row>
    <row r="31" spans="2:48" ht="27" customHeight="1" thickTop="1" thickBot="1" x14ac:dyDescent="0.2">
      <c r="B31" s="888" t="s">
        <v>375</v>
      </c>
      <c r="C31" s="839"/>
      <c r="D31" s="839"/>
      <c r="E31" s="840"/>
      <c r="F31" s="874">
        <v>90.5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O25" zoomScale="80" zoomScaleNormal="8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616.1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684.6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616.1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616.1</v>
      </c>
      <c r="P27" s="863"/>
      <c r="Q27" s="863"/>
      <c r="R27" s="863"/>
      <c r="S27" s="59" t="s">
        <v>38</v>
      </c>
      <c r="T27" s="80"/>
      <c r="U27" s="80"/>
      <c r="X27" s="78" t="s">
        <v>39</v>
      </c>
      <c r="Y27" s="81"/>
      <c r="AG27" s="68"/>
      <c r="AH27" s="68"/>
      <c r="AI27" s="68"/>
      <c r="AJ27" s="68"/>
      <c r="AK27" s="905">
        <f>+AG18+O27</f>
        <v>616.1</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616.1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684.6</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133.9</v>
      </c>
      <c r="G30" s="875"/>
      <c r="H30" s="234" t="s">
        <v>198</v>
      </c>
      <c r="L30" s="872"/>
      <c r="O30" s="71"/>
      <c r="Q30" s="862">
        <f>+ROUND(Z28,1)+ROUND(Z29,1)+ROUND(Z30,1)</f>
        <v>616.1</v>
      </c>
      <c r="R30" s="863"/>
      <c r="S30" s="863"/>
      <c r="T30" s="863"/>
      <c r="U30" s="59" t="s">
        <v>16</v>
      </c>
      <c r="X30" s="860" t="s">
        <v>186</v>
      </c>
      <c r="Y30" s="861"/>
      <c r="Z30" s="853">
        <v>0</v>
      </c>
      <c r="AA30" s="854"/>
      <c r="AB30" s="854"/>
      <c r="AC30" s="854"/>
      <c r="AD30" s="854"/>
      <c r="AE30" s="59" t="s">
        <v>13</v>
      </c>
      <c r="AK30" s="814">
        <v>120.5</v>
      </c>
      <c r="AL30" s="815"/>
      <c r="AM30" s="815"/>
      <c r="AN30" s="815"/>
      <c r="AO30" s="67" t="s">
        <v>13</v>
      </c>
      <c r="AR30" s="921"/>
      <c r="AS30" s="918"/>
      <c r="AT30" s="918"/>
      <c r="AU30" s="919"/>
    </row>
    <row r="31" spans="2:48" ht="27" customHeight="1" thickTop="1" thickBot="1" x14ac:dyDescent="0.2">
      <c r="B31" s="888" t="s">
        <v>375</v>
      </c>
      <c r="C31" s="839"/>
      <c r="D31" s="839"/>
      <c r="E31" s="840"/>
      <c r="F31" s="874">
        <v>684.6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P25" zoomScale="80" zoomScaleNormal="80" workbookViewId="0">
      <selection activeCell="AK30" sqref="AK30:AN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11.8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13.1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11.8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11.8</v>
      </c>
      <c r="P27" s="863"/>
      <c r="Q27" s="863"/>
      <c r="R27" s="863"/>
      <c r="S27" s="59" t="s">
        <v>38</v>
      </c>
      <c r="T27" s="80"/>
      <c r="U27" s="80"/>
      <c r="X27" s="78" t="s">
        <v>39</v>
      </c>
      <c r="Y27" s="81"/>
      <c r="AG27" s="68"/>
      <c r="AH27" s="68"/>
      <c r="AI27" s="68"/>
      <c r="AJ27" s="68"/>
      <c r="AK27" s="905">
        <f>+AG18+O27</f>
        <v>11.8</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11.8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13.1</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v>
      </c>
      <c r="G30" s="875"/>
      <c r="H30" s="234" t="s">
        <v>198</v>
      </c>
      <c r="L30" s="872"/>
      <c r="O30" s="71"/>
      <c r="Q30" s="862">
        <f>+ROUND(Z28,1)+ROUND(Z29,1)+ROUND(Z30,1)</f>
        <v>11.8</v>
      </c>
      <c r="R30" s="863"/>
      <c r="S30" s="863"/>
      <c r="T30" s="863"/>
      <c r="U30" s="59" t="s">
        <v>16</v>
      </c>
      <c r="X30" s="860" t="s">
        <v>186</v>
      </c>
      <c r="Y30" s="861"/>
      <c r="Z30" s="853">
        <v>0</v>
      </c>
      <c r="AA30" s="854"/>
      <c r="AB30" s="854"/>
      <c r="AC30" s="854"/>
      <c r="AD30" s="854"/>
      <c r="AE30" s="59" t="s">
        <v>13</v>
      </c>
      <c r="AK30" s="814">
        <v>0.9</v>
      </c>
      <c r="AL30" s="815"/>
      <c r="AM30" s="815"/>
      <c r="AN30" s="815"/>
      <c r="AO30" s="67" t="s">
        <v>13</v>
      </c>
      <c r="AR30" s="921"/>
      <c r="AS30" s="918"/>
      <c r="AT30" s="918"/>
      <c r="AU30" s="919"/>
    </row>
    <row r="31" spans="2:48" ht="27" customHeight="1" thickTop="1" thickBot="1" x14ac:dyDescent="0.2">
      <c r="B31" s="888" t="s">
        <v>375</v>
      </c>
      <c r="C31" s="839"/>
      <c r="D31" s="839"/>
      <c r="E31" s="840"/>
      <c r="F31" s="874">
        <v>13.1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O26" zoomScale="80" zoomScaleNormal="80" workbookViewId="0">
      <selection activeCell="AK30" sqref="AK30:AN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364.9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405.4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364.9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364.9</v>
      </c>
      <c r="P27" s="863"/>
      <c r="Q27" s="863"/>
      <c r="R27" s="863"/>
      <c r="S27" s="59" t="s">
        <v>38</v>
      </c>
      <c r="T27" s="80"/>
      <c r="U27" s="80"/>
      <c r="X27" s="78" t="s">
        <v>39</v>
      </c>
      <c r="Y27" s="81"/>
      <c r="AG27" s="68"/>
      <c r="AH27" s="68"/>
      <c r="AI27" s="68"/>
      <c r="AJ27" s="68"/>
      <c r="AK27" s="905">
        <f>+AG18+O27</f>
        <v>364.9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364.9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405.4</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70.5</v>
      </c>
      <c r="G30" s="875"/>
      <c r="H30" s="234" t="s">
        <v>198</v>
      </c>
      <c r="L30" s="872"/>
      <c r="O30" s="71"/>
      <c r="Q30" s="862">
        <f>+ROUND(Z28,1)+ROUND(Z29,1)+ROUND(Z30,1)</f>
        <v>364.9</v>
      </c>
      <c r="R30" s="863"/>
      <c r="S30" s="863"/>
      <c r="T30" s="863"/>
      <c r="U30" s="59" t="s">
        <v>16</v>
      </c>
      <c r="X30" s="860" t="s">
        <v>186</v>
      </c>
      <c r="Y30" s="861"/>
      <c r="Z30" s="853">
        <v>0</v>
      </c>
      <c r="AA30" s="854"/>
      <c r="AB30" s="854"/>
      <c r="AC30" s="854"/>
      <c r="AD30" s="854"/>
      <c r="AE30" s="59" t="s">
        <v>13</v>
      </c>
      <c r="AK30" s="814">
        <v>63.5</v>
      </c>
      <c r="AL30" s="815"/>
      <c r="AM30" s="815"/>
      <c r="AN30" s="815"/>
      <c r="AO30" s="67" t="s">
        <v>13</v>
      </c>
      <c r="AR30" s="921"/>
      <c r="AS30" s="918"/>
      <c r="AT30" s="918"/>
      <c r="AU30" s="919"/>
    </row>
    <row r="31" spans="2:48" ht="27" customHeight="1" thickTop="1" thickBot="1" x14ac:dyDescent="0.2">
      <c r="B31" s="888" t="s">
        <v>375</v>
      </c>
      <c r="C31" s="839"/>
      <c r="D31" s="839"/>
      <c r="E31" s="840"/>
      <c r="F31" s="874">
        <v>405.4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O26" zoomScale="80" zoomScaleNormal="8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651.79999999999995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724.2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176.5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651.79999999999995</v>
      </c>
      <c r="P27" s="863"/>
      <c r="Q27" s="863"/>
      <c r="R27" s="863"/>
      <c r="S27" s="59" t="s">
        <v>38</v>
      </c>
      <c r="T27" s="80"/>
      <c r="U27" s="80"/>
      <c r="X27" s="78" t="s">
        <v>39</v>
      </c>
      <c r="Y27" s="81"/>
      <c r="AG27" s="68"/>
      <c r="AH27" s="68"/>
      <c r="AI27" s="68"/>
      <c r="AJ27" s="68"/>
      <c r="AK27" s="905">
        <f>+AG18+O27</f>
        <v>651.79999999999995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176.5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724.2</v>
      </c>
      <c r="G29" s="875"/>
      <c r="H29" s="234" t="s">
        <v>198</v>
      </c>
      <c r="L29" s="872"/>
      <c r="O29" s="71"/>
      <c r="P29" s="163"/>
      <c r="Q29" s="66" t="s">
        <v>183</v>
      </c>
      <c r="R29" s="839" t="s">
        <v>33</v>
      </c>
      <c r="S29" s="855"/>
      <c r="T29" s="855"/>
      <c r="U29" s="856"/>
      <c r="V29" s="63"/>
      <c r="W29" s="82"/>
      <c r="X29" s="860" t="s">
        <v>315</v>
      </c>
      <c r="Y29" s="861"/>
      <c r="Z29" s="853">
        <v>473</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107.9</v>
      </c>
      <c r="G30" s="875"/>
      <c r="H30" s="234" t="s">
        <v>198</v>
      </c>
      <c r="L30" s="872"/>
      <c r="O30" s="71"/>
      <c r="Q30" s="862">
        <f>+ROUND(Z28,1)+ROUND(Z29,1)+ROUND(Z30,1)</f>
        <v>649.5</v>
      </c>
      <c r="R30" s="863"/>
      <c r="S30" s="863"/>
      <c r="T30" s="863"/>
      <c r="U30" s="59" t="s">
        <v>16</v>
      </c>
      <c r="X30" s="860" t="s">
        <v>186</v>
      </c>
      <c r="Y30" s="861"/>
      <c r="Z30" s="853">
        <v>0</v>
      </c>
      <c r="AA30" s="854"/>
      <c r="AB30" s="854"/>
      <c r="AC30" s="854"/>
      <c r="AD30" s="854"/>
      <c r="AE30" s="59" t="s">
        <v>13</v>
      </c>
      <c r="AK30" s="814">
        <v>97.1</v>
      </c>
      <c r="AL30" s="815"/>
      <c r="AM30" s="815"/>
      <c r="AN30" s="815"/>
      <c r="AO30" s="67" t="s">
        <v>13</v>
      </c>
      <c r="AR30" s="921"/>
      <c r="AS30" s="918"/>
      <c r="AT30" s="918"/>
      <c r="AU30" s="919"/>
    </row>
    <row r="31" spans="2:48" ht="27" customHeight="1" thickTop="1" thickBot="1" x14ac:dyDescent="0.2">
      <c r="B31" s="888" t="s">
        <v>375</v>
      </c>
      <c r="C31" s="839"/>
      <c r="D31" s="839"/>
      <c r="E31" s="840"/>
      <c r="F31" s="874">
        <v>196.1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2.2999999999999998</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N26" zoomScale="80" zoomScaleNormal="80"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30.4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33.800000000000004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24.4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30.4</v>
      </c>
      <c r="P27" s="863"/>
      <c r="Q27" s="863"/>
      <c r="R27" s="863"/>
      <c r="S27" s="59" t="s">
        <v>38</v>
      </c>
      <c r="T27" s="80"/>
      <c r="U27" s="80"/>
      <c r="X27" s="78" t="s">
        <v>39</v>
      </c>
      <c r="Y27" s="81"/>
      <c r="AG27" s="68"/>
      <c r="AH27" s="68"/>
      <c r="AI27" s="68"/>
      <c r="AJ27" s="68"/>
      <c r="AK27" s="905">
        <f>+AG18+O27</f>
        <v>30.4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24.4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33.800000000000004</v>
      </c>
      <c r="G29" s="875"/>
      <c r="H29" s="234" t="s">
        <v>198</v>
      </c>
      <c r="L29" s="872"/>
      <c r="O29" s="71"/>
      <c r="P29" s="163"/>
      <c r="Q29" s="66" t="s">
        <v>183</v>
      </c>
      <c r="R29" s="839" t="s">
        <v>33</v>
      </c>
      <c r="S29" s="855"/>
      <c r="T29" s="855"/>
      <c r="U29" s="856"/>
      <c r="V29" s="63"/>
      <c r="W29" s="82"/>
      <c r="X29" s="860" t="s">
        <v>315</v>
      </c>
      <c r="Y29" s="861"/>
      <c r="Z29" s="853">
        <v>6</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33.700000000000003</v>
      </c>
      <c r="G30" s="875"/>
      <c r="H30" s="234" t="s">
        <v>198</v>
      </c>
      <c r="L30" s="872"/>
      <c r="O30" s="71"/>
      <c r="Q30" s="862">
        <f>+ROUND(Z28,1)+ROUND(Z29,1)+ROUND(Z30,1)</f>
        <v>30.4</v>
      </c>
      <c r="R30" s="863"/>
      <c r="S30" s="863"/>
      <c r="T30" s="863"/>
      <c r="U30" s="59" t="s">
        <v>16</v>
      </c>
      <c r="X30" s="860" t="s">
        <v>186</v>
      </c>
      <c r="Y30" s="861"/>
      <c r="Z30" s="853">
        <v>0</v>
      </c>
      <c r="AA30" s="854"/>
      <c r="AB30" s="854"/>
      <c r="AC30" s="854"/>
      <c r="AD30" s="854"/>
      <c r="AE30" s="59" t="s">
        <v>13</v>
      </c>
      <c r="AK30" s="814">
        <v>30</v>
      </c>
      <c r="AL30" s="815"/>
      <c r="AM30" s="815"/>
      <c r="AN30" s="815"/>
      <c r="AO30" s="67" t="s">
        <v>13</v>
      </c>
      <c r="AR30" s="921"/>
      <c r="AS30" s="918"/>
      <c r="AT30" s="918"/>
      <c r="AU30" s="919"/>
    </row>
    <row r="31" spans="2:48" ht="27" customHeight="1" thickTop="1" thickBot="1" x14ac:dyDescent="0.2">
      <c r="B31" s="888" t="s">
        <v>375</v>
      </c>
      <c r="C31" s="839"/>
      <c r="D31" s="839"/>
      <c r="E31" s="840"/>
      <c r="F31" s="874">
        <v>27.1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election activeCell="D7" sqref="D7:H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Q26" zoomScale="80" zoomScaleNormal="8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東急Ｒe・デザイン　横浜市内各所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251.2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279.10000000000002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251.2</v>
      </c>
      <c r="P27" s="863"/>
      <c r="Q27" s="863"/>
      <c r="R27" s="863"/>
      <c r="S27" s="59" t="s">
        <v>38</v>
      </c>
      <c r="T27" s="80"/>
      <c r="U27" s="80"/>
      <c r="X27" s="78" t="s">
        <v>39</v>
      </c>
      <c r="Y27" s="81"/>
      <c r="AG27" s="68"/>
      <c r="AH27" s="68"/>
      <c r="AI27" s="68"/>
      <c r="AJ27" s="68"/>
      <c r="AK27" s="905">
        <f>+AG18+O27</f>
        <v>251.2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279.10000000000002</v>
      </c>
      <c r="G29" s="875"/>
      <c r="H29" s="234" t="s">
        <v>198</v>
      </c>
      <c r="L29" s="872"/>
      <c r="O29" s="71"/>
      <c r="P29" s="163"/>
      <c r="Q29" s="66" t="s">
        <v>183</v>
      </c>
      <c r="R29" s="839" t="s">
        <v>33</v>
      </c>
      <c r="S29" s="855"/>
      <c r="T29" s="855"/>
      <c r="U29" s="856"/>
      <c r="V29" s="63"/>
      <c r="W29" s="82"/>
      <c r="X29" s="860" t="s">
        <v>315</v>
      </c>
      <c r="Y29" s="861"/>
      <c r="Z29" s="853">
        <v>8.1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108.5</v>
      </c>
      <c r="G30" s="875"/>
      <c r="H30" s="234" t="s">
        <v>198</v>
      </c>
      <c r="L30" s="872"/>
      <c r="O30" s="71"/>
      <c r="Q30" s="862">
        <f>+ROUND(Z28,1)+ROUND(Z29,1)+ROUND(Z30,1)</f>
        <v>97.1</v>
      </c>
      <c r="R30" s="863"/>
      <c r="S30" s="863"/>
      <c r="T30" s="863"/>
      <c r="U30" s="59" t="s">
        <v>16</v>
      </c>
      <c r="X30" s="860" t="s">
        <v>186</v>
      </c>
      <c r="Y30" s="861"/>
      <c r="Z30" s="853">
        <v>0</v>
      </c>
      <c r="AA30" s="854"/>
      <c r="AB30" s="854"/>
      <c r="AC30" s="854"/>
      <c r="AD30" s="854"/>
      <c r="AE30" s="59" t="s">
        <v>13</v>
      </c>
      <c r="AK30" s="814">
        <v>97.7</v>
      </c>
      <c r="AL30" s="815"/>
      <c r="AM30" s="815"/>
      <c r="AN30" s="815"/>
      <c r="AO30" s="67" t="s">
        <v>13</v>
      </c>
      <c r="AR30" s="921"/>
      <c r="AS30" s="918"/>
      <c r="AT30" s="918"/>
      <c r="AU30" s="919"/>
    </row>
    <row r="31" spans="2:48" ht="27" customHeight="1" thickTop="1" thickBot="1" x14ac:dyDescent="0.2">
      <c r="B31" s="888" t="s">
        <v>375</v>
      </c>
      <c r="C31" s="839"/>
      <c r="D31" s="839"/>
      <c r="E31" s="840"/>
      <c r="F31" s="874">
        <v>98.9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154.1</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L39" sqref="L39"/>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　東急Ｒe・デザイン　横浜市内各所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330.90000000000003</v>
      </c>
      <c r="M9" s="507">
        <f>IF(OR(ｷ.紙くず!F24&gt;0,ｷ.紙くず!F24&lt;0),ｷ.紙くず!F24,IF(M$19&gt;0,"0",0))</f>
        <v>90.5</v>
      </c>
      <c r="N9" s="507">
        <f>IF(OR(ｸ.木くず!F24&gt;0,ｸ.木くず!F24&lt;0),ｸ.木くず!F24,IF(N$19&gt;0,"0",0))</f>
        <v>684.6</v>
      </c>
      <c r="O9" s="507">
        <f>IF(OR(ｹ.繊維くず!F24&gt;0,ｹ.繊維くず!F24&lt;0),ｹ.繊維くず!F24,IF(O$19&gt;0,"0",0))</f>
        <v>13.1</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405.4</v>
      </c>
      <c r="T9" s="507">
        <f>IF(OR(ｾ.ｶﾞﾗｽ･ｺﾝｸﾘ･陶磁器くず!F24&gt;0,ｾ.ｶﾞﾗｽ･ｺﾝｸﾘ･陶磁器くず!F24&lt;0),ｾ.ｶﾞﾗｽ･ｺﾝｸﾘ･陶磁器くず!F24,IF(T$19&gt;0,"0",0))</f>
        <v>724.2</v>
      </c>
      <c r="U9" s="507">
        <f>IF(OR(ｿ.鉱さい!F24&gt;0,ｿ.鉱さい!F24&lt;0),ｿ.鉱さい!F24,IF(U$19&gt;0,"0",0))</f>
        <v>0</v>
      </c>
      <c r="V9" s="507">
        <f>IF(OR(ﾀ.がれき類!F24&gt;0,ﾀ.がれき類!F24&lt;0),ﾀ.がれき類!F24,IF(V$19&gt;0,"0",0))</f>
        <v>33.800000000000004</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279.10000000000002</v>
      </c>
      <c r="AA9" s="509">
        <f>IF(SUM(G9:Z9)&gt;0,SUM(G9:Z9),IF(AA$19&gt;0,"0",0))</f>
        <v>2561.6</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330.90000000000003</v>
      </c>
      <c r="M14" s="513">
        <f>IF(OR(ｷ.紙くず!F29&gt;0,ｷ.紙くず!F29&lt;0),ｷ.紙くず!F29,IF(M$19&gt;0,"0",0))</f>
        <v>90.5</v>
      </c>
      <c r="N14" s="513">
        <f>IF(OR(ｸ.木くず!F29&gt;0,ｸ.木くず!F29&lt;0),ｸ.木くず!F29,IF(N$19&gt;0,"0",0))</f>
        <v>684.6</v>
      </c>
      <c r="O14" s="513">
        <f>IF(OR(ｹ.繊維くず!F29&gt;0,ｹ.繊維くず!F29&lt;0),ｹ.繊維くず!F29,IF(O$19&gt;0,"0",0))</f>
        <v>13.1</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405.4</v>
      </c>
      <c r="T14" s="513">
        <f>IF(OR(ｾ.ｶﾞﾗｽ･ｺﾝｸﾘ･陶磁器くず!F29&gt;0,ｾ.ｶﾞﾗｽ･ｺﾝｸﾘ･陶磁器くず!F29&lt;0),ｾ.ｶﾞﾗｽ･ｺﾝｸﾘ･陶磁器くず!F29,IF(T$19&gt;0,"0",0))</f>
        <v>724.2</v>
      </c>
      <c r="U14" s="513">
        <f>IF(OR(ｿ.鉱さい!F29&gt;0,ｿ.鉱さい!F29&lt;0),ｿ.鉱さい!F29,IF(U$19&gt;0,"0",0))</f>
        <v>0</v>
      </c>
      <c r="V14" s="513">
        <f>IF(OR(ﾀ.がれき類!F29&gt;0,ﾀ.がれき類!F29&lt;0),ﾀ.がれき類!F29,IF(V$19&gt;0,"0",0))</f>
        <v>33.800000000000004</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279.10000000000002</v>
      </c>
      <c r="AA14" s="515">
        <f t="shared" si="0"/>
        <v>2561.6</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58.4</v>
      </c>
      <c r="M15" s="513">
        <f>IF(OR(ｷ.紙くず!F30&gt;0,ｷ.紙くず!F30&lt;0),ｷ.紙くず!F30,IF(M$19&gt;0,"0",0))</f>
        <v>29.7</v>
      </c>
      <c r="N15" s="513">
        <f>IF(OR(ｸ.木くず!F30&gt;0,ｸ.木くず!F30&lt;0),ｸ.木くず!F30,IF(N$19&gt;0,"0",0))</f>
        <v>133.9</v>
      </c>
      <c r="O15" s="513">
        <f>IF(OR(ｹ.繊維くず!F30&gt;0,ｹ.繊維くず!F30&lt;0),ｹ.繊維くず!F30,IF(O$19&gt;0,"0",0))</f>
        <v>1</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70.5</v>
      </c>
      <c r="T15" s="513">
        <f>IF(OR(ｾ.ｶﾞﾗｽ･ｺﾝｸﾘ･陶磁器くず!F30&gt;0,ｾ.ｶﾞﾗｽ･ｺﾝｸﾘ･陶磁器くず!F30&lt;0),ｾ.ｶﾞﾗｽ･ｺﾝｸﾘ･陶磁器くず!F30,IF(T$19&gt;0,"0",0))</f>
        <v>107.9</v>
      </c>
      <c r="U15" s="513">
        <f>IF(OR(ｿ.鉱さい!F30&gt;0,ｿ.鉱さい!F30&lt;0),ｿ.鉱さい!F30,IF(U$19&gt;0,"0",0))</f>
        <v>0</v>
      </c>
      <c r="V15" s="513">
        <f>IF(OR(ﾀ.がれき類!F30&gt;0,ﾀ.がれき類!F30&lt;0),ﾀ.がれき類!F30,IF(V$19&gt;0,"0",0))</f>
        <v>33.700000000000003</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108.5</v>
      </c>
      <c r="AA15" s="515">
        <f t="shared" si="0"/>
        <v>543.59999999999991</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330.6</v>
      </c>
      <c r="M16" s="513">
        <f>IF(OR(ｷ.紙くず!F31&gt;0,ｷ.紙くず!F31&lt;0),ｷ.紙くず!F31,IF(M$19&gt;0,"0",0))</f>
        <v>90.5</v>
      </c>
      <c r="N16" s="513">
        <f>IF(OR(ｸ.木くず!F31&gt;0,ｸ.木くず!F31&lt;0),ｸ.木くず!F31,IF(N$19&gt;0,"0",0))</f>
        <v>684.6</v>
      </c>
      <c r="O16" s="513">
        <f>IF(OR(ｹ.繊維くず!F31&gt;0,ｹ.繊維くず!F31&lt;0),ｹ.繊維くず!F31,IF(O$19&gt;0,"0",0))</f>
        <v>13.1</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405.4</v>
      </c>
      <c r="T16" s="513">
        <f>IF(OR(ｾ.ｶﾞﾗｽ･ｺﾝｸﾘ･陶磁器くず!F31&gt;0,ｾ.ｶﾞﾗｽ･ｺﾝｸﾘ･陶磁器くず!F31&lt;0),ｾ.ｶﾞﾗｽ･ｺﾝｸﾘ･陶磁器くず!F31,IF(T$19&gt;0,"0",0))</f>
        <v>196.1</v>
      </c>
      <c r="U16" s="513">
        <f>IF(OR(ｿ.鉱さい!F31&gt;0,ｿ.鉱さい!F31&lt;0),ｿ.鉱さい!F31,IF(U$19&gt;0,"0",0))</f>
        <v>0</v>
      </c>
      <c r="V16" s="513">
        <f>IF(OR(ﾀ.がれき類!F31&gt;0,ﾀ.がれき類!F31&lt;0),ﾀ.がれき類!F31,IF(V$19&gt;0,"0",0))</f>
        <v>27.1</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98.9</v>
      </c>
      <c r="AA16" s="515">
        <f t="shared" si="0"/>
        <v>1846.2999999999997</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297.8</v>
      </c>
      <c r="M19" s="519">
        <f t="shared" si="1"/>
        <v>81.5</v>
      </c>
      <c r="N19" s="519">
        <f t="shared" si="1"/>
        <v>616.1</v>
      </c>
      <c r="O19" s="519">
        <f t="shared" si="1"/>
        <v>11.8</v>
      </c>
      <c r="P19" s="519">
        <f t="shared" si="1"/>
        <v>0</v>
      </c>
      <c r="Q19" s="519">
        <f t="shared" si="1"/>
        <v>0</v>
      </c>
      <c r="R19" s="519">
        <f t="shared" si="1"/>
        <v>0</v>
      </c>
      <c r="S19" s="519">
        <f t="shared" si="1"/>
        <v>364.9</v>
      </c>
      <c r="T19" s="519">
        <f t="shared" si="1"/>
        <v>651.79999999999995</v>
      </c>
      <c r="U19" s="519">
        <f t="shared" si="1"/>
        <v>0</v>
      </c>
      <c r="V19" s="519">
        <f t="shared" si="1"/>
        <v>30.4</v>
      </c>
      <c r="W19" s="519">
        <f t="shared" si="1"/>
        <v>0</v>
      </c>
      <c r="X19" s="519">
        <f t="shared" si="1"/>
        <v>0</v>
      </c>
      <c r="Y19" s="519">
        <f t="shared" si="1"/>
        <v>0</v>
      </c>
      <c r="Z19" s="520">
        <f t="shared" si="1"/>
        <v>251.2</v>
      </c>
      <c r="AA19" s="521">
        <f t="shared" ref="AA19:AA25" si="2">SUM(G19:Z19)</f>
        <v>2305.4999999999995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297.8</v>
      </c>
      <c r="M37" s="554">
        <f t="shared" si="8"/>
        <v>81.5</v>
      </c>
      <c r="N37" s="554">
        <f t="shared" si="8"/>
        <v>616.1</v>
      </c>
      <c r="O37" s="554">
        <f t="shared" si="8"/>
        <v>11.8</v>
      </c>
      <c r="P37" s="554">
        <f t="shared" si="8"/>
        <v>0</v>
      </c>
      <c r="Q37" s="554">
        <f t="shared" si="8"/>
        <v>0</v>
      </c>
      <c r="R37" s="554">
        <f t="shared" si="8"/>
        <v>0</v>
      </c>
      <c r="S37" s="554">
        <f t="shared" si="8"/>
        <v>364.9</v>
      </c>
      <c r="T37" s="554">
        <f t="shared" si="8"/>
        <v>651.79999999999995</v>
      </c>
      <c r="U37" s="554">
        <f t="shared" si="8"/>
        <v>0</v>
      </c>
      <c r="V37" s="554">
        <f t="shared" si="8"/>
        <v>30.4</v>
      </c>
      <c r="W37" s="554">
        <f t="shared" si="8"/>
        <v>0</v>
      </c>
      <c r="X37" s="554">
        <f t="shared" si="8"/>
        <v>0</v>
      </c>
      <c r="Y37" s="554">
        <f t="shared" si="8"/>
        <v>0</v>
      </c>
      <c r="Z37" s="555">
        <f t="shared" si="8"/>
        <v>251.2</v>
      </c>
      <c r="AA37" s="556">
        <f t="shared" si="4"/>
        <v>2305.4999999999995</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297.8</v>
      </c>
      <c r="M38" s="545">
        <f t="shared" si="9"/>
        <v>81.5</v>
      </c>
      <c r="N38" s="545">
        <f t="shared" si="9"/>
        <v>616.1</v>
      </c>
      <c r="O38" s="545">
        <f t="shared" si="9"/>
        <v>11.8</v>
      </c>
      <c r="P38" s="545">
        <f t="shared" si="9"/>
        <v>0</v>
      </c>
      <c r="Q38" s="545">
        <f t="shared" si="9"/>
        <v>0</v>
      </c>
      <c r="R38" s="545">
        <f t="shared" si="9"/>
        <v>0</v>
      </c>
      <c r="S38" s="545">
        <f t="shared" si="9"/>
        <v>364.9</v>
      </c>
      <c r="T38" s="545">
        <f t="shared" si="9"/>
        <v>649.5</v>
      </c>
      <c r="U38" s="545">
        <f t="shared" si="9"/>
        <v>0</v>
      </c>
      <c r="V38" s="545">
        <f t="shared" si="9"/>
        <v>30.4</v>
      </c>
      <c r="W38" s="545">
        <f t="shared" si="9"/>
        <v>0</v>
      </c>
      <c r="X38" s="545">
        <f t="shared" si="9"/>
        <v>0</v>
      </c>
      <c r="Y38" s="545">
        <f t="shared" si="9"/>
        <v>0</v>
      </c>
      <c r="Z38" s="546">
        <f t="shared" si="9"/>
        <v>97.1</v>
      </c>
      <c r="AA38" s="547">
        <f t="shared" si="4"/>
        <v>2149.1</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297.5</v>
      </c>
      <c r="M39" s="548">
        <f>+ｷ.紙くず!$Z$28</f>
        <v>81.5</v>
      </c>
      <c r="N39" s="548">
        <f>+ｸ.木くず!$Z$28</f>
        <v>616.1</v>
      </c>
      <c r="O39" s="548">
        <f>+ｹ.繊維くず!$Z$28</f>
        <v>11.8</v>
      </c>
      <c r="P39" s="548">
        <f>+ｺ.動植物性残さ!$Z$28</f>
        <v>0</v>
      </c>
      <c r="Q39" s="548">
        <f>+ｻ.動物系固形不要物!$Z$28</f>
        <v>0</v>
      </c>
      <c r="R39" s="548">
        <f>+ｼ.ｺﾞﾑくず!$Z$28</f>
        <v>0</v>
      </c>
      <c r="S39" s="548">
        <f>+ｽ.金属くず!$Z$28</f>
        <v>364.9</v>
      </c>
      <c r="T39" s="548">
        <f>+ｾ.ｶﾞﾗｽ･ｺﾝｸﾘ･陶磁器くず!$Z$28</f>
        <v>176.5</v>
      </c>
      <c r="U39" s="548">
        <f>+ｿ.鉱さい!$Z$28</f>
        <v>0</v>
      </c>
      <c r="V39" s="548">
        <f>+ﾀ.がれき類!$Z$28</f>
        <v>24.4</v>
      </c>
      <c r="W39" s="548">
        <f>+ﾁ.動物のふん尿!$Z$28</f>
        <v>0</v>
      </c>
      <c r="X39" s="548">
        <f>+ﾂ.動物の死体!$Z$28</f>
        <v>0</v>
      </c>
      <c r="Y39" s="548">
        <f>+ﾃ.ばいじん!$Z$28</f>
        <v>0</v>
      </c>
      <c r="Z39" s="549">
        <f>+ﾄ.混合廃棄物その他!$Z$28</f>
        <v>89</v>
      </c>
      <c r="AA39" s="550">
        <f t="shared" si="4"/>
        <v>1661.7</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0.3</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473</v>
      </c>
      <c r="U40" s="548">
        <f>+ｿ.鉱さい!$Z$29</f>
        <v>0</v>
      </c>
      <c r="V40" s="548">
        <f>+ﾀ.がれき類!$Z$29</f>
        <v>6</v>
      </c>
      <c r="W40" s="548">
        <f>+ﾁ.動物のふん尿!$Z$29</f>
        <v>0</v>
      </c>
      <c r="X40" s="548">
        <f>+ﾂ.動物の死体!$Z$29</f>
        <v>0</v>
      </c>
      <c r="Y40" s="548">
        <f>+ﾃ.ばいじん!$Z$29</f>
        <v>0</v>
      </c>
      <c r="Z40" s="549">
        <f>+ﾄ.混合廃棄物その他!$Z$29</f>
        <v>8.1</v>
      </c>
      <c r="AA40" s="550">
        <f t="shared" si="4"/>
        <v>487.40000000000003</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2.2999999999999998</v>
      </c>
      <c r="U42" s="551">
        <f>+ｿ.鉱さい!$Q$33</f>
        <v>0</v>
      </c>
      <c r="V42" s="551">
        <f>+ﾀ.がれき類!$Q$33</f>
        <v>0</v>
      </c>
      <c r="W42" s="551">
        <f>+ﾁ.動物のふん尿!$Q$33</f>
        <v>0</v>
      </c>
      <c r="X42" s="551">
        <f>+ﾂ.動物の死体!$Q$33</f>
        <v>0</v>
      </c>
      <c r="Y42" s="551">
        <f>+ﾃ.ばいじん!$Q$33</f>
        <v>0</v>
      </c>
      <c r="Z42" s="552">
        <f>+ﾄ.混合廃棄物その他!$Q$33</f>
        <v>154.1</v>
      </c>
      <c r="AA42" s="553">
        <f>SUM(G42:Z42)</f>
        <v>156.4</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297.8</v>
      </c>
      <c r="M43" s="557">
        <f>+ｷ.紙くず!$AK$27</f>
        <v>81.5</v>
      </c>
      <c r="N43" s="557">
        <f>+ｸ.木くず!$AK$27</f>
        <v>616.1</v>
      </c>
      <c r="O43" s="557">
        <f>+ｹ.繊維くず!$AK$27</f>
        <v>11.8</v>
      </c>
      <c r="P43" s="557">
        <f>+ｺ.動植物性残さ!$AK$27</f>
        <v>0</v>
      </c>
      <c r="Q43" s="557">
        <f>+ｻ.動物系固形不要物!$AK$27</f>
        <v>0</v>
      </c>
      <c r="R43" s="557">
        <f>+ｼ.ｺﾞﾑくず!$AK$27</f>
        <v>0</v>
      </c>
      <c r="S43" s="557">
        <f>+ｽ.金属くず!$AK$27</f>
        <v>364.9</v>
      </c>
      <c r="T43" s="557">
        <f>+ｾ.ｶﾞﾗｽ･ｺﾝｸﾘ･陶磁器くず!$AK$27</f>
        <v>651.79999999999995</v>
      </c>
      <c r="U43" s="557">
        <f>+ｿ.鉱さい!$AK$27</f>
        <v>0</v>
      </c>
      <c r="V43" s="557">
        <f>+ﾀ.がれき類!$AK$27</f>
        <v>30.4</v>
      </c>
      <c r="W43" s="557">
        <f>+ﾁ.動物のふん尿!$AK$27</f>
        <v>0</v>
      </c>
      <c r="X43" s="557">
        <f>+ﾂ.動物の死体!$AK$27</f>
        <v>0</v>
      </c>
      <c r="Y43" s="557">
        <f>+ﾃ.ばいじん!$AK$27</f>
        <v>0</v>
      </c>
      <c r="Z43" s="558">
        <f>+ﾄ.混合廃棄物その他!$AK$27</f>
        <v>251.2</v>
      </c>
      <c r="AA43" s="559">
        <f t="shared" si="4"/>
        <v>2305.4999999999995</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52.6</v>
      </c>
      <c r="M44" s="560">
        <f>+ｷ.紙くず!$AK$30</f>
        <v>26.7</v>
      </c>
      <c r="N44" s="560">
        <f>+ｸ.木くず!$AK$30</f>
        <v>120.5</v>
      </c>
      <c r="O44" s="560">
        <f>+ｹ.繊維くず!$AK$30</f>
        <v>0.9</v>
      </c>
      <c r="P44" s="560">
        <f>+ｺ.動植物性残さ!$AK$30</f>
        <v>0</v>
      </c>
      <c r="Q44" s="560">
        <f>+ｻ.動物系固形不要物!$AK$30</f>
        <v>0</v>
      </c>
      <c r="R44" s="560">
        <f>+ｼ.ｺﾞﾑくず!$AK$30</f>
        <v>0</v>
      </c>
      <c r="S44" s="560">
        <f>+ｽ.金属くず!$AK$30</f>
        <v>63.5</v>
      </c>
      <c r="T44" s="560">
        <f>+ｾ.ｶﾞﾗｽ･ｺﾝｸﾘ･陶磁器くず!$AK$30</f>
        <v>97.1</v>
      </c>
      <c r="U44" s="560">
        <f>+ｿ.鉱さい!$AK$30</f>
        <v>0</v>
      </c>
      <c r="V44" s="560">
        <f>+ﾀ.がれき類!$AK$30</f>
        <v>30</v>
      </c>
      <c r="W44" s="560">
        <f>+ﾁ.動物のふん尿!$AK$30</f>
        <v>0</v>
      </c>
      <c r="X44" s="560">
        <f>+ﾂ.動物の死体!$AK$30</f>
        <v>0</v>
      </c>
      <c r="Y44" s="560">
        <f>+ﾃ.ばいじん!$AK$30</f>
        <v>0</v>
      </c>
      <c r="Z44" s="561">
        <f>+ﾄ.混合廃棄物その他!$AK$30</f>
        <v>97.7</v>
      </c>
      <c r="AA44" s="562">
        <f t="shared" si="4"/>
        <v>489.00000000000006</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297.5</v>
      </c>
      <c r="M45" s="563">
        <f>+ｷ.紙くず!$AR$24</f>
        <v>81.5</v>
      </c>
      <c r="N45" s="563">
        <f>+ｸ.木くず!$AR$24</f>
        <v>616.1</v>
      </c>
      <c r="O45" s="563">
        <f>+ｹ.繊維くず!$AR$24</f>
        <v>11.8</v>
      </c>
      <c r="P45" s="563">
        <f>+ｺ.動植物性残さ!$AR$24</f>
        <v>0</v>
      </c>
      <c r="Q45" s="563">
        <f>+ｻ.動物系固形不要物!$AR$24</f>
        <v>0</v>
      </c>
      <c r="R45" s="563">
        <f>+ｼ.ｺﾞﾑくず!$AR$24</f>
        <v>0</v>
      </c>
      <c r="S45" s="563">
        <f>+ｽ.金属くず!$AR$24</f>
        <v>364.9</v>
      </c>
      <c r="T45" s="563">
        <f>+ｾ.ｶﾞﾗｽ･ｺﾝｸﾘ･陶磁器くず!$AR$24</f>
        <v>176.5</v>
      </c>
      <c r="U45" s="563">
        <f>+ｿ.鉱さい!$AR$24</f>
        <v>0</v>
      </c>
      <c r="V45" s="563">
        <f>+ﾀ.がれき類!$AR$24</f>
        <v>24.4</v>
      </c>
      <c r="W45" s="563">
        <f>+ﾁ.動物のふん尿!$AR$24</f>
        <v>0</v>
      </c>
      <c r="X45" s="563">
        <f>+ﾂ.動物の死体!$AR$24</f>
        <v>0</v>
      </c>
      <c r="Y45" s="563">
        <f>+ﾃ.ばいじん!$AR$24</f>
        <v>0</v>
      </c>
      <c r="Z45" s="564">
        <f>+ﾄ.混合廃棄物その他!$AR$24</f>
        <v>89</v>
      </c>
      <c r="AA45" s="565">
        <f t="shared" si="4"/>
        <v>1661.7</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628.70000000000005</v>
      </c>
      <c r="M55" s="634">
        <f t="shared" si="10"/>
        <v>172</v>
      </c>
      <c r="N55" s="634">
        <f t="shared" si="10"/>
        <v>1300.7</v>
      </c>
      <c r="O55" s="634">
        <f t="shared" si="10"/>
        <v>24.9</v>
      </c>
      <c r="P55" s="634">
        <f t="shared" si="10"/>
        <v>0</v>
      </c>
      <c r="Q55" s="634">
        <f t="shared" si="10"/>
        <v>0</v>
      </c>
      <c r="R55" s="634">
        <f t="shared" si="10"/>
        <v>0</v>
      </c>
      <c r="S55" s="634">
        <f t="shared" si="10"/>
        <v>770.3</v>
      </c>
      <c r="T55" s="634">
        <f t="shared" si="10"/>
        <v>1376</v>
      </c>
      <c r="U55" s="634">
        <f t="shared" si="10"/>
        <v>0</v>
      </c>
      <c r="V55" s="634">
        <f t="shared" si="10"/>
        <v>64.2</v>
      </c>
      <c r="W55" s="634">
        <f t="shared" si="10"/>
        <v>0</v>
      </c>
      <c r="X55" s="634">
        <f t="shared" si="10"/>
        <v>0</v>
      </c>
      <c r="Y55" s="634">
        <f t="shared" si="10"/>
        <v>0</v>
      </c>
      <c r="Z55" s="634">
        <f t="shared" si="10"/>
        <v>530.29999999999995</v>
      </c>
      <c r="AA55" s="633">
        <f>+AA9+AA19+AA20</f>
        <v>4867.0999999999995</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80" zoomScaleNormal="8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６ 年  ６ 月  ２４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東京都世田谷区用賀4丁目10番1号</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　東急Ｒｅ・デザイン
代表取締役社長　徳永　哲郎</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０３－６４７９－５０１０</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　東急Ｒe・デザイン　横浜市内各所</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1947</v>
      </c>
      <c r="Q25" s="989"/>
      <c r="R25" s="989"/>
      <c r="S25" s="989"/>
      <c r="T25" s="989"/>
      <c r="U25" s="990"/>
    </row>
    <row r="26" spans="1:22" ht="26.25" customHeight="1" x14ac:dyDescent="0.15">
      <c r="C26" s="1002" t="s">
        <v>11</v>
      </c>
      <c r="D26" s="1003"/>
      <c r="E26" s="1004"/>
      <c r="F26" s="1021" t="str">
        <f>+表紙!F50</f>
        <v>横浜市内　各現場</v>
      </c>
      <c r="G26" s="1022"/>
      <c r="H26" s="1022"/>
      <c r="I26" s="1022"/>
      <c r="J26" s="1022"/>
      <c r="K26" s="1022"/>
      <c r="L26" s="1022"/>
      <c r="M26" s="1022"/>
      <c r="N26" s="454" t="s">
        <v>172</v>
      </c>
      <c r="O26" s="383"/>
      <c r="P26" s="383"/>
      <c r="Q26" s="1016" t="str">
        <f>IF(+表紙!Q50="","",+表紙!Q50)</f>
        <v>03-6479-5010</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06　総合工事業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（全社）３６，７１０</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全社　４５１名（2024年4月1日現在）</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8</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2561.6</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1.資材梱包の簡素化
2.積算精度の向上による余剰材の削減
3.再利用の促進（余剰材）</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8</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2305.4999999999995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1.排出量サンプリング調査を実施分析後削減案策定
2.現場での混廃梱包の削減のための意識向上策実施
3.資材の共有化の推進による産廃量削減</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種類…廃プラスチック、紙くず、ダンボール、石膏ボード、木くず、繊維くず、金属くず、
　　　　ガラス・コンクリート・陶磁器くず、がれき類、混合廃棄物、石綿含有廃棄物
取組…分別袋詰め排出の促進、混合廃棄物の削減</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種類…廃プラスチック、紙くず、ダンボール、石膏ボード、木くず、繊維くず、金属くず、
　　　　ガラス・コンクリート・陶磁器くず、がれき類、混合廃棄物、石綿含有廃棄物
取組…分別袋詰排出の更なる意識向上策実施　・　石綿含有産業廃棄物に対する更なる知識向上策実施</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自ら処理を行う組織・施設等が無く、全て産廃処理業者へ委託処理を行っているため、実績はない</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自ら処理を行う組織・施設等を設ける予定が無く、継続して産廃処理業者へ委託処理を行う予定のため、
計画はない</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自ら処理を行う組織・施設等が無く、全て産廃処理業者へ委託処理を行っているため、実績はない</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自ら処理を行う組織・施設等を設ける予定が無く、継続して産廃処理業者へ委託処理を行う予定のため、
計画はない</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自ら処理を行う組織・施設等が無く、全て産廃処理業者へ委託処理を行っているため、実績はない</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自ら処理を行う組織・施設等を設ける予定が無く、継続して産廃処理業者へ委託処理を行う予定のため、
計画はない</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2561.6</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543.59999999999991</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1846.2999999999997</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1.処理業者の会社概要確認（経営状況・取引実績・行政処分の有無等）
2.許可証の内容確認
3.中間処理施設・再生利用先・最終処分場の確認
4.電子マニフェスト対応の有無（原則電子マニフェスト処理）</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2305.4999999999995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489.00000000000006</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1661.7</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1.処理業者の会社概要確認（経営状況・取引実績・行政処分の有無等）
2.許可証の内容確認
3.中間処理施設・再生利用先・最終処分場の確認
4.電子マニフェスト対応の有無（原則電子マニフェスト処理）
5.優良業者への処理委託推進
6.熱回収認定業者への処理委託検討</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2024-06-25T05:30:27Z</dcterms:created>
  <dcterms:modified xsi:type="dcterms:W3CDTF">2024-09-05T04:42:27Z</dcterms:modified>
</cp:coreProperties>
</file>