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42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W45" i="94"/>
  <c r="M45" i="94"/>
  <c r="N45" i="94"/>
  <c r="F12" i="89"/>
  <c r="H24" i="89" s="1"/>
  <c r="Y18" i="91"/>
  <c r="P16" i="91" s="1"/>
  <c r="X50" i="94" s="1"/>
  <c r="H31" i="87" l="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<sst xmlns="http://schemas.openxmlformats.org/spreadsheetml/2006/main" count="3275" uniqueCount="460">
  <si>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</si>
  <si>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</si>
  <si>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</si>
  <si>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</si>
  <si>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</si>
  <si>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</si>
  <si>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</si>
  <si>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</si>
  <si>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</si>
  <si>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</si>
  <si>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</si>
  <si>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</si>
  <si>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</si>
  <si>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</si>
  <si>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</si>
  <si>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</si>
  <si>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</si>
  <si>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</si>
  <si>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</si>
  <si>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</si>
  <si>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</si>
  <si>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</si>
  <si>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</si>
  <si>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</si>
  <si>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</si>
  <si>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</si>
  <si>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</si>
  <si>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</si>
  <si>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</si>
  <si>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</si>
  <si>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</si>
  <si>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</si>
  <si>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</si>
  <si>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</si>
  <si>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</si>
  <si>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</si>
  <si>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</si>
  <si>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</si>
  <si>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</si>
  <si>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</si>
  <si>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</si>
  <si>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</si>
  <si>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</si>
  <si>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</si>
  <si>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</si>
  <si>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</si>
  <si>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</si>
  <si>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</si>
  <si>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</si>
  <si>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</si>
  <si>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</si>
  <si>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</si>
  <si>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</si>
  <si>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</si>
  <si>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</si>
  <si>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</si>
  <si>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</si>
  <si>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</si>
  <si>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</si>
  <si>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</si>
  <si>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</si>
  <si>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</si>
  <si>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</si>
  <si>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</si>
  <si>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</si>
  <si>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</si>
  <si>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</si>
  <si>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</si>
  <si>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</si>
  <si>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</si>
  <si>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</si>
  <si>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</si>
  <si>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</si>
  <si>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</si>
  <si>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</si>
  <si>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</si>
  <si>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</si>
  <si>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</si>
  <si>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</si>
  <si>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</si>
  <si>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</si>
  <si>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</si>
  <si>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</si>
  <si>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</si>
  <si>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</si>
  <si>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</si>
  <si>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</si>
  <si>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</si>
  <si>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</si>
  <si>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</si>
  <si>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</si>
  <si>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</si>
  <si>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</si>
  <si>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</si>
  <si>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</si>
  <si>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</si>
  <si>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</si>
  <si>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</si>
  <si>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</si>
  <si>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</si>
  <si>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</si>
  <si>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</si>
  <si>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</si>
  <si>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</si>
  <si>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</si>
  <si>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</si>
  <si>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</si>
  <si>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</si>
  <si>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</si>
  <si>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</si>
  <si>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</si>
  <si>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</si>
  <si>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</si>
  <si>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</si>
  <si>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</si>
  <si>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</si>
  <si>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</si>
  <si>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</si>
  <si>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</si>
  <si>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</si>
  <si>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</si>
  <si>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</si>
  <si>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</si>
  <si>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</si>
  <si>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</si>
  <si>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</si>
  <si>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</si>
  <si>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</si>
  <si>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</si>
  <si>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</si>
  <si>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</si>
  <si>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</si>
  <si>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</si>
  <si>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</si>
  <si>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</si>
  <si>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</si>
  <si>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</si>
  <si>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</si>
  <si>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</si>
  <si>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</si>
  <si>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</si>
  <si>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</si>
  <si>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</si>
  <si>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</si>
  <si>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</si>
  <si>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</si>
  <si>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</si>
  <si>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</si>
  <si>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</si>
  <si>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</si>
  <si>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</si>
  <si>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</si>
  <si>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</si>
  <si>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</si>
  <si>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</si>
  <si>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</si>
  <si>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</si>
  <si>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</si>
  <si>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</si>
  <si>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</si>
  <si>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</si>
  <si>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</si>
  <si>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</si>
  <si>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</si>
  <si>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</si>
  <si>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</si>
  <si>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</si>
  <si>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</si>
  <si>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</si>
  <si>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</si>
  <si>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</si>
  <si>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</si>
  <si>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</si>
  <si>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</si>
  <si>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</si>
  <si>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</si>
  <si>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</si>
  <si>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</si>
  <si>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</si>
  <si>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</si>
  <si>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</si>
  <si>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</si>
  <si>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</si>
  <si>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</si>
  <si>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</si>
  <si>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</si>
  <si>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</si>
  <si>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</si>
  <si>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</si>
  <si>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</si>
  <si>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</si>
  <si>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</si>
  <si>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</si>
  <si>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</si>
  <si>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</si>
  <si>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</si>
  <si>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</si>
  <si>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</si>
  <si>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</si>
  <si>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</si>
  <si>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</si>
  <si>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</si>
  <si>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</si>
  <si>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</si>
  <si>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</si>
  <si>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</si>
  <si>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</si>
  <si>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</si>
  <si>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</si>
  <si>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</si>
  <si>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</si>
  <si>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</si>
  <si>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</si>
  <si>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</si>
  <si>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</si>
  <si>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</si>
  <si>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</si>
  <si>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</si>
  <si>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</si>
  <si>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</si>
  <si>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</si>
  <si>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</si>
  <si>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</si>
  <si>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</si>
  <si>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</si>
  <si>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</si>
  <si>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</si>
  <si>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</si>
  <si>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</si>
  <si>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</si>
  <si>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</si>
  <si>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</si>
  <si>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</si>
  <si>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</si>
  <si>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</si>
  <si>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</si>
  <si>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</si>
  <si>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</si>
  <si>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</si>
  <si>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</si>
  <si>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</si>
  <si>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</si>
  <si>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</si>
  <si>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</si>
  <si>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</si>
  <si>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</si>
  <si>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</si>
  <si>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</si>
  <si>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</si>
  <si>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</si>
  <si>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</si>
  <si>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</si>
  <si>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</si>
  <si>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</si>
  <si>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</si>
  <si>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</si>
  <si>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</si>
  <si>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</si>
  <si>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</si>
  <si>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</si>
  <si>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</si>
  <si>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</si>
  <si>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</si>
  <si>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</si>
  <si>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</si>
  <si>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</si>
  <si>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</si>
  <si>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</si>
  <si>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</si>
  <si>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</si>
  <si>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</si>
  <si>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</si>
  <si>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</si>
  <si>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</si>
  <si>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</si>
  <si>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</si>
  <si>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</si>
  <si>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</si>
  <si>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</si>
  <si>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</si>
  <si>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</si>
  <si>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</si>
  <si>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</si>
  <si>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</si>
  <si>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</si>
  <si>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</si>
  <si>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</si>
  <si>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</si>
  <si>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</si>
  <si>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</si>
  <si>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</si>
  <si>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</si>
  <si>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</si>
  <si>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</si>
  <si>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</si>
  <si>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</si>
  <si>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</si>
  <si>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</si>
  <si>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</si>
  <si>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</si>
  <si>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</si>
  <si>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</si>
  <si>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</si>
  <si>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</si>
  <si>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</si>
  <si>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</si>
  <si>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</si>
  <si>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</si>
  <si>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</si>
  <si>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</si>
  <si>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</si>
  <si>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</si>
  <si>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</si>
  <si>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</si>
  <si>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</si>
  <si>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</si>
  <si>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</si>
  <si>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</si>
  <si>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</si>
  <si>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</si>
  <si>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</si>
  <si>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</si>
  <si>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</si>
  <si>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</si>
  <si>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</si>
  <si>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</si>
  <si>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</si>
  <si>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</si>
  <si>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</si>
  <si>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</si>
  <si>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</si>
  <si>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</si>
  <si>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</si>
  <si>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</si>
  <si>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</si>
  <si>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</si>
  <si>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</si>
  <si>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</si>
  <si>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</si>
  <si>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</si>
  <si>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</si>
  <si>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</si>
  <si>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</si>
  <si>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</si>
  <si>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</si>
  <si>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</si>
  <si>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</si>
  <si>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</si>
  <si>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</si>
  <si>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</si>
  <si>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</si>
  <si>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</si>
  <si>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</si>
  <si>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</si>
  <si>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</si>
  <si>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</si>
  <si>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</si>
  <si>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</si>
  <si>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</si>
  <si>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</si>
  <si>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</si>
  <si>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</si>
  <si>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</si>
  <si>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</si>
  <si>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</si>
  <si>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</si>
  <si>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</si>
  <si>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</si>
  <si>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</si>
  <si>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</si>
  <si>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</si>
  <si>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</si>
  <si>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</si>
  <si>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</si>
  <si>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</si>
  <si>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</si>
  <si>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</si>
  <si>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</si>
  <si>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</si>
  <si>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</si>
  <si>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</si>
  <si>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</si>
  <si>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</si>
  <si>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</si>
  <si>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</si>
  <si>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</si>
  <si>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</si>
  <si>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</si>
  <si>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</si>
  <si>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</si>
  <si>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</si>
  <si>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</si>
  <si>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</si>
  <si>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</si>
  <si>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</si>
  <si>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</si>
  <si>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</si>
  <si>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</si>
  <si>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</si>
  <si>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</si>
  <si>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</si>
  <si>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</si>
  <si>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</si>
  <si>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</si>
  <si>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</si>
  <si>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</si>
  <si>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</si>
  <si>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</si>
  <si>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</si>
  <si>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</si>
  <si>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</si>
  <si>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</si>
  <si>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</si>
  <si>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</si>
  <si>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</si>
  <si>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</si>
  <si>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</si>
  <si>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</si>
  <si>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</si>
  <si>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</si>
  <si>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</si>
  <si>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</si>
  <si>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</si>
  <si>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</si>
  <si>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</si>
  <si>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</si>
  <si>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</si>
  <si>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</si>
  <si>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</si>
  <si>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</si>
  <si>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</si>
  <si>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</si>
  <si>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</si>
  <si>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</si>
  <si>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</si>
  <si>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</si>
  <si>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</si>
  <si>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</si>
  <si>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</si>
  <si>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</si>
  <si>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</si>
  <si>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</si>
  <si>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</si>
  <si>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</si>
  <si>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</si>
  <si>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</si>
  <si>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</si>
  <si>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</si>
  <si>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</si>
  <si>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</si>
  <si>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</si>
  <si>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</si>
  <si>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令和６年６月２９日</t>
    <phoneticPr fontId="3"/>
  </si>
  <si>
    <t>東京都港区海岸2丁目6番30号ＭＳビル３階</t>
    <rPh sb="0" eb="21">
      <t>シテン</t>
    </rPh>
    <phoneticPr fontId="3"/>
  </si>
  <si>
    <t>株式会社前田産業　東京支店
東京支店長　　前田　進</t>
    <rPh sb="0" eb="8">
      <t>カブシキガイシャマエダサンギョウ</t>
    </rPh>
    <rPh sb="9" eb="11">
      <t>トウキョウ</t>
    </rPh>
    <rPh sb="11" eb="13">
      <t>シテン</t>
    </rPh>
    <rPh sb="14" eb="16">
      <t>トウキョウ</t>
    </rPh>
    <rPh sb="16" eb="19">
      <t>シテンチョウ</t>
    </rPh>
    <rPh sb="21" eb="23">
      <t>マエダ</t>
    </rPh>
    <rPh sb="24" eb="25">
      <t>ススム</t>
    </rPh>
    <phoneticPr fontId="3"/>
  </si>
  <si>
    <t>０３－６２０６－６６９０</t>
    <phoneticPr fontId="3"/>
  </si>
  <si>
    <t>株式会社前田産業　東京支店</t>
    <phoneticPr fontId="3"/>
  </si>
  <si>
    <t>東京都港区海岸2丁目6番30号ＭＳビル３階</t>
    <phoneticPr fontId="3"/>
  </si>
  <si>
    <t>03-6206-6690</t>
    <phoneticPr fontId="3"/>
  </si>
  <si>
    <t>解体工事業
（079　その他の識別工事業）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</si>
</sst>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8625" y="2197100"/>
          <a:ext cx="600075" cy="63182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9100" y="2187575"/>
          <a:ext cx="609600"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9100" y="2216150"/>
          <a:ext cx="609600" cy="6223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9100" y="2187575"/>
          <a:ext cx="609600"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9100" y="2187575"/>
          <a:ext cx="609600"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9100" y="2178050"/>
          <a:ext cx="609600" cy="6223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7" zoomScaleNormal="100" zoomScaleSheetLayoutView="100" workbookViewId="0">
      <selection activeCell="L55" sqref="L55:M5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875" style="21" customWidth="1"/>
    <col min="7" max="7" width="6.875" style="21" customWidth="1"/>
    <col min="8" max="8" width="13.875" style="21" customWidth="1"/>
    <col min="9" max="9" width="5.875" style="21" customWidth="1"/>
    <col min="10" max="10" width="3.875" style="21" customWidth="1"/>
    <col min="11" max="11" width="10.875" style="21" customWidth="1"/>
    <col min="12" max="12" width="6.875" style="21" customWidth="1"/>
    <col min="13" max="13" width="7.875" style="21" customWidth="1"/>
    <col min="14" max="14" width="6.875" style="21" customWidth="1"/>
    <col min="15" max="15" width="7.875" style="21" customWidth="1"/>
    <col min="16" max="16" width="2.125" style="21" customWidth="1"/>
    <col min="17" max="18" width="9" style="21"/>
    <col min="19" max="19" width="10.875" style="21" customWidth="1"/>
    <col min="20" max="20" width="9" style="21"/>
    <col min="21" max="21" width="13.375" style="21" customWidth="1"/>
    <col min="22" max="27" width="9" style="21"/>
    <col min="28" max="28" width="33.8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1957</v>
      </c>
      <c r="N48" s="489"/>
      <c r="O48" s="490"/>
    </row>
    <row r="49" spans="3:21" ht="18" customHeight="1" x14ac:dyDescent="0.15">
      <c r="C49" s="467" t="s">
        <v>11</v>
      </c>
      <c r="D49" s="468"/>
      <c r="E49" s="469"/>
      <c r="F49" s="522" t="s">
        <v>457</v>
      </c>
      <c r="G49" s="523"/>
      <c r="H49" s="523"/>
      <c r="I49" s="523"/>
      <c r="J49" s="523"/>
      <c r="K49" s="523"/>
      <c r="L49" s="126" t="s">
        <v>172</v>
      </c>
      <c r="M49" s="394"/>
      <c r="N49" s="491" t="s">
        <v>458</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459</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149</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12</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t="str">
        <f>+別紙!AA9</f>
        <v>0</v>
      </c>
      <c r="I63" s="241" t="s">
        <v>4</v>
      </c>
      <c r="J63" s="447" t="s">
        <v>324</v>
      </c>
      <c r="K63" s="448"/>
      <c r="L63" s="449"/>
      <c r="M63" s="442" t="str">
        <f>+別紙!AA14</f>
        <v>0</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t="str">
        <f>+別紙!AA16</f>
        <v>0</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8"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0" width="9" style="40"/>
    <col min="51" max="51" width="49.8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1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株式会社前田産業　東京支店</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3"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5"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8.1999999999999993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8.1999999999999993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8.1999999999999993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8.1999999999999993</v>
      </c>
      <c r="Q27" s="586"/>
      <c r="R27" s="586"/>
      <c r="S27" s="586"/>
      <c r="T27" s="44" t="s">
        <v>38</v>
      </c>
      <c r="U27" s="64"/>
      <c r="V27" s="64"/>
      <c r="Y27" s="62" t="s">
        <v>39</v>
      </c>
      <c r="Z27" s="65"/>
      <c r="AH27" s="53"/>
      <c r="AI27" s="53"/>
      <c r="AJ27" s="53"/>
      <c r="AK27" s="53"/>
      <c r="AL27" s="549">
        <f>+AH18+P27</f>
        <v>8.1999999999999993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8.1999999999999993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8.1999999999999993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8.1999999999999993</v>
      </c>
      <c r="I30" s="582"/>
      <c r="J30" s="195" t="s">
        <v>198</v>
      </c>
      <c r="M30" s="555"/>
      <c r="P30" s="56"/>
      <c r="R30" s="585">
        <f>+ROUND(AA28,1)+ROUND(AA29,1)+ROUND(AA30,1)</f>
        <v>8.1999999999999993</v>
      </c>
      <c r="S30" s="586"/>
      <c r="T30" s="586"/>
      <c r="U30" s="586"/>
      <c r="V30" s="44" t="s">
        <v>16</v>
      </c>
      <c r="Y30" s="587" t="s">
        <v>186</v>
      </c>
      <c r="Z30" s="588"/>
      <c r="AA30" s="543"/>
      <c r="AB30" s="544"/>
      <c r="AC30" s="544"/>
      <c r="AD30" s="544"/>
      <c r="AE30" s="544"/>
      <c r="AF30" s="44" t="s">
        <v>13</v>
      </c>
      <c r="AL30" s="535">
        <v>8.1999999999999993</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8.1999999999999993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G24"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203.8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203.8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203.8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203.8</v>
      </c>
      <c r="Q27" s="586"/>
      <c r="R27" s="586"/>
      <c r="S27" s="586"/>
      <c r="T27" s="44" t="s">
        <v>38</v>
      </c>
      <c r="U27" s="64"/>
      <c r="V27" s="64"/>
      <c r="Y27" s="62" t="s">
        <v>39</v>
      </c>
      <c r="Z27" s="65"/>
      <c r="AH27" s="53"/>
      <c r="AI27" s="53"/>
      <c r="AJ27" s="53"/>
      <c r="AK27" s="53"/>
      <c r="AL27" s="549">
        <f>+AH18+P27</f>
        <v>203.8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203.8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203.8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203.8</v>
      </c>
      <c r="I30" s="582"/>
      <c r="J30" s="195" t="s">
        <v>198</v>
      </c>
      <c r="M30" s="555"/>
      <c r="P30" s="56"/>
      <c r="R30" s="585">
        <f>+ROUND(AA28,1)+ROUND(AA29,1)+ROUND(AA30,1)</f>
        <v>203.8</v>
      </c>
      <c r="S30" s="586"/>
      <c r="T30" s="586"/>
      <c r="U30" s="586"/>
      <c r="V30" s="44" t="s">
        <v>16</v>
      </c>
      <c r="Y30" s="587" t="s">
        <v>186</v>
      </c>
      <c r="Z30" s="588"/>
      <c r="AA30" s="543"/>
      <c r="AB30" s="544"/>
      <c r="AC30" s="544"/>
      <c r="AD30" s="544"/>
      <c r="AE30" s="544"/>
      <c r="AF30" s="44" t="s">
        <v>13</v>
      </c>
      <c r="AL30" s="535">
        <v>203.8</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203.8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I22" zoomScaleNormal="100" workbookViewId="0">
      <selection activeCell="AX28" sqref="AX28"/>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5.3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5.3</v>
      </c>
      <c r="Q27" s="586"/>
      <c r="R27" s="586"/>
      <c r="S27" s="586"/>
      <c r="T27" s="44" t="s">
        <v>38</v>
      </c>
      <c r="U27" s="64"/>
      <c r="V27" s="64"/>
      <c r="Y27" s="62" t="s">
        <v>39</v>
      </c>
      <c r="Z27" s="65"/>
      <c r="AH27" s="53"/>
      <c r="AI27" s="53"/>
      <c r="AJ27" s="53"/>
      <c r="AK27" s="53"/>
      <c r="AL27" s="549">
        <f>+AH18+P27</f>
        <v>5.3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5.3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5.3</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5.3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E25"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8</v>
      </c>
      <c r="Q27" s="586"/>
      <c r="R27" s="586"/>
      <c r="S27" s="586"/>
      <c r="T27" s="44" t="s">
        <v>38</v>
      </c>
      <c r="U27" s="64"/>
      <c r="V27" s="64"/>
      <c r="Y27" s="62" t="s">
        <v>39</v>
      </c>
      <c r="Z27" s="65"/>
      <c r="AH27" s="53"/>
      <c r="AI27" s="53"/>
      <c r="AJ27" s="53"/>
      <c r="AK27" s="53"/>
      <c r="AL27" s="549">
        <f>+AH18+P27</f>
        <v>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8</v>
      </c>
      <c r="I30" s="582"/>
      <c r="J30" s="195" t="s">
        <v>198</v>
      </c>
      <c r="M30" s="555"/>
      <c r="P30" s="56"/>
      <c r="R30" s="585">
        <f>+ROUND(AA28,1)+ROUND(AA29,1)+ROUND(AA30,1)</f>
        <v>8</v>
      </c>
      <c r="S30" s="586"/>
      <c r="T30" s="586"/>
      <c r="U30" s="586"/>
      <c r="V30" s="44" t="s">
        <v>16</v>
      </c>
      <c r="Y30" s="587" t="s">
        <v>186</v>
      </c>
      <c r="Z30" s="588"/>
      <c r="AA30" s="543"/>
      <c r="AB30" s="544"/>
      <c r="AC30" s="544"/>
      <c r="AD30" s="544"/>
      <c r="AE30" s="544"/>
      <c r="AF30" s="44" t="s">
        <v>13</v>
      </c>
      <c r="AL30" s="535">
        <v>8</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G25"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55557.4</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55557.4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55557.4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55557.4</v>
      </c>
      <c r="Q27" s="586"/>
      <c r="R27" s="586"/>
      <c r="S27" s="586"/>
      <c r="T27" s="44" t="s">
        <v>38</v>
      </c>
      <c r="U27" s="64"/>
      <c r="V27" s="64"/>
      <c r="Y27" s="62" t="s">
        <v>39</v>
      </c>
      <c r="Z27" s="65"/>
      <c r="AH27" s="53"/>
      <c r="AI27" s="53"/>
      <c r="AJ27" s="53"/>
      <c r="AK27" s="53"/>
      <c r="AL27" s="549">
        <f>+AH18+P27</f>
        <v>55557.4</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55557.4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55557.4</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37</v>
      </c>
      <c r="I30" s="582"/>
      <c r="J30" s="195" t="s">
        <v>198</v>
      </c>
      <c r="M30" s="555"/>
      <c r="P30" s="56"/>
      <c r="R30" s="585">
        <f>+ROUND(AA28,1)+ROUND(AA29,1)+ROUND(AA30,1)</f>
        <v>55557.4</v>
      </c>
      <c r="S30" s="586"/>
      <c r="T30" s="586"/>
      <c r="U30" s="586"/>
      <c r="V30" s="44" t="s">
        <v>16</v>
      </c>
      <c r="Y30" s="587" t="s">
        <v>186</v>
      </c>
      <c r="Z30" s="588"/>
      <c r="AA30" s="543"/>
      <c r="AB30" s="544"/>
      <c r="AC30" s="544"/>
      <c r="AD30" s="544"/>
      <c r="AE30" s="544"/>
      <c r="AF30" s="44" t="s">
        <v>13</v>
      </c>
      <c r="AL30" s="535">
        <v>37</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55557.4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C25"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株式会社前田産業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44.9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44.9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44.9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44.9</v>
      </c>
      <c r="Q27" s="586"/>
      <c r="R27" s="586"/>
      <c r="S27" s="586"/>
      <c r="T27" s="44" t="s">
        <v>38</v>
      </c>
      <c r="U27" s="64"/>
      <c r="V27" s="64"/>
      <c r="Y27" s="62" t="s">
        <v>39</v>
      </c>
      <c r="Z27" s="65"/>
      <c r="AH27" s="53"/>
      <c r="AI27" s="53"/>
      <c r="AJ27" s="53"/>
      <c r="AK27" s="53"/>
      <c r="AL27" s="549">
        <f>+AH18+P27</f>
        <v>44.9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44.9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44.9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44.9</v>
      </c>
      <c r="I30" s="582"/>
      <c r="J30" s="195" t="s">
        <v>198</v>
      </c>
      <c r="M30" s="555"/>
      <c r="P30" s="56"/>
      <c r="R30" s="585">
        <f>+ROUND(AA28,1)+ROUND(AA29,1)+ROUND(AA30,1)</f>
        <v>44.9</v>
      </c>
      <c r="S30" s="586"/>
      <c r="T30" s="586"/>
      <c r="U30" s="586"/>
      <c r="V30" s="44" t="s">
        <v>16</v>
      </c>
      <c r="Y30" s="587" t="s">
        <v>186</v>
      </c>
      <c r="Z30" s="588"/>
      <c r="AA30" s="543"/>
      <c r="AB30" s="544"/>
      <c r="AC30" s="544"/>
      <c r="AD30" s="544"/>
      <c r="AE30" s="544"/>
      <c r="AF30" s="44" t="s">
        <v>13</v>
      </c>
      <c r="AL30" s="535">
        <v>44.9</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44.9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9" customWidth="1"/>
    <col min="2" max="3" width="3.875" style="9" customWidth="1"/>
    <col min="4" max="4" width="4.5" style="9" customWidth="1"/>
    <col min="5" max="5" width="3.875" style="9" customWidth="1"/>
    <col min="6" max="6" width="40.875" style="9" customWidth="1"/>
    <col min="7" max="7" width="9.875" style="9" customWidth="1"/>
    <col min="8" max="8" width="10.375" style="9" customWidth="1"/>
    <col min="9" max="26" width="9.875" style="9" customWidth="1"/>
    <col min="27" max="27" width="11.8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株式会社前田産業　東京支店</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t="str">
        <f>IF(OR(ｶ.廃ﾌﾟﾗ類!D24&gt;0,ｶ.廃ﾌﾟﾗ類!D24&lt;0),ｶ.廃ﾌﾟﾗ類!D24,IF(L$19&gt;0,"0",0))</f>
        <v>0</v>
      </c>
      <c r="M9" s="320">
        <f>IF(OR(ｷ.紙くず!D24&gt;0,ｷ.紙くず!D24&lt;0),ｷ.紙くず!D24,IF(M$19&gt;0,"0",0))</f>
        <v>0</v>
      </c>
      <c r="N9" s="320" t="str">
        <f>IF(OR(ｸ.木くず!D24&gt;0,ｸ.木くず!D24&lt;0),ｸ.木くず!D24,IF(N$19&gt;0,"0",0))</f>
        <v>0</v>
      </c>
      <c r="O9" s="320" t="str">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t="str">
        <f>IF(OR(ｾ.ｶﾞﾗｽ･ｺﾝｸﾘ･陶磁器くず!D24&gt;0,ｾ.ｶﾞﾗｽ･ｺﾝｸﾘ･陶磁器くず!D24&lt;0),ｾ.ｶﾞﾗｽ･ｺﾝｸﾘ･陶磁器くず!D24,IF(T$19&gt;0,"0",0))</f>
        <v>0</v>
      </c>
      <c r="U9" s="320">
        <f>IF(OR(ｿ.鉱さい!D24&gt;0,ｿ.鉱さい!D24&lt;0),ｿ.鉱さい!D24,IF(U$19&gt;0,"0",0))</f>
        <v>0</v>
      </c>
      <c r="V9" s="320" t="str">
        <f>IF(OR(ﾀ.がれき類!D24&gt;0,ﾀ.がれき類!D24&lt;0),ﾀ.がれき類!D24,IF(V$19&gt;0,"0",0))</f>
        <v>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t="str">
        <f>IF(OR(ﾄ.混合廃棄物その他!D24&gt;0,ﾄ.混合廃棄物その他!D24&lt;0),ﾄ.混合廃棄物その他!D24,IF(Z$19&gt;0,"0",0))</f>
        <v>0</v>
      </c>
      <c r="AA9" s="322" t="str">
        <f>IF(SUM(G9:Z9)&gt;0,SUM(G9:Z9),IF(AA$19&gt;0,"0",0))</f>
        <v>0</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t="str">
        <f>IF(OR(ｶ.廃ﾌﾟﾗ類!D29&gt;0,ｶ.廃ﾌﾟﾗ類!D29&lt;0),ｶ.廃ﾌﾟﾗ類!D29,IF(L$19&gt;0,"0",0))</f>
        <v>0</v>
      </c>
      <c r="M14" s="326">
        <f>IF(OR(ｷ.紙くず!D29&gt;0,ｷ.紙くず!D29&lt;0),ｷ.紙くず!D29,IF(M$19&gt;0,"0",0))</f>
        <v>0</v>
      </c>
      <c r="N14" s="326" t="str">
        <f>IF(OR(ｸ.木くず!D29&gt;0,ｸ.木くず!D29&lt;0),ｸ.木くず!D29,IF(N$19&gt;0,"0",0))</f>
        <v>0</v>
      </c>
      <c r="O14" s="326" t="str">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t="str">
        <f>IF(OR(ｾ.ｶﾞﾗｽ･ｺﾝｸﾘ･陶磁器くず!D29&gt;0,ｾ.ｶﾞﾗｽ･ｺﾝｸﾘ･陶磁器くず!D29&lt;0),ｾ.ｶﾞﾗｽ･ｺﾝｸﾘ･陶磁器くず!D29,IF(T$19&gt;0,"0",0))</f>
        <v>0</v>
      </c>
      <c r="U14" s="326">
        <f>IF(OR(ｿ.鉱さい!D29&gt;0,ｿ.鉱さい!D29&lt;0),ｿ.鉱さい!D29,IF(U$19&gt;0,"0",0))</f>
        <v>0</v>
      </c>
      <c r="V14" s="326" t="str">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t="str">
        <f>IF(OR(ﾄ.混合廃棄物その他!D29&gt;0,ﾄ.混合廃棄物その他!D29&lt;0),ﾄ.混合廃棄物その他!D29,IF(Z$19&gt;0,"0",0))</f>
        <v>0</v>
      </c>
      <c r="AA14" s="328" t="str">
        <f t="shared" si="0"/>
        <v>0</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t="str">
        <f>IF(OR(ｸ.木くず!D30&gt;0,ｸ.木くず!D30&lt;0),ｸ.木くず!D30,IF(N$19&gt;0,"0",0))</f>
        <v>0</v>
      </c>
      <c r="O15" s="326" t="str">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f>IF(OR(ｷ.紙くず!D31&gt;0,ｷ.紙くず!D31&lt;0),ｷ.紙くず!D31,IF(M$19&gt;0,"0",0))</f>
        <v>0</v>
      </c>
      <c r="N16" s="326" t="str">
        <f>IF(OR(ｸ.木くず!D31&gt;0,ｸ.木くず!D31&lt;0),ｸ.木くず!D31,IF(N$19&gt;0,"0",0))</f>
        <v>0</v>
      </c>
      <c r="O16" s="326" t="str">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t="str">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t="str">
        <f t="shared" si="0"/>
        <v>0</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8.1999999999999993</v>
      </c>
      <c r="M19" s="332">
        <f t="shared" si="1"/>
        <v>0</v>
      </c>
      <c r="N19" s="332">
        <f t="shared" si="1"/>
        <v>203.8</v>
      </c>
      <c r="O19" s="332">
        <f t="shared" si="1"/>
        <v>5.3</v>
      </c>
      <c r="P19" s="332">
        <f t="shared" si="1"/>
        <v>0</v>
      </c>
      <c r="Q19" s="332">
        <f t="shared" si="1"/>
        <v>0</v>
      </c>
      <c r="R19" s="332">
        <f t="shared" si="1"/>
        <v>0</v>
      </c>
      <c r="S19" s="332">
        <f t="shared" si="1"/>
        <v>0</v>
      </c>
      <c r="T19" s="332">
        <f t="shared" si="1"/>
        <v>8</v>
      </c>
      <c r="U19" s="332">
        <f t="shared" si="1"/>
        <v>0</v>
      </c>
      <c r="V19" s="332">
        <f t="shared" si="1"/>
        <v>55557.4</v>
      </c>
      <c r="W19" s="332">
        <f t="shared" si="1"/>
        <v>0</v>
      </c>
      <c r="X19" s="332">
        <f t="shared" si="1"/>
        <v>0</v>
      </c>
      <c r="Y19" s="332">
        <f t="shared" si="1"/>
        <v>0</v>
      </c>
      <c r="Z19" s="333">
        <f t="shared" si="1"/>
        <v>44.9</v>
      </c>
      <c r="AA19" s="334">
        <f t="shared" ref="AA19:AA25" si="2">SUM(G19:Z19)</f>
        <v>55827.600000000006</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8.1999999999999993</v>
      </c>
      <c r="M37" s="368">
        <f t="shared" si="8"/>
        <v>0</v>
      </c>
      <c r="N37" s="368">
        <f t="shared" si="8"/>
        <v>203.8</v>
      </c>
      <c r="O37" s="368">
        <f t="shared" si="8"/>
        <v>5.3</v>
      </c>
      <c r="P37" s="368">
        <f t="shared" si="8"/>
        <v>0</v>
      </c>
      <c r="Q37" s="368">
        <f t="shared" si="8"/>
        <v>0</v>
      </c>
      <c r="R37" s="368">
        <f t="shared" si="8"/>
        <v>0</v>
      </c>
      <c r="S37" s="368">
        <f t="shared" si="8"/>
        <v>0</v>
      </c>
      <c r="T37" s="368">
        <f t="shared" si="8"/>
        <v>8</v>
      </c>
      <c r="U37" s="368">
        <f t="shared" si="8"/>
        <v>0</v>
      </c>
      <c r="V37" s="368">
        <f t="shared" si="8"/>
        <v>55557.4</v>
      </c>
      <c r="W37" s="368">
        <f t="shared" si="8"/>
        <v>0</v>
      </c>
      <c r="X37" s="368">
        <f t="shared" si="8"/>
        <v>0</v>
      </c>
      <c r="Y37" s="368">
        <f t="shared" si="8"/>
        <v>0</v>
      </c>
      <c r="Z37" s="369">
        <f t="shared" si="8"/>
        <v>44.9</v>
      </c>
      <c r="AA37" s="370">
        <f t="shared" si="4"/>
        <v>55827.600000000006</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8.1999999999999993</v>
      </c>
      <c r="M38" s="359">
        <f t="shared" si="9"/>
        <v>0</v>
      </c>
      <c r="N38" s="359">
        <f t="shared" si="9"/>
        <v>203.8</v>
      </c>
      <c r="O38" s="359">
        <f t="shared" si="9"/>
        <v>5.3</v>
      </c>
      <c r="P38" s="359">
        <f t="shared" si="9"/>
        <v>0</v>
      </c>
      <c r="Q38" s="359">
        <f t="shared" si="9"/>
        <v>0</v>
      </c>
      <c r="R38" s="359">
        <f t="shared" si="9"/>
        <v>0</v>
      </c>
      <c r="S38" s="359">
        <f t="shared" si="9"/>
        <v>0</v>
      </c>
      <c r="T38" s="359">
        <f t="shared" si="9"/>
        <v>8</v>
      </c>
      <c r="U38" s="359">
        <f t="shared" si="9"/>
        <v>0</v>
      </c>
      <c r="V38" s="359">
        <f t="shared" si="9"/>
        <v>55557.4</v>
      </c>
      <c r="W38" s="359">
        <f t="shared" si="9"/>
        <v>0</v>
      </c>
      <c r="X38" s="359">
        <f t="shared" si="9"/>
        <v>0</v>
      </c>
      <c r="Y38" s="359">
        <f t="shared" si="9"/>
        <v>0</v>
      </c>
      <c r="Z38" s="360">
        <f t="shared" si="9"/>
        <v>44.9</v>
      </c>
      <c r="AA38" s="361">
        <f t="shared" si="4"/>
        <v>55827.600000000006</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8.1999999999999993</v>
      </c>
      <c r="M39" s="362">
        <f>+ｷ.紙くず!$AA$28</f>
        <v>0</v>
      </c>
      <c r="N39" s="362">
        <f>+ｸ.木くず!$AA$28</f>
        <v>203.8</v>
      </c>
      <c r="O39" s="362">
        <f>+ｹ.繊維くず!$AA$28</f>
        <v>5.3</v>
      </c>
      <c r="P39" s="362">
        <f>+ｺ.動植物性残さ!$AA$28</f>
        <v>0</v>
      </c>
      <c r="Q39" s="362">
        <f>+ｻ.動物系固形不要物!$AA$28</f>
        <v>0</v>
      </c>
      <c r="R39" s="362">
        <f>+ｼ.ｺﾞﾑくず!$AA$28</f>
        <v>0</v>
      </c>
      <c r="S39" s="362">
        <f>+ｽ.金属くず!$AA$28</f>
        <v>0</v>
      </c>
      <c r="T39" s="362">
        <f>+ｾ.ｶﾞﾗｽ･ｺﾝｸﾘ･陶磁器くず!$AA$28</f>
        <v>8</v>
      </c>
      <c r="U39" s="362">
        <f>+ｿ.鉱さい!$AA$28</f>
        <v>0</v>
      </c>
      <c r="V39" s="362">
        <f>+ﾀ.がれき類!$AA$28</f>
        <v>55557.4</v>
      </c>
      <c r="W39" s="362">
        <f>+ﾁ.動物のふん尿!$AA$28</f>
        <v>0</v>
      </c>
      <c r="X39" s="362">
        <f>+ﾂ.動物の死体!$AA$28</f>
        <v>0</v>
      </c>
      <c r="Y39" s="362">
        <f>+ﾃ.ばいじん!$AA$28</f>
        <v>0</v>
      </c>
      <c r="Z39" s="363">
        <f>+ﾄ.混合廃棄物その他!$AA$28</f>
        <v>44.9</v>
      </c>
      <c r="AA39" s="364">
        <f t="shared" si="4"/>
        <v>55827.600000000006</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8.1999999999999993</v>
      </c>
      <c r="M43" s="371">
        <f>+ｷ.紙くず!$AL$27</f>
        <v>0</v>
      </c>
      <c r="N43" s="371">
        <f>+ｸ.木くず!$AL$27</f>
        <v>203.8</v>
      </c>
      <c r="O43" s="371">
        <f>+ｹ.繊維くず!$AL$27</f>
        <v>5.3</v>
      </c>
      <c r="P43" s="371">
        <f>+ｺ.動植物性残さ!$AL$27</f>
        <v>0</v>
      </c>
      <c r="Q43" s="371">
        <f>+ｻ.動物系固形不要物!$AL$27</f>
        <v>0</v>
      </c>
      <c r="R43" s="371">
        <f>+ｼ.ｺﾞﾑくず!$AL$27</f>
        <v>0</v>
      </c>
      <c r="S43" s="371">
        <f>+ｽ.金属くず!$AL$27</f>
        <v>0</v>
      </c>
      <c r="T43" s="371">
        <f>+ｾ.ｶﾞﾗｽ･ｺﾝｸﾘ･陶磁器くず!$AL$27</f>
        <v>8</v>
      </c>
      <c r="U43" s="371">
        <f>+ｿ.鉱さい!$AL$27</f>
        <v>0</v>
      </c>
      <c r="V43" s="371">
        <f>+ﾀ.がれき類!$AL$27</f>
        <v>55557.4</v>
      </c>
      <c r="W43" s="371">
        <f>+ﾁ.動物のふん尿!$AL$27</f>
        <v>0</v>
      </c>
      <c r="X43" s="371">
        <f>+ﾂ.動物の死体!$AL$27</f>
        <v>0</v>
      </c>
      <c r="Y43" s="371">
        <f>+ﾃ.ばいじん!$AL$27</f>
        <v>0</v>
      </c>
      <c r="Z43" s="372">
        <f>+ﾄ.混合廃棄物その他!$AL$27</f>
        <v>44.9</v>
      </c>
      <c r="AA43" s="373">
        <f t="shared" si="4"/>
        <v>55827.600000000006</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8.1999999999999993</v>
      </c>
      <c r="M44" s="374">
        <f>+ｷ.紙くず!$AL$30</f>
        <v>0</v>
      </c>
      <c r="N44" s="374">
        <f>+ｸ.木くず!$AL$30</f>
        <v>203.8</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8</v>
      </c>
      <c r="U44" s="374">
        <f>+ｿ.鉱さい!$AL$30</f>
        <v>0</v>
      </c>
      <c r="V44" s="374">
        <f>+ﾀ.がれき類!$AL$30</f>
        <v>37</v>
      </c>
      <c r="W44" s="374">
        <f>+ﾁ.動物のふん尿!$AL$30</f>
        <v>0</v>
      </c>
      <c r="X44" s="374">
        <f>+ﾂ.動物の死体!$AL$30</f>
        <v>0</v>
      </c>
      <c r="Y44" s="374">
        <f>+ﾃ.ばいじん!$AL$30</f>
        <v>0</v>
      </c>
      <c r="Z44" s="375">
        <f>+ﾄ.混合廃棄物その他!$AL$30</f>
        <v>44.9</v>
      </c>
      <c r="AA44" s="376">
        <f t="shared" si="4"/>
        <v>301.89999999999998</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8.1999999999999993</v>
      </c>
      <c r="M45" s="377">
        <f>+ｷ.紙くず!$AS$24</f>
        <v>0</v>
      </c>
      <c r="N45" s="377">
        <f>+ｸ.木くず!$AS$24</f>
        <v>203.8</v>
      </c>
      <c r="O45" s="377">
        <f>+ｹ.繊維くず!$AS$24</f>
        <v>5.3</v>
      </c>
      <c r="P45" s="377">
        <f>+ｺ.動植物性残さ!$AS$24</f>
        <v>0</v>
      </c>
      <c r="Q45" s="377">
        <f>+ｻ.動物系固形不要物!$AS$24</f>
        <v>0</v>
      </c>
      <c r="R45" s="377">
        <f>+ｼ.ｺﾞﾑくず!$AS$24</f>
        <v>0</v>
      </c>
      <c r="S45" s="377">
        <f>+ｽ.金属くず!$AS$24</f>
        <v>0</v>
      </c>
      <c r="T45" s="377">
        <f>+ｾ.ｶﾞﾗｽ･ｺﾝｸﾘ･陶磁器くず!$AS$24</f>
        <v>8</v>
      </c>
      <c r="U45" s="377">
        <f>+ｿ.鉱さい!$AS$24</f>
        <v>0</v>
      </c>
      <c r="V45" s="377">
        <f>+ﾀ.がれき類!$AS$24</f>
        <v>55557.4</v>
      </c>
      <c r="W45" s="377">
        <f>+ﾁ.動物のふん尿!$AS$24</f>
        <v>0</v>
      </c>
      <c r="X45" s="377">
        <f>+ﾂ.動物の死体!$AS$24</f>
        <v>0</v>
      </c>
      <c r="Y45" s="377">
        <f>+ﾃ.ばいじん!$AS$24</f>
        <v>0</v>
      </c>
      <c r="Z45" s="378">
        <f>+ﾄ.混合廃棄物その他!$AS$24</f>
        <v>44.9</v>
      </c>
      <c r="AA45" s="379">
        <f t="shared" si="4"/>
        <v>55827.600000000006</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8.1999999999999993</v>
      </c>
      <c r="M55" s="414">
        <f t="shared" si="10"/>
        <v>0</v>
      </c>
      <c r="N55" s="414">
        <f t="shared" si="10"/>
        <v>203.8</v>
      </c>
      <c r="O55" s="414">
        <f t="shared" si="10"/>
        <v>5.3</v>
      </c>
      <c r="P55" s="414">
        <f t="shared" si="10"/>
        <v>0</v>
      </c>
      <c r="Q55" s="414">
        <f t="shared" si="10"/>
        <v>0</v>
      </c>
      <c r="R55" s="414">
        <f t="shared" si="10"/>
        <v>0</v>
      </c>
      <c r="S55" s="414">
        <f t="shared" si="10"/>
        <v>0</v>
      </c>
      <c r="T55" s="414">
        <f t="shared" si="10"/>
        <v>8</v>
      </c>
      <c r="U55" s="414">
        <f t="shared" si="10"/>
        <v>0</v>
      </c>
      <c r="V55" s="414">
        <f t="shared" si="10"/>
        <v>55557.4</v>
      </c>
      <c r="W55" s="414">
        <f t="shared" si="10"/>
        <v>0</v>
      </c>
      <c r="X55" s="414">
        <f t="shared" si="10"/>
        <v>0</v>
      </c>
      <c r="Y55" s="414">
        <f t="shared" si="10"/>
        <v>0</v>
      </c>
      <c r="Z55" s="414">
        <f t="shared" si="10"/>
        <v>44.9</v>
      </c>
      <c r="AA55" s="415">
        <f>+AA9+AA19+AA20</f>
        <v>55827.600000000006</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24" zoomScale="130" zoomScaleNormal="100" zoomScaleSheetLayoutView="130" workbookViewId="0">
      <selection activeCell="L31" sqref="L31:M3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875" style="21" customWidth="1"/>
    <col min="7" max="7" width="6.875" style="21" customWidth="1"/>
    <col min="8" max="8" width="13.875" style="21" customWidth="1"/>
    <col min="9" max="9" width="5.875" style="21" customWidth="1"/>
    <col min="10" max="10" width="3.875" style="21" customWidth="1"/>
    <col min="11" max="11" width="10.875" style="21" customWidth="1"/>
    <col min="12" max="12" width="6.875" style="21" customWidth="1"/>
    <col min="13" max="13" width="7.875" style="21" customWidth="1"/>
    <col min="14" max="14" width="6.875" style="21" customWidth="1"/>
    <col min="15" max="15" width="7.875" style="21" customWidth="1"/>
    <col min="16" max="16" width="2.1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令和６年６月２９日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東京都港区海岸2丁目6番30号ＭＳビル３階</v>
      </c>
      <c r="K16" s="705"/>
      <c r="L16" s="706"/>
      <c r="M16" s="706"/>
      <c r="N16" s="706"/>
      <c r="O16" s="707"/>
    </row>
    <row r="17" spans="1:15" ht="26.25" customHeight="1" x14ac:dyDescent="0.15">
      <c r="C17" s="78"/>
      <c r="H17" s="23" t="s">
        <v>7</v>
      </c>
      <c r="I17" s="23"/>
      <c r="J17" s="705" t="str">
        <f>+表紙!J40</f>
        <v>株式会社前田産業　東京支店
東京支店長　　前田　進</v>
      </c>
      <c r="K17" s="705"/>
      <c r="L17" s="706"/>
      <c r="M17" s="706"/>
      <c r="N17" s="706"/>
      <c r="O17" s="707"/>
    </row>
    <row r="18" spans="1:15" x14ac:dyDescent="0.15">
      <c r="C18" s="78"/>
      <c r="J18" s="21" t="s">
        <v>8</v>
      </c>
      <c r="O18" s="79"/>
    </row>
    <row r="19" spans="1:15" x14ac:dyDescent="0.15">
      <c r="C19" s="78"/>
      <c r="J19" s="24" t="s">
        <v>9</v>
      </c>
      <c r="K19" s="24"/>
      <c r="L19" s="718" t="str">
        <f>IF(+表紙!L42="","",+表紙!L42)</f>
        <v>０３－６２０６－６６９０</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株式会社前田産業　東京支店</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1957</v>
      </c>
      <c r="N25" s="743"/>
      <c r="O25" s="744"/>
    </row>
    <row r="26" spans="1:15" ht="18" customHeight="1" x14ac:dyDescent="0.15">
      <c r="C26" s="467" t="s">
        <v>11</v>
      </c>
      <c r="D26" s="468"/>
      <c r="E26" s="469"/>
      <c r="F26" s="729" t="str">
        <f>+表紙!F49</f>
        <v>東京都港区海岸2丁目6番30号ＭＳビル３階</v>
      </c>
      <c r="G26" s="730"/>
      <c r="H26" s="730"/>
      <c r="I26" s="730"/>
      <c r="J26" s="730"/>
      <c r="K26" s="730"/>
      <c r="L26" s="126" t="s">
        <v>172</v>
      </c>
      <c r="M26" s="223"/>
      <c r="N26" s="733" t="str">
        <f>IF(+表紙!N49="","",+表紙!N49)</f>
        <v>03-6206-6690</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解体工事業
（079　その他の識別工事業）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149</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12</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t="str">
        <f>+表紙!H63</f>
        <v>0</v>
      </c>
      <c r="I40" s="241" t="s">
        <v>4</v>
      </c>
      <c r="J40" s="447" t="s">
        <v>324</v>
      </c>
      <c r="K40" s="448"/>
      <c r="L40" s="449"/>
      <c r="M40" s="746" t="str">
        <f>+表紙!M63</f>
        <v>0</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t="str">
        <f>+表紙!M65</f>
        <v>0</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2024-08-26T02:51:30Z</dcterms:created>
  <dcterms:modified xsi:type="dcterms:W3CDTF">2024-09-05T04:44:04Z</dcterms:modified>
</cp:coreProperties>
</file>