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400" yWindow="600" windowWidth="28590" windowHeight="1441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AL31" i="80" s="1"/>
  <c r="V52"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<sst xmlns="http://schemas.openxmlformats.org/spreadsheetml/2006/main" count="3276" uniqueCount="459">
  <si>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</si>
  <si>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</si>
  <si>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</si>
  <si>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</si>
  <si>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</si>
  <si>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</si>
  <si>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</si>
  <si>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</si>
  <si>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</si>
  <si>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</si>
  <si>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</si>
  <si>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</si>
  <si>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</si>
  <si>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</si>
  <si>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</si>
  <si>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</si>
  <si>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</si>
  <si>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</si>
  <si>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</si>
  <si>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</si>
  <si>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</si>
  <si>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</si>
  <si>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</si>
  <si>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</si>
  <si>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</si>
  <si>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</si>
  <si>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</si>
  <si>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</si>
  <si>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</si>
  <si>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</si>
  <si>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</si>
  <si>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</si>
  <si>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</si>
  <si>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</si>
  <si>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</si>
  <si>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</si>
  <si>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</si>
  <si>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</si>
  <si>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</si>
  <si>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</si>
  <si>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</si>
  <si>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</si>
  <si>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</si>
  <si>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</si>
  <si>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</si>
  <si>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</si>
  <si>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</si>
  <si>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</si>
  <si>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</si>
  <si>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</si>
  <si>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</si>
  <si>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</si>
  <si>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</si>
  <si>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</si>
  <si>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</si>
  <si>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</si>
  <si>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</si>
  <si>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</si>
  <si>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</si>
  <si>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</si>
  <si>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</si>
  <si>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</si>
  <si>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</si>
  <si>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</si>
  <si>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</si>
  <si>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</si>
  <si>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</si>
  <si>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</si>
  <si>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</si>
  <si>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</si>
  <si>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</si>
  <si>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</si>
  <si>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</si>
  <si>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</si>
  <si>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</si>
  <si>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</si>
  <si>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</si>
  <si>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</si>
  <si>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</si>
  <si>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</si>
  <si>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</si>
  <si>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</si>
  <si>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</si>
  <si>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</si>
  <si>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</si>
  <si>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</si>
  <si>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</si>
  <si>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</si>
  <si>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</si>
  <si>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</si>
  <si>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</si>
  <si>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</si>
  <si>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</si>
  <si>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</si>
  <si>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</si>
  <si>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</si>
  <si>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</si>
  <si>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</si>
  <si>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</si>
  <si>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</si>
  <si>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</si>
  <si>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</si>
  <si>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</si>
  <si>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</si>
  <si>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</si>
  <si>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</si>
  <si>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</si>
  <si>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</si>
  <si>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</si>
  <si>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</si>
  <si>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</si>
  <si>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</si>
  <si>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</si>
  <si>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</si>
  <si>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</si>
  <si>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</si>
  <si>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</si>
  <si>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</si>
  <si>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</si>
  <si>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</si>
  <si>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</si>
  <si>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</si>
  <si>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</si>
  <si>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</si>
  <si>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</si>
  <si>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</si>
  <si>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</si>
  <si>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</si>
  <si>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</si>
  <si>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</si>
  <si>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</si>
  <si>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</si>
  <si>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</si>
  <si>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</si>
  <si>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</si>
  <si>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</si>
  <si>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</si>
  <si>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</si>
  <si>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</si>
  <si>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</si>
  <si>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</si>
  <si>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</si>
  <si>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</si>
  <si>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</si>
  <si>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</si>
  <si>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</si>
  <si>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</si>
  <si>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</si>
  <si>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</si>
  <si>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</si>
  <si>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</si>
  <si>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</si>
  <si>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</si>
  <si>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</si>
  <si>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</si>
  <si>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</si>
  <si>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</si>
  <si>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</si>
  <si>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</si>
  <si>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</si>
  <si>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</si>
  <si>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</si>
  <si>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</si>
  <si>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</si>
  <si>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</si>
  <si>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</si>
  <si>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</si>
  <si>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</si>
  <si>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</si>
  <si>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</si>
  <si>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</si>
  <si>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</si>
  <si>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</si>
  <si>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</si>
  <si>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</si>
  <si>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</si>
  <si>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</si>
  <si>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</si>
  <si>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</si>
  <si>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</si>
  <si>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</si>
  <si>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</si>
  <si>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</si>
  <si>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</si>
  <si>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</si>
  <si>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</si>
  <si>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</si>
  <si>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</si>
  <si>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</si>
  <si>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</si>
  <si>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</si>
  <si>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</si>
  <si>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</si>
  <si>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</si>
  <si>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</si>
  <si>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</si>
  <si>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</si>
  <si>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</si>
  <si>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</si>
  <si>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</si>
  <si>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</si>
  <si>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</si>
  <si>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</si>
  <si>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</si>
  <si>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</si>
  <si>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</si>
  <si>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</si>
  <si>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</si>
  <si>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</si>
  <si>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</si>
  <si>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</si>
  <si>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</si>
  <si>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</si>
  <si>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</si>
  <si>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</si>
  <si>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</si>
  <si>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</si>
  <si>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</si>
  <si>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</si>
  <si>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</si>
  <si>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</si>
  <si>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</si>
  <si>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</si>
  <si>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</si>
  <si>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</si>
  <si>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</si>
  <si>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</si>
  <si>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</si>
  <si>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</si>
  <si>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</si>
  <si>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</si>
  <si>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</si>
  <si>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</si>
  <si>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</si>
  <si>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</si>
  <si>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</si>
  <si>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</si>
  <si>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</si>
  <si>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</si>
  <si>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</si>
  <si>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</si>
  <si>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</si>
  <si>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</si>
  <si>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</si>
  <si>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</si>
  <si>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</si>
  <si>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</si>
  <si>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</si>
  <si>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</si>
  <si>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</si>
  <si>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</si>
  <si>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</si>
  <si>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</si>
  <si>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</si>
  <si>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</si>
  <si>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</si>
  <si>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</si>
  <si>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</si>
  <si>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</si>
  <si>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</si>
  <si>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</si>
  <si>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</si>
  <si>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</si>
  <si>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</si>
  <si>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</si>
  <si>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</si>
  <si>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</si>
  <si>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</si>
  <si>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</si>
  <si>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</si>
  <si>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</si>
  <si>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</si>
  <si>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</si>
  <si>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</si>
  <si>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</si>
  <si>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</si>
  <si>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</si>
  <si>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</si>
  <si>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</si>
  <si>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</si>
  <si>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</si>
  <si>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</si>
  <si>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</si>
  <si>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</si>
  <si>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</si>
  <si>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</si>
  <si>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</si>
  <si>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</si>
  <si>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</si>
  <si>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</si>
  <si>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</si>
  <si>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</si>
  <si>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</si>
  <si>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</si>
  <si>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</si>
  <si>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</si>
  <si>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</si>
  <si>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</si>
  <si>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</si>
  <si>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</si>
  <si>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</si>
  <si>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</si>
  <si>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</si>
  <si>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</si>
  <si>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</si>
  <si>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</si>
  <si>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</si>
  <si>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</si>
  <si>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</si>
  <si>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</si>
  <si>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</si>
  <si>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</si>
  <si>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</si>
  <si>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</si>
  <si>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</si>
  <si>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</si>
  <si>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</si>
  <si>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</si>
  <si>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</si>
  <si>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</si>
  <si>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</si>
  <si>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</si>
  <si>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</si>
  <si>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</si>
  <si>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</si>
  <si>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</si>
  <si>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</si>
  <si>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</si>
  <si>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</si>
  <si>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</si>
  <si>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</si>
  <si>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</si>
  <si>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</si>
  <si>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</si>
  <si>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</si>
  <si>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</si>
  <si>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</si>
  <si>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</si>
  <si>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</si>
  <si>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</si>
  <si>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</si>
  <si>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</si>
  <si>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</si>
  <si>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</si>
  <si>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</si>
  <si>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</si>
  <si>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</si>
  <si>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</si>
  <si>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</si>
  <si>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</si>
  <si>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</si>
  <si>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</si>
  <si>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</si>
  <si>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</si>
  <si>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</si>
  <si>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</si>
  <si>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</si>
  <si>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</si>
  <si>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</si>
  <si>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</si>
  <si>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</si>
  <si>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</si>
  <si>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</si>
  <si>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</si>
  <si>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</si>
  <si>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</si>
  <si>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</si>
  <si>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</si>
  <si>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</si>
  <si>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</si>
  <si>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</si>
  <si>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</si>
  <si>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</si>
  <si>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</si>
  <si>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</si>
  <si>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</si>
  <si>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</si>
  <si>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</si>
  <si>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</si>
  <si>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</si>
  <si>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</si>
  <si>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</si>
  <si>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</si>
  <si>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</si>
  <si>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</si>
  <si>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</si>
  <si>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</si>
  <si>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</si>
  <si>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</si>
  <si>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</si>
  <si>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</si>
  <si>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</si>
  <si>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</si>
  <si>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</si>
  <si>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</si>
  <si>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</si>
  <si>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</si>
  <si>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</si>
  <si>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</si>
  <si>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</si>
  <si>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</si>
  <si>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</si>
  <si>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</si>
  <si>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</si>
  <si>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</si>
  <si>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</si>
  <si>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</si>
  <si>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</si>
  <si>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</si>
  <si>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</si>
  <si>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</si>
  <si>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</si>
  <si>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</si>
  <si>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</si>
  <si>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</si>
  <si>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</si>
  <si>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</si>
  <si>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</si>
  <si>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</si>
  <si>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</si>
  <si>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</si>
  <si>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</si>
  <si>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</si>
  <si>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</si>
  <si>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</si>
  <si>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</si>
  <si>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</si>
  <si>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令和    年    月    日</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</si>
  <si>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</si>
  <si>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</si>
  <si>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</si>
  <si>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</si>
  <si>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</si>
  <si>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</si>
  <si>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</si>
  <si>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</si>
  <si>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</si>
  <si>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</si>
  <si>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</si>
  <si>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</si>
  <si>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</si>
  <si>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</si>
  <si>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</si>
  <si>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</si>
  <si>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</si>
  <si>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</si>
  <si>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</si>
  <si>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</si>
  <si>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</si>
  <si>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</si>
  <si>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</si>
  <si>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</si>
  <si>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神奈川県横浜市都筑区佐江戸町432</t>
    <rPh sb="0" eb="14">
      <t>カナガワケンヨコハマシツヅキクサエドチョウ</t>
    </rPh>
    <phoneticPr fontId="3"/>
  </si>
  <si>
    <t>株式会社　佐藤渡辺　復旧第二営業所
所長　仲田　孝宏</t>
    <rPh sb="0" eb="4">
      <t>カブシキカイシャ</t>
    </rPh>
    <rPh sb="5" eb="9">
      <t>サトウワタナベ</t>
    </rPh>
    <rPh sb="10" eb="17">
      <t>フ</t>
    </rPh>
    <rPh sb="18" eb="20">
      <t>ショチョウ</t>
    </rPh>
    <rPh sb="21" eb="23">
      <t>ナカタ</t>
    </rPh>
    <rPh sb="24" eb="26">
      <t>タカヒロ</t>
    </rPh>
    <phoneticPr fontId="3"/>
  </si>
  <si>
    <t>045-929-6688</t>
    <phoneticPr fontId="3"/>
  </si>
  <si>
    <t>株式会社　佐藤渡辺　復旧第二営業所</t>
    <rPh sb="0" eb="4">
      <t>カブシキカイシャ</t>
    </rPh>
    <rPh sb="5" eb="9">
      <t>サトウワタナベ</t>
    </rPh>
    <rPh sb="10" eb="17">
      <t>フ</t>
    </rPh>
    <phoneticPr fontId="3"/>
  </si>
  <si>
    <t>舗装工事の請負</t>
    <rPh sb="0" eb="2">
      <t>ホソウ</t>
    </rPh>
    <rPh sb="2" eb="4">
      <t>コウジ</t>
    </rPh>
    <rPh sb="5" eb="7">
      <t>ウケオイ</t>
    </rPh>
    <phoneticPr fontId="3"/>
  </si>
  <si>
    <t>19名</t>
    <rPh sb="2" eb="3">
      <t>メイ</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</si>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</sst>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Q55" sqref="Q5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435</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437</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436</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458</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427</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454</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439</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455</v>
      </c>
      <c r="G47" s="530"/>
      <c r="H47" s="531"/>
      <c r="I47" s="531"/>
      <c r="J47" s="531"/>
      <c r="K47" s="531"/>
      <c r="L47" s="531"/>
      <c r="M47" s="520" t="s">
        <v>438</v>
      </c>
      <c r="N47" s="521"/>
      <c r="O47" s="522"/>
    </row>
    <row r="48" spans="1:19" ht="18" customHeight="1" x14ac:dyDescent="0.15">
      <c r="C48" s="526"/>
      <c r="D48" s="527"/>
      <c r="E48" s="528"/>
      <c r="F48" s="532"/>
      <c r="G48" s="533"/>
      <c r="H48" s="533"/>
      <c r="I48" s="533"/>
      <c r="J48" s="533"/>
      <c r="K48" s="533"/>
      <c r="L48" s="533"/>
      <c r="M48" s="572">
        <v>2182</v>
      </c>
      <c r="N48" s="573"/>
      <c r="O48" s="574"/>
    </row>
    <row r="49" spans="3:21" ht="18" customHeight="1" x14ac:dyDescent="0.15">
      <c r="C49" s="523" t="s">
        <v>11</v>
      </c>
      <c r="D49" s="555"/>
      <c r="E49" s="556"/>
      <c r="F49" s="542" t="s">
        <v>452</v>
      </c>
      <c r="G49" s="543"/>
      <c r="H49" s="543"/>
      <c r="I49" s="543"/>
      <c r="J49" s="543"/>
      <c r="K49" s="543"/>
      <c r="L49" s="471" t="s">
        <v>172</v>
      </c>
      <c r="M49" s="474"/>
      <c r="N49" s="575" t="s">
        <v>454</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456</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774</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t="s">
        <v>457</v>
      </c>
      <c r="G59" s="608"/>
      <c r="H59" s="608"/>
      <c r="I59" s="608"/>
      <c r="J59" s="608"/>
      <c r="K59" s="608"/>
      <c r="L59" s="608"/>
      <c r="M59" s="608"/>
      <c r="N59" s="608"/>
      <c r="O59" s="609"/>
    </row>
    <row r="60" spans="3:21" ht="30" customHeight="1" x14ac:dyDescent="0.15">
      <c r="C60" s="585" t="s">
        <v>297</v>
      </c>
      <c r="D60" s="586"/>
      <c r="E60" s="587"/>
      <c r="F60" s="588" t="s">
        <v>440</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3709</v>
      </c>
      <c r="I63" s="293" t="s">
        <v>4</v>
      </c>
      <c r="J63" s="594" t="s">
        <v>324</v>
      </c>
      <c r="K63" s="595"/>
      <c r="L63" s="596"/>
      <c r="M63" s="592">
        <f>+別紙!AA14</f>
        <v>3709</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5</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3709</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441</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443</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442</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株式会社　佐藤渡辺　復旧第二営業所</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444</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428</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451</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12.1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9</v>
      </c>
      <c r="E24" s="655"/>
      <c r="F24" s="655"/>
      <c r="G24" s="212" t="s">
        <v>198</v>
      </c>
      <c r="H24" s="644">
        <f>+F12</f>
        <v>12.1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12.1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12.1</v>
      </c>
      <c r="Q27" s="704"/>
      <c r="R27" s="704"/>
      <c r="S27" s="704"/>
      <c r="T27" s="54" t="s">
        <v>38</v>
      </c>
      <c r="U27" s="74"/>
      <c r="V27" s="74"/>
      <c r="Y27" s="72" t="s">
        <v>39</v>
      </c>
      <c r="Z27" s="75"/>
      <c r="AH27" s="63"/>
      <c r="AI27" s="63"/>
      <c r="AJ27" s="63"/>
      <c r="AK27" s="63"/>
      <c r="AL27" s="674">
        <f>+AH18+P27</f>
        <v>12.1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12.1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9</v>
      </c>
      <c r="E29" s="655"/>
      <c r="F29" s="655"/>
      <c r="G29" s="212" t="s">
        <v>198</v>
      </c>
      <c r="H29" s="644">
        <f>+AL27</f>
        <v>12.1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12.1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9</v>
      </c>
      <c r="E31" s="655"/>
      <c r="F31" s="655"/>
      <c r="G31" s="212" t="s">
        <v>198</v>
      </c>
      <c r="H31" s="644">
        <f>+AS24</f>
        <v>12.1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2790.9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3700</v>
      </c>
      <c r="E24" s="655"/>
      <c r="F24" s="655"/>
      <c r="G24" s="212" t="s">
        <v>198</v>
      </c>
      <c r="H24" s="644">
        <f>+F12</f>
        <v>2790.9</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2790.9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2790.9</v>
      </c>
      <c r="Q27" s="704"/>
      <c r="R27" s="704"/>
      <c r="S27" s="704"/>
      <c r="T27" s="54" t="s">
        <v>38</v>
      </c>
      <c r="U27" s="74"/>
      <c r="V27" s="74"/>
      <c r="Y27" s="72" t="s">
        <v>39</v>
      </c>
      <c r="Z27" s="75"/>
      <c r="AH27" s="63"/>
      <c r="AI27" s="63"/>
      <c r="AJ27" s="63"/>
      <c r="AK27" s="63"/>
      <c r="AL27" s="674">
        <f>+AH18+P27</f>
        <v>2790.9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2790.9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3700</v>
      </c>
      <c r="E29" s="655"/>
      <c r="F29" s="655"/>
      <c r="G29" s="212" t="s">
        <v>198</v>
      </c>
      <c r="H29" s="644">
        <f>+AL27</f>
        <v>2790.9</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5</v>
      </c>
      <c r="E30" s="655"/>
      <c r="F30" s="655"/>
      <c r="G30" s="212" t="s">
        <v>198</v>
      </c>
      <c r="H30" s="644">
        <f>+AL30</f>
        <v>192.1</v>
      </c>
      <c r="I30" s="645"/>
      <c r="J30" s="212" t="s">
        <v>198</v>
      </c>
      <c r="M30" s="653"/>
      <c r="P30" s="66"/>
      <c r="R30" s="658">
        <f>+ROUND(AA28,1)+ROUND(AA29,1)+ROUND(AA30,1)</f>
        <v>2790.9</v>
      </c>
      <c r="S30" s="704"/>
      <c r="T30" s="704"/>
      <c r="U30" s="704"/>
      <c r="V30" s="54" t="s">
        <v>16</v>
      </c>
      <c r="Y30" s="659" t="s">
        <v>186</v>
      </c>
      <c r="Z30" s="660"/>
      <c r="AA30" s="700"/>
      <c r="AB30" s="701"/>
      <c r="AC30" s="701"/>
      <c r="AD30" s="701"/>
      <c r="AE30" s="701"/>
      <c r="AF30" s="54" t="s">
        <v>13</v>
      </c>
      <c r="AL30" s="677">
        <v>192.1</v>
      </c>
      <c r="AM30" s="678"/>
      <c r="AN30" s="678"/>
      <c r="AO30" s="678"/>
      <c r="AP30" s="62" t="s">
        <v>13</v>
      </c>
      <c r="AS30" s="696"/>
      <c r="AT30" s="693"/>
      <c r="AU30" s="693"/>
      <c r="AV30" s="694"/>
      <c r="AW30" s="503"/>
    </row>
    <row r="31" spans="2:49" ht="27" customHeight="1" thickTop="1" thickBot="1" x14ac:dyDescent="0.2">
      <c r="B31" s="631" t="s">
        <v>226</v>
      </c>
      <c r="C31" s="632"/>
      <c r="D31" s="655">
        <v>3700</v>
      </c>
      <c r="E31" s="655"/>
      <c r="F31" s="655"/>
      <c r="G31" s="212" t="s">
        <v>198</v>
      </c>
      <c r="H31" s="644">
        <f>+AS24</f>
        <v>2790.9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D24" sqref="D24:F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　佐藤渡辺　復旧第二営業所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v>
      </c>
      <c r="Q27" s="704"/>
      <c r="R27" s="704"/>
      <c r="S27" s="704"/>
      <c r="T27" s="54" t="s">
        <v>38</v>
      </c>
      <c r="U27" s="74"/>
      <c r="V27" s="74"/>
      <c r="Y27" s="72" t="s">
        <v>39</v>
      </c>
      <c r="Z27" s="75"/>
      <c r="AH27" s="63"/>
      <c r="AI27" s="63"/>
      <c r="AJ27" s="63"/>
      <c r="AK27" s="63"/>
      <c r="AL27" s="674">
        <f>+AH18+P27</f>
        <v>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株式会社　佐藤渡辺　復旧第二営業所</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9</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3700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t="str">
        <f>IF(OR(ﾄ.混合廃棄物その他!D24&gt;0,ﾄ.混合廃棄物その他!D24&lt;0),ﾄ.混合廃棄物その他!D24,IF(Z$19&gt;0,"0",0))</f>
        <v>0</v>
      </c>
      <c r="AA9" s="395">
        <f>IF(SUM(G9:Z9)&gt;0,SUM(G9:Z9),IF(AA$19&gt;0,"0",0))</f>
        <v>3709</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9</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3700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t="str">
        <f>IF(OR(ﾄ.混合廃棄物その他!D29&gt;0,ﾄ.混合廃棄物その他!D29&lt;0),ﾄ.混合廃棄物その他!D29,IF(Z$19&gt;0,"0",0))</f>
        <v>0</v>
      </c>
      <c r="AA14" s="401">
        <f t="shared" si="0"/>
        <v>3709</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5</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f t="shared" si="0"/>
        <v>5</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9</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3700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t="str">
        <f>IF(OR(ﾄ.混合廃棄物その他!D31&gt;0,ﾄ.混合廃棄物その他!D31&lt;0),ﾄ.混合廃棄物その他!D31,IF(Z$19&gt;0,"0",0))</f>
        <v>0</v>
      </c>
      <c r="AA16" s="401">
        <f t="shared" si="0"/>
        <v>3709</v>
      </c>
    </row>
    <row r="17" spans="2:27" ht="24" customHeight="1" x14ac:dyDescent="0.15">
      <c r="B17" s="184"/>
      <c r="C17" s="759" t="s">
        <v>429</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12.1</v>
      </c>
      <c r="I19" s="405">
        <f t="shared" si="1"/>
        <v>0</v>
      </c>
      <c r="J19" s="405">
        <f t="shared" si="1"/>
        <v>0</v>
      </c>
      <c r="K19" s="405">
        <f t="shared" si="1"/>
        <v>0</v>
      </c>
      <c r="L19" s="405">
        <f t="shared" si="1"/>
        <v>0</v>
      </c>
      <c r="M19" s="405">
        <f t="shared" si="1"/>
        <v>0</v>
      </c>
      <c r="N19" s="405">
        <f t="shared" si="1"/>
        <v>0</v>
      </c>
      <c r="O19" s="405">
        <f t="shared" si="1"/>
        <v>0</v>
      </c>
      <c r="P19" s="405">
        <f t="shared" si="1"/>
        <v>0</v>
      </c>
      <c r="Q19" s="405">
        <f t="shared" si="1"/>
        <v>0</v>
      </c>
      <c r="R19" s="405">
        <f t="shared" si="1"/>
        <v>0</v>
      </c>
      <c r="S19" s="405">
        <f t="shared" si="1"/>
        <v>0</v>
      </c>
      <c r="T19" s="405">
        <f t="shared" si="1"/>
        <v>0</v>
      </c>
      <c r="U19" s="405">
        <f t="shared" si="1"/>
        <v>0</v>
      </c>
      <c r="V19" s="405">
        <f t="shared" si="1"/>
        <v>2790.9</v>
      </c>
      <c r="W19" s="405">
        <f t="shared" si="1"/>
        <v>0</v>
      </c>
      <c r="X19" s="405">
        <f t="shared" si="1"/>
        <v>0</v>
      </c>
      <c r="Y19" s="405">
        <f t="shared" si="1"/>
        <v>0</v>
      </c>
      <c r="Z19" s="406">
        <f t="shared" si="1"/>
        <v>4</v>
      </c>
      <c r="AA19" s="407">
        <f t="shared" ref="AA19:AA25" si="2">SUM(G19:Z19)</f>
        <v>2807</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12.1</v>
      </c>
      <c r="I37" s="441">
        <f t="shared" si="8"/>
        <v>0</v>
      </c>
      <c r="J37" s="441">
        <f t="shared" si="8"/>
        <v>0</v>
      </c>
      <c r="K37" s="441">
        <f t="shared" si="8"/>
        <v>0</v>
      </c>
      <c r="L37" s="441">
        <f t="shared" si="8"/>
        <v>0</v>
      </c>
      <c r="M37" s="441">
        <f t="shared" si="8"/>
        <v>0</v>
      </c>
      <c r="N37" s="441">
        <f t="shared" si="8"/>
        <v>0</v>
      </c>
      <c r="O37" s="441">
        <f t="shared" si="8"/>
        <v>0</v>
      </c>
      <c r="P37" s="441">
        <f t="shared" si="8"/>
        <v>0</v>
      </c>
      <c r="Q37" s="441">
        <f t="shared" si="8"/>
        <v>0</v>
      </c>
      <c r="R37" s="441">
        <f t="shared" si="8"/>
        <v>0</v>
      </c>
      <c r="S37" s="441">
        <f t="shared" si="8"/>
        <v>0</v>
      </c>
      <c r="T37" s="441">
        <f t="shared" si="8"/>
        <v>0</v>
      </c>
      <c r="U37" s="441">
        <f t="shared" si="8"/>
        <v>0</v>
      </c>
      <c r="V37" s="441">
        <f t="shared" si="8"/>
        <v>2790.9</v>
      </c>
      <c r="W37" s="441">
        <f t="shared" si="8"/>
        <v>0</v>
      </c>
      <c r="X37" s="441">
        <f t="shared" si="8"/>
        <v>0</v>
      </c>
      <c r="Y37" s="441">
        <f t="shared" si="8"/>
        <v>0</v>
      </c>
      <c r="Z37" s="442">
        <f t="shared" si="8"/>
        <v>4</v>
      </c>
      <c r="AA37" s="443">
        <f t="shared" si="4"/>
        <v>2807</v>
      </c>
    </row>
    <row r="38" spans="2:27" ht="24" customHeight="1" x14ac:dyDescent="0.15">
      <c r="B38" s="182"/>
      <c r="C38" s="782"/>
      <c r="D38" s="225"/>
      <c r="E38" s="223" t="s">
        <v>262</v>
      </c>
      <c r="F38" s="469"/>
      <c r="G38" s="432">
        <f t="shared" ref="G38:Z38" si="9">SUM(G39:G41)</f>
        <v>0</v>
      </c>
      <c r="H38" s="432">
        <f t="shared" si="9"/>
        <v>12.1</v>
      </c>
      <c r="I38" s="432">
        <f t="shared" si="9"/>
        <v>0</v>
      </c>
      <c r="J38" s="432">
        <f t="shared" si="9"/>
        <v>0</v>
      </c>
      <c r="K38" s="432">
        <f t="shared" si="9"/>
        <v>0</v>
      </c>
      <c r="L38" s="432">
        <f t="shared" si="9"/>
        <v>0</v>
      </c>
      <c r="M38" s="432">
        <f t="shared" si="9"/>
        <v>0</v>
      </c>
      <c r="N38" s="432">
        <f t="shared" si="9"/>
        <v>0</v>
      </c>
      <c r="O38" s="432">
        <f t="shared" si="9"/>
        <v>0</v>
      </c>
      <c r="P38" s="432">
        <f t="shared" si="9"/>
        <v>0</v>
      </c>
      <c r="Q38" s="432">
        <f t="shared" si="9"/>
        <v>0</v>
      </c>
      <c r="R38" s="432">
        <f t="shared" si="9"/>
        <v>0</v>
      </c>
      <c r="S38" s="432">
        <f t="shared" si="9"/>
        <v>0</v>
      </c>
      <c r="T38" s="432">
        <f t="shared" si="9"/>
        <v>0</v>
      </c>
      <c r="U38" s="432">
        <f t="shared" si="9"/>
        <v>0</v>
      </c>
      <c r="V38" s="432">
        <f t="shared" si="9"/>
        <v>2790.9</v>
      </c>
      <c r="W38" s="432">
        <f t="shared" si="9"/>
        <v>0</v>
      </c>
      <c r="X38" s="432">
        <f t="shared" si="9"/>
        <v>0</v>
      </c>
      <c r="Y38" s="432">
        <f t="shared" si="9"/>
        <v>0</v>
      </c>
      <c r="Z38" s="433">
        <f t="shared" si="9"/>
        <v>4</v>
      </c>
      <c r="AA38" s="434">
        <f t="shared" si="4"/>
        <v>2807</v>
      </c>
    </row>
    <row r="39" spans="2:27" ht="24" customHeight="1" x14ac:dyDescent="0.15">
      <c r="B39" s="182"/>
      <c r="C39" s="782"/>
      <c r="D39" s="226"/>
      <c r="E39" s="221"/>
      <c r="F39" s="219" t="s">
        <v>235</v>
      </c>
      <c r="G39" s="435">
        <f>+ｱ.燃え殻!$AA$28</f>
        <v>0</v>
      </c>
      <c r="H39" s="435">
        <f>+ｲ.汚泥!$AA$28</f>
        <v>12.1</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2790.9</v>
      </c>
      <c r="W39" s="435">
        <f>+ﾁ.動物のふん尿!$AA$28</f>
        <v>0</v>
      </c>
      <c r="X39" s="435">
        <f>+ﾂ.動物の死体!$AA$28</f>
        <v>0</v>
      </c>
      <c r="Y39" s="435">
        <f>+ﾃ.ばいじん!$AA$28</f>
        <v>0</v>
      </c>
      <c r="Z39" s="436">
        <f>+ﾄ.混合廃棄物その他!$AA$28</f>
        <v>4</v>
      </c>
      <c r="AA39" s="437">
        <f t="shared" si="4"/>
        <v>2807</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12.1</v>
      </c>
      <c r="I43" s="444">
        <f>+ｳ.廃油!$AL$27</f>
        <v>0</v>
      </c>
      <c r="J43" s="444">
        <f>+ｴ.廃酸!$AL$27</f>
        <v>0</v>
      </c>
      <c r="K43" s="444">
        <f>+ｵ.廃ｱﾙｶﾘ!$AL$27</f>
        <v>0</v>
      </c>
      <c r="L43" s="444">
        <f>+ｶ.廃ﾌﾟﾗ類!$AL$27</f>
        <v>0</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0</v>
      </c>
      <c r="U43" s="444">
        <f>+ｿ.鉱さい!$AL$27</f>
        <v>0</v>
      </c>
      <c r="V43" s="444">
        <f>+ﾀ.がれき類!$AL$27</f>
        <v>2790.9</v>
      </c>
      <c r="W43" s="444">
        <f>+ﾁ.動物のふん尿!$AL$27</f>
        <v>0</v>
      </c>
      <c r="X43" s="444">
        <f>+ﾂ.動物の死体!$AL$27</f>
        <v>0</v>
      </c>
      <c r="Y43" s="444">
        <f>+ﾃ.ばいじん!$AL$27</f>
        <v>0</v>
      </c>
      <c r="Z43" s="445">
        <f>+ﾄ.混合廃棄物その他!$AL$27</f>
        <v>4</v>
      </c>
      <c r="AA43" s="446">
        <f t="shared" si="4"/>
        <v>2807</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192.1</v>
      </c>
      <c r="W44" s="447">
        <f>+ﾁ.動物のふん尿!$AL$30</f>
        <v>0</v>
      </c>
      <c r="X44" s="447">
        <f>+ﾂ.動物の死体!$AL$30</f>
        <v>0</v>
      </c>
      <c r="Y44" s="447">
        <f>+ﾃ.ばいじん!$AL$30</f>
        <v>0</v>
      </c>
      <c r="Z44" s="448">
        <f>+ﾄ.混合廃棄物その他!$AL$30</f>
        <v>0</v>
      </c>
      <c r="AA44" s="449">
        <f t="shared" si="4"/>
        <v>192.1</v>
      </c>
    </row>
    <row r="45" spans="2:27" ht="24" customHeight="1" x14ac:dyDescent="0.15">
      <c r="B45" s="182"/>
      <c r="C45" s="189"/>
      <c r="D45" s="467" t="s">
        <v>190</v>
      </c>
      <c r="E45" s="778" t="s">
        <v>239</v>
      </c>
      <c r="F45" s="779"/>
      <c r="G45" s="450">
        <f>+ｱ.燃え殻!$AS$24</f>
        <v>0</v>
      </c>
      <c r="H45" s="450">
        <f>+ｲ.汚泥!$AS$24</f>
        <v>12.1</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2790.9</v>
      </c>
      <c r="W45" s="450">
        <f>+ﾁ.動物のふん尿!$AS$24</f>
        <v>0</v>
      </c>
      <c r="X45" s="450">
        <f>+ﾂ.動物の死体!$AS$24</f>
        <v>0</v>
      </c>
      <c r="Y45" s="450">
        <f>+ﾃ.ばいじん!$AS$24</f>
        <v>0</v>
      </c>
      <c r="Z45" s="451">
        <f>+ﾄ.混合廃棄物その他!$AS$24</f>
        <v>4</v>
      </c>
      <c r="AA45" s="452">
        <f t="shared" si="4"/>
        <v>2807</v>
      </c>
    </row>
    <row r="46" spans="2:27" ht="24" customHeight="1" x14ac:dyDescent="0.15">
      <c r="B46" s="182"/>
      <c r="C46" s="189"/>
      <c r="D46" s="463" t="s">
        <v>192</v>
      </c>
      <c r="E46" s="762" t="s">
        <v>433</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434</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21.1</v>
      </c>
      <c r="I55" s="506">
        <f t="shared" si="10"/>
        <v>0</v>
      </c>
      <c r="J55" s="506">
        <f t="shared" si="10"/>
        <v>0</v>
      </c>
      <c r="K55" s="506">
        <f t="shared" si="10"/>
        <v>0</v>
      </c>
      <c r="L55" s="506">
        <f t="shared" si="10"/>
        <v>0</v>
      </c>
      <c r="M55" s="506">
        <f t="shared" si="10"/>
        <v>0</v>
      </c>
      <c r="N55" s="506">
        <f t="shared" si="10"/>
        <v>0</v>
      </c>
      <c r="O55" s="506">
        <f t="shared" si="10"/>
        <v>0</v>
      </c>
      <c r="P55" s="506">
        <f t="shared" si="10"/>
        <v>0</v>
      </c>
      <c r="Q55" s="506">
        <f t="shared" si="10"/>
        <v>0</v>
      </c>
      <c r="R55" s="506">
        <f t="shared" si="10"/>
        <v>0</v>
      </c>
      <c r="S55" s="506">
        <f t="shared" si="10"/>
        <v>0</v>
      </c>
      <c r="T55" s="506">
        <f t="shared" si="10"/>
        <v>0</v>
      </c>
      <c r="U55" s="506">
        <f t="shared" si="10"/>
        <v>0</v>
      </c>
      <c r="V55" s="506">
        <f t="shared" si="10"/>
        <v>6490.9</v>
      </c>
      <c r="W55" s="506">
        <f t="shared" si="10"/>
        <v>0</v>
      </c>
      <c r="X55" s="506">
        <f t="shared" si="10"/>
        <v>0</v>
      </c>
      <c r="Y55" s="506">
        <f t="shared" si="10"/>
        <v>0</v>
      </c>
      <c r="Z55" s="506">
        <f t="shared" si="10"/>
        <v>4</v>
      </c>
      <c r="AA55" s="507">
        <f>+AA9+AA19+AA20</f>
        <v>6516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3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年    月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神奈川県横浜市都筑区佐江戸町432</v>
      </c>
      <c r="K16" s="853"/>
      <c r="L16" s="854"/>
      <c r="M16" s="854"/>
      <c r="N16" s="854"/>
      <c r="O16" s="855"/>
    </row>
    <row r="17" spans="1:48" ht="26.25" customHeight="1" x14ac:dyDescent="0.15">
      <c r="C17" s="249"/>
      <c r="D17" s="250"/>
      <c r="E17" s="250"/>
      <c r="F17" s="250"/>
      <c r="G17" s="250"/>
      <c r="H17" s="254" t="s">
        <v>7</v>
      </c>
      <c r="I17" s="254"/>
      <c r="J17" s="853" t="str">
        <f>+表紙!J40</f>
        <v>株式会社　佐藤渡辺　復旧第二営業所
所長　仲田　孝宏</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045-929-6688</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448</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株式会社　佐藤渡辺　復旧第二営業所</v>
      </c>
      <c r="G24" s="831"/>
      <c r="H24" s="832"/>
      <c r="I24" s="832"/>
      <c r="J24" s="832"/>
      <c r="K24" s="832"/>
      <c r="L24" s="832"/>
      <c r="M24" s="835" t="s">
        <v>450</v>
      </c>
      <c r="N24" s="836"/>
      <c r="O24" s="837"/>
    </row>
    <row r="25" spans="1:48" ht="18" customHeight="1" x14ac:dyDescent="0.15">
      <c r="C25" s="827"/>
      <c r="D25" s="828"/>
      <c r="E25" s="829"/>
      <c r="F25" s="833"/>
      <c r="G25" s="834"/>
      <c r="H25" s="834"/>
      <c r="I25" s="834"/>
      <c r="J25" s="834"/>
      <c r="K25" s="834"/>
      <c r="L25" s="834"/>
      <c r="M25" s="838">
        <f>表紙!M48</f>
        <v>2182</v>
      </c>
      <c r="N25" s="839"/>
      <c r="O25" s="840"/>
    </row>
    <row r="26" spans="1:48" ht="18" customHeight="1" x14ac:dyDescent="0.15">
      <c r="C26" s="819" t="s">
        <v>11</v>
      </c>
      <c r="D26" s="820"/>
      <c r="E26" s="821"/>
      <c r="F26" s="813" t="str">
        <f>+表紙!F49</f>
        <v>神奈川県横浜市都筑区佐江戸町432</v>
      </c>
      <c r="G26" s="814"/>
      <c r="H26" s="814"/>
      <c r="I26" s="814"/>
      <c r="J26" s="814"/>
      <c r="K26" s="814"/>
      <c r="L26" s="139" t="s">
        <v>172</v>
      </c>
      <c r="M26" s="259"/>
      <c r="N26" s="817" t="str">
        <f>IF(+表紙!N49="","",+表紙!N49)</f>
        <v>045-929-6688</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舗装工事の請負</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774</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t="str">
        <f>+表紙!F59</f>
        <v>19名</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3709</v>
      </c>
      <c r="I40" s="293" t="s">
        <v>4</v>
      </c>
      <c r="J40" s="594" t="s">
        <v>324</v>
      </c>
      <c r="K40" s="595"/>
      <c r="L40" s="596"/>
      <c r="M40" s="797">
        <f>+表紙!M63</f>
        <v>3709</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5</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3709</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441</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443</v>
      </c>
      <c r="E54" s="577"/>
      <c r="F54" s="577"/>
      <c r="G54" s="577"/>
      <c r="H54" s="577"/>
      <c r="I54" s="577"/>
      <c r="J54" s="577"/>
      <c r="K54" s="577"/>
      <c r="L54" s="577"/>
      <c r="M54" s="577"/>
      <c r="N54" s="577"/>
      <c r="O54" s="578"/>
    </row>
    <row r="55" spans="1:48" ht="28.15" customHeight="1" x14ac:dyDescent="0.15">
      <c r="A55" s="44"/>
      <c r="B55" s="44"/>
      <c r="C55" s="198">
        <v>4</v>
      </c>
      <c r="D55" s="577" t="s">
        <v>449</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2024-06-24T06:40:31Z</dcterms:created>
  <dcterms:modified xsi:type="dcterms:W3CDTF">2024-09-05T04:47:06Z</dcterms:modified>
</cp:coreProperties>
</file>