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2" i="94" s="1"/>
  <c r="AK27" i="82"/>
  <c r="X32" i="94"/>
  <c r="X31" i="94" s="1"/>
  <c r="X26" i="94" s="1"/>
  <c r="X18" i="82"/>
  <c r="O16" i="83"/>
  <c r="Y50" i="94" s="1"/>
  <c r="X21" i="83"/>
  <c r="AK27" i="83"/>
  <c r="O16" i="94"/>
  <c r="O9" i="94"/>
  <c r="O14" i="94"/>
  <c r="H27" i="94"/>
  <c r="X27" i="94"/>
  <c r="X21" i="78"/>
  <c r="O16" i="79"/>
  <c r="R50" i="94" s="1"/>
  <c r="X21" i="89"/>
  <c r="F12" i="83"/>
  <c r="O18"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5" i="94"/>
  <c r="O17" i="94"/>
  <c r="O10" i="94"/>
  <c r="O5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<sst xmlns="http://schemas.openxmlformats.org/spreadsheetml/2006/main" count="3180" uniqueCount="466">
  <si>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</si>
  <si>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</si>
  <si>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</si>
  <si>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</si>
  <si>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</si>
  <si>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</si>
  <si>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</si>
  <si>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</si>
  <si>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</si>
  <si>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</si>
  <si>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</si>
  <si>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</si>
  <si>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</si>
  <si>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</si>
  <si>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</si>
  <si>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</si>
  <si>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</si>
  <si>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</si>
  <si>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</si>
  <si>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</si>
  <si>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</si>
  <si>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</si>
  <si>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</si>
  <si>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</si>
  <si>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</si>
  <si>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</si>
  <si>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</si>
  <si>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</si>
  <si>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</si>
  <si>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</si>
  <si>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</si>
  <si>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</si>
  <si>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</si>
  <si>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</si>
  <si>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</si>
  <si>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</si>
  <si>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</si>
  <si>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</si>
  <si>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</si>
  <si>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</si>
  <si>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</si>
  <si>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</si>
  <si>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</si>
  <si>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</si>
  <si>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</si>
  <si>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</si>
  <si>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</si>
  <si>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</si>
  <si>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</si>
  <si>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</si>
  <si>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</si>
  <si>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</si>
  <si>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</si>
  <si>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</si>
  <si>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</si>
  <si>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</si>
  <si>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</si>
  <si>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</si>
  <si>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</si>
  <si>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</si>
  <si>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</si>
  <si>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</si>
  <si>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</si>
  <si>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</si>
  <si>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</si>
  <si>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</si>
  <si>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</si>
  <si>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</si>
  <si>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</si>
  <si>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</si>
  <si>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</si>
  <si>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</si>
  <si>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</si>
  <si>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</si>
  <si>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</si>
  <si>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</si>
  <si>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</si>
  <si>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</si>
  <si>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</si>
  <si>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</si>
  <si>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</si>
  <si>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</si>
  <si>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</si>
  <si>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</si>
  <si>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</si>
  <si>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</si>
  <si>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</si>
  <si>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</si>
  <si>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</si>
  <si>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</si>
  <si>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</si>
  <si>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</si>
  <si>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</si>
  <si>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</si>
  <si>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</si>
  <si>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</si>
  <si>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</si>
  <si>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</si>
  <si>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</si>
  <si>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</si>
  <si>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</si>
  <si>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</si>
  <si>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</si>
  <si>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</si>
  <si>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</si>
  <si>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</si>
  <si>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</si>
  <si>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</si>
  <si>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</si>
  <si>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</si>
  <si>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</si>
  <si>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</si>
  <si>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</si>
  <si>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</si>
  <si>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</si>
  <si>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</si>
  <si>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</si>
  <si>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</si>
  <si>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</si>
  <si>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</si>
  <si>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</si>
  <si>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</si>
  <si>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</si>
  <si>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</si>
  <si>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</si>
  <si>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</si>
  <si>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</si>
  <si>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</si>
  <si>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</si>
  <si>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</si>
  <si>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</si>
  <si>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</si>
  <si>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</si>
  <si>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</si>
  <si>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</si>
  <si>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</si>
  <si>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</si>
  <si>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</si>
  <si>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</si>
  <si>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</si>
  <si>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</si>
  <si>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</si>
  <si>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</si>
  <si>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</si>
  <si>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</si>
  <si>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</si>
  <si>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</si>
  <si>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</si>
  <si>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</si>
  <si>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</si>
  <si>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</si>
  <si>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</si>
  <si>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</si>
  <si>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</si>
  <si>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</si>
  <si>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</si>
  <si>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</si>
  <si>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</si>
  <si>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</si>
  <si>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</si>
  <si>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</si>
  <si>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</si>
  <si>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</si>
  <si>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</si>
  <si>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</si>
  <si>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</si>
  <si>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</si>
  <si>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</si>
  <si>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</si>
  <si>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</si>
  <si>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</si>
  <si>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</si>
  <si>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</si>
  <si>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</si>
  <si>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</si>
  <si>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</si>
  <si>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</si>
  <si>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</si>
  <si>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</si>
  <si>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</si>
  <si>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</si>
  <si>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</si>
  <si>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</si>
  <si>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</si>
  <si>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</si>
  <si>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</si>
  <si>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</si>
  <si>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</si>
  <si>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</si>
  <si>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</si>
  <si>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</si>
  <si>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</si>
  <si>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</si>
  <si>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</si>
  <si>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</si>
  <si>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</si>
  <si>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</si>
  <si>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</si>
  <si>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</si>
  <si>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</si>
  <si>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</si>
  <si>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</si>
  <si>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</si>
  <si>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</si>
  <si>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</si>
  <si>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</si>
  <si>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</si>
  <si>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</si>
  <si>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</si>
  <si>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</si>
  <si>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</si>
  <si>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</si>
  <si>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</si>
  <si>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</si>
  <si>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</si>
  <si>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</si>
  <si>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</si>
  <si>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</si>
  <si>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</si>
  <si>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</si>
  <si>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</si>
  <si>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</si>
  <si>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</si>
  <si>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</si>
  <si>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</si>
  <si>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</si>
  <si>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</si>
  <si>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</si>
  <si>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</si>
  <si>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</si>
  <si>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</si>
  <si>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</si>
  <si>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</si>
  <si>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</si>
  <si>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</si>
  <si>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</si>
  <si>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</si>
  <si>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</si>
  <si>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</si>
  <si>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</si>
  <si>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</si>
  <si>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</si>
  <si>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</si>
  <si>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</si>
  <si>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</si>
  <si>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</si>
  <si>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</si>
  <si>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</si>
  <si>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</si>
  <si>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</si>
  <si>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</si>
  <si>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</si>
  <si>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</si>
  <si>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</si>
  <si>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</si>
  <si>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</si>
  <si>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</si>
  <si>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</si>
  <si>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</si>
  <si>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</si>
  <si>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</si>
  <si>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</si>
  <si>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</si>
  <si>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</si>
  <si>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</si>
  <si>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</si>
  <si>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</si>
  <si>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</si>
  <si>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</si>
  <si>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</si>
  <si>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</si>
  <si>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</si>
  <si>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</si>
  <si>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</si>
  <si>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</si>
  <si>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</si>
  <si>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</si>
  <si>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</si>
  <si>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</si>
  <si>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</si>
  <si>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</si>
  <si>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</si>
  <si>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</si>
  <si>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</si>
  <si>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</si>
  <si>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</si>
  <si>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</si>
  <si>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</si>
  <si>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</si>
  <si>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</si>
  <si>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</si>
  <si>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</si>
  <si>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</si>
  <si>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</si>
  <si>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</si>
  <si>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</si>
  <si>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</si>
  <si>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</si>
  <si>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</si>
  <si>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</si>
  <si>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</si>
  <si>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</si>
  <si>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</si>
  <si>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</si>
  <si>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</si>
  <si>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</si>
  <si>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</si>
  <si>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</si>
  <si>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</si>
  <si>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</si>
  <si>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</si>
  <si>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</si>
  <si>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</si>
  <si>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</si>
  <si>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</si>
  <si>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</si>
  <si>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</si>
  <si>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</si>
  <si>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</si>
  <si>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</si>
  <si>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</si>
  <si>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</si>
  <si>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</si>
  <si>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</si>
  <si>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</si>
  <si>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</si>
  <si>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</si>
  <si>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</si>
  <si>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</si>
  <si>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</si>
  <si>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</si>
  <si>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</si>
  <si>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</si>
  <si>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</si>
  <si>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</si>
  <si>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</si>
  <si>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</si>
  <si>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</si>
  <si>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</si>
  <si>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</si>
  <si>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</si>
  <si>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</si>
  <si>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</si>
  <si>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</si>
  <si>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</si>
  <si>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</si>
  <si>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</si>
  <si>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</si>
  <si>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</si>
  <si>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</si>
  <si>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</si>
  <si>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</si>
  <si>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</si>
  <si>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</si>
  <si>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</si>
  <si>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</si>
  <si>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</si>
  <si>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</si>
  <si>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</si>
  <si>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</si>
  <si>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</si>
  <si>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</si>
  <si>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</si>
  <si>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</si>
  <si>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</si>
  <si>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</si>
  <si>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</si>
  <si>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</si>
  <si>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</si>
  <si>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</si>
  <si>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</si>
  <si>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</si>
  <si>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</si>
  <si>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</si>
  <si>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</si>
  <si>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</si>
  <si>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</si>
  <si>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</si>
  <si>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</si>
  <si>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</si>
  <si>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</si>
  <si>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</si>
  <si>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</si>
  <si>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</si>
  <si>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</si>
  <si>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</si>
  <si>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</si>
  <si>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</si>
  <si>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</si>
  <si>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</si>
  <si>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</si>
  <si>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</si>
  <si>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</si>
  <si>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</si>
  <si>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</si>
  <si>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</si>
  <si>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</si>
  <si>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</si>
  <si>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</si>
  <si>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</si>
  <si>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</si>
  <si>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</si>
  <si>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</si>
  <si>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</si>
  <si>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</si>
  <si>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</si>
  <si>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</si>
  <si>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</si>
  <si>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</si>
  <si>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</si>
  <si>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</si>
  <si>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</si>
  <si>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</si>
  <si>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</si>
  <si>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</si>
  <si>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</si>
  <si>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</si>
  <si>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</si>
  <si>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</si>
  <si>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</si>
  <si>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</si>
  <si>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</si>
  <si>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</si>
  <si>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</si>
  <si>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</si>
  <si>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</si>
  <si>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</si>
  <si>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</si>
  <si>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</si>
  <si>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</si>
  <si>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</si>
  <si>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</si>
  <si>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</si>
  <si>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</si>
  <si>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</si>
  <si>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</si>
  <si>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</si>
  <si>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</si>
  <si>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</si>
  <si>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</si>
  <si>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</si>
  <si>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</si>
  <si>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</si>
  <si>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</si>
  <si>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</si>
  <si>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横浜市中区吉田町65番地
清水建設株式会社　横浜支店</t>
    <phoneticPr fontId="3"/>
  </si>
  <si>
    <t>執行役員支店長　富永　秀行</t>
    <phoneticPr fontId="3"/>
  </si>
  <si>
    <t>清水建設株式会社　横浜支店</t>
    <phoneticPr fontId="3"/>
  </si>
  <si>
    <t>横浜市中区吉田町65番地</t>
    <phoneticPr fontId="3"/>
  </si>
  <si>
    <t>045-261-3981</t>
    <phoneticPr fontId="3"/>
  </si>
  <si>
    <t>横浜市長</t>
    <phoneticPr fontId="3"/>
  </si>
  <si>
    <t>Ｄ－建設業</t>
    <phoneticPr fontId="3"/>
  </si>
  <si>
    <t>総合工事業</t>
    <phoneticPr fontId="3"/>
  </si>
  <si>
    <t>045-253-2245</t>
    <phoneticPr fontId="3"/>
  </si>
  <si>
    <t>625名</t>
    <rPh sb="3" eb="4">
      <t>メイ</t>
    </rPh>
    <phoneticPr fontId="3"/>
  </si>
  <si>
    <t>令和  6年   6月  25日</t>
    <phoneticPr fontId="3"/>
  </si>
  <si>
    <t>（別紙-1）添付</t>
    <phoneticPr fontId="3"/>
  </si>
  <si>
    <t>（別紙-2）添付</t>
    <phoneticPr fontId="3"/>
  </si>
  <si>
    <t>・資材のプレカット・ユニット化
・資材の簡易梱包・無梱包化
・仮設資材・型枠資材の転用回数の向上
・発生抑制に有効な工法の採用
・副産物研修・教育の実施
・副産物を重点とした内部環境監査の実施
・延床面積当りの産業廃棄物発生量(原単位)抑制目標の見直しの実施
・大型作業所におけるゼロ・エミッションの推進</t>
    <rPh sb="87" eb="89">
      <t>ナイブ</t>
    </rPh>
    <rPh sb="89" eb="91">
      <t>カンキョウ</t>
    </rPh>
    <phoneticPr fontId="3"/>
  </si>
  <si>
    <t>・資材のプレカット・ユニット化
・資材の簡易梱包・無梱包化
・仮設資材・型枠資材の転用回数の向上
・発生抑制に有効な工法の採用
・副産物研修・教育の実施
・副産物を重点とした内部環境監査の実施
・延床面積当りの産業廃棄物発生量(原単位)抑制目標の見直しの実施
・大型作業所におけるゼロ・エミッションの推進
・産業廃棄物ヤードでの容積削減に向けた取組</t>
    <rPh sb="87" eb="89">
      <t>ナイブ</t>
    </rPh>
    <rPh sb="89" eb="91">
      <t>カンキョウ</t>
    </rPh>
    <phoneticPr fontId="3"/>
  </si>
  <si>
    <t>建設汚泥／コンクリートがら／アスファルト・コンクリートがら／その他がれき類／ガラス・陶磁器くず／廃石膏ボード／廃ＡＬＣ／廃グラスウール／金属くず／紙くず／ダンボールくず／木くず／繊維くず／硬質系非塩ビ系廃プラ／軟質系廃プラ／硬質系塩ビ系廃プラ／発泡スチロール／廃ウレタン材／廃塩ビ管／石綿含有廃棄物／その他（作業所の実情に合わせて実施）
・副産物研修・教育の実施　　・副産物を重点とした監査の実施</t>
    <phoneticPr fontId="3"/>
  </si>
  <si>
    <t>・取組実積無し</t>
    <phoneticPr fontId="3"/>
  </si>
  <si>
    <t>・取組予定無し</t>
    <phoneticPr fontId="3"/>
  </si>
  <si>
    <t>・産業廃棄物の種類・性状に応じた適正な業者選定
・受入規模に応じた適正な収集運搬・処分施設の選定
・リサイクル率の高い処理施設の選定
・広域認定制度を利用した新品端材品のメーカー直送
・廃プラスチック類の種類分別によるサーマルリサイクルだけではなく
　マテリアルリサイクルやケミカルリサイクルへの展開
・既存及び新規委託先施設の周辺状況や処理方法などの定期的な確認</t>
    <rPh sb="178" eb="179">
      <t>テキ</t>
    </rPh>
    <phoneticPr fontId="3"/>
  </si>
  <si>
    <t>・産業廃棄物の種類・性状に応じた適正な業者選定
・受入規模に応じた適正な収集運搬・処分施設の選定
・リサイクル率の高い処理施設の選定
・広域認定制度を利用した新品端材品のメーカー直送
・廃プラスチック類の種類分別によるサーマルリサイクルだけではなく
　マテリアルリサイクルやケミカルリサイクルへの展開
・既存及び新規委託先施設の周辺状況や処理方法などの定期的な確認
・排出場所から近い施設の選定（案件による）
・自社現場排出の廃プラスチックによる自社完結型再生資源循環への展開
　（協業による再生資源循環ルートの開拓）</t>
    <phoneticPr fontId="3"/>
  </si>
  <si>
    <t>・施工条件及び発注者や土地所有者の了承が得られれば実施予定
・利用用途に応じた適正な品質を確保し、杭汚泥は建屋基礎の埋め戻しに
　がれき類（コンクリートがら）は仮設通路や路盤整備の砕石に再利用する予定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</si>
</sst>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P48" sqref="P48:U48"/>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450</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2188</v>
      </c>
      <c r="Q49" s="754"/>
      <c r="R49" s="754"/>
      <c r="S49" s="754"/>
      <c r="T49" s="754"/>
      <c r="U49" s="755"/>
    </row>
    <row r="50" spans="3:54" ht="26.25" customHeight="1" x14ac:dyDescent="0.15">
      <c r="C50" s="726" t="s">
        <v>11</v>
      </c>
      <c r="D50" s="727"/>
      <c r="E50" s="728"/>
      <c r="F50" s="737" t="s">
        <v>448</v>
      </c>
      <c r="G50" s="738"/>
      <c r="H50" s="738"/>
      <c r="I50" s="738"/>
      <c r="J50" s="738"/>
      <c r="K50" s="738"/>
      <c r="L50" s="738"/>
      <c r="M50" s="738"/>
      <c r="N50" s="592" t="s">
        <v>172</v>
      </c>
      <c r="O50" s="595"/>
      <c r="P50" s="596"/>
      <c r="Q50" s="741" t="s">
        <v>453</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451</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64468</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454</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456</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457</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12</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37736.800000000003</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458</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12</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49515.199999999997</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459</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460</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460</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461</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1000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465</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461</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462</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461</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462</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37736.800000000003</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3504.5</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37123.1</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f>+別紙!AA18</f>
        <v>0.2</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463</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48515.199999999997</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4070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47849.2</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0.5</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464</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清水建設株式会社　横浜支店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15000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10310.6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15000</v>
      </c>
      <c r="P27" s="863"/>
      <c r="Q27" s="863"/>
      <c r="R27" s="863"/>
      <c r="S27" s="59" t="s">
        <v>38</v>
      </c>
      <c r="T27" s="80"/>
      <c r="U27" s="80"/>
      <c r="X27" s="78" t="s">
        <v>39</v>
      </c>
      <c r="Y27" s="81"/>
      <c r="AG27" s="68"/>
      <c r="AH27" s="68"/>
      <c r="AI27" s="68"/>
      <c r="AJ27" s="68"/>
      <c r="AK27" s="905">
        <f>+AG18+O27</f>
        <v>15000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10310.6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211.4</v>
      </c>
      <c r="G30" s="875"/>
      <c r="H30" s="234" t="s">
        <v>198</v>
      </c>
      <c r="L30" s="872"/>
      <c r="O30" s="71"/>
      <c r="Q30" s="862">
        <f>+ROUND(Z28,1)+ROUND(Z29,1)+ROUND(Z30,1)</f>
        <v>15000</v>
      </c>
      <c r="R30" s="863"/>
      <c r="S30" s="863"/>
      <c r="T30" s="863"/>
      <c r="U30" s="59" t="s">
        <v>16</v>
      </c>
      <c r="X30" s="860" t="s">
        <v>186</v>
      </c>
      <c r="Y30" s="861"/>
      <c r="Z30" s="853"/>
      <c r="AA30" s="854"/>
      <c r="AB30" s="854"/>
      <c r="AC30" s="854"/>
      <c r="AD30" s="854"/>
      <c r="AE30" s="59" t="s">
        <v>13</v>
      </c>
      <c r="AK30" s="814">
        <v>300</v>
      </c>
      <c r="AL30" s="815"/>
      <c r="AM30" s="815"/>
      <c r="AN30" s="815"/>
      <c r="AO30" s="67" t="s">
        <v>13</v>
      </c>
      <c r="AR30" s="921"/>
      <c r="AS30" s="918"/>
      <c r="AT30" s="918"/>
      <c r="AU30" s="919"/>
    </row>
    <row r="31" spans="2:48" ht="27" customHeight="1" thickTop="1" thickBot="1" x14ac:dyDescent="0.2">
      <c r="B31" s="888" t="s">
        <v>375</v>
      </c>
      <c r="C31" s="839"/>
      <c r="D31" s="839"/>
      <c r="E31" s="840"/>
      <c r="F31" s="874">
        <v>10310.6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5.9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10.5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320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169.90000000000003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304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320</v>
      </c>
      <c r="P27" s="863"/>
      <c r="Q27" s="863"/>
      <c r="R27" s="863"/>
      <c r="S27" s="59" t="s">
        <v>38</v>
      </c>
      <c r="T27" s="80"/>
      <c r="U27" s="80"/>
      <c r="X27" s="78" t="s">
        <v>39</v>
      </c>
      <c r="Y27" s="81"/>
      <c r="AG27" s="68"/>
      <c r="AH27" s="68"/>
      <c r="AI27" s="68"/>
      <c r="AJ27" s="68"/>
      <c r="AK27" s="905">
        <f>+AG18+O27</f>
        <v>320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304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169.90000000000003</v>
      </c>
      <c r="G29" s="875"/>
      <c r="H29" s="234" t="s">
        <v>198</v>
      </c>
      <c r="L29" s="872"/>
      <c r="O29" s="71"/>
      <c r="P29" s="163"/>
      <c r="Q29" s="66" t="s">
        <v>183</v>
      </c>
      <c r="R29" s="839" t="s">
        <v>33</v>
      </c>
      <c r="S29" s="855"/>
      <c r="T29" s="855"/>
      <c r="U29" s="856"/>
      <c r="V29" s="63"/>
      <c r="W29" s="82"/>
      <c r="X29" s="860" t="s">
        <v>315</v>
      </c>
      <c r="Y29" s="861"/>
      <c r="Z29" s="853">
        <v>6</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118.4</v>
      </c>
      <c r="G30" s="875"/>
      <c r="H30" s="234" t="s">
        <v>198</v>
      </c>
      <c r="L30" s="872"/>
      <c r="O30" s="71"/>
      <c r="Q30" s="862">
        <f>+ROUND(Z28,1)+ROUND(Z29,1)+ROUND(Z30,1)</f>
        <v>310</v>
      </c>
      <c r="R30" s="863"/>
      <c r="S30" s="863"/>
      <c r="T30" s="863"/>
      <c r="U30" s="59" t="s">
        <v>16</v>
      </c>
      <c r="X30" s="860" t="s">
        <v>186</v>
      </c>
      <c r="Y30" s="861"/>
      <c r="Z30" s="853"/>
      <c r="AA30" s="854"/>
      <c r="AB30" s="854"/>
      <c r="AC30" s="854"/>
      <c r="AD30" s="854"/>
      <c r="AE30" s="59" t="s">
        <v>13</v>
      </c>
      <c r="AK30" s="814">
        <v>200</v>
      </c>
      <c r="AL30" s="815"/>
      <c r="AM30" s="815"/>
      <c r="AN30" s="815"/>
      <c r="AO30" s="67" t="s">
        <v>13</v>
      </c>
      <c r="AR30" s="921"/>
      <c r="AS30" s="918"/>
      <c r="AT30" s="918"/>
      <c r="AU30" s="919"/>
    </row>
    <row r="31" spans="2:48" ht="27" customHeight="1" thickTop="1" thickBot="1" x14ac:dyDescent="0.2">
      <c r="B31" s="888" t="s">
        <v>375</v>
      </c>
      <c r="C31" s="839"/>
      <c r="D31" s="839"/>
      <c r="E31" s="840"/>
      <c r="F31" s="874">
        <v>162.80000000000001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27.5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v>
      </c>
      <c r="P27" s="863"/>
      <c r="Q27" s="863"/>
      <c r="R27" s="863"/>
      <c r="S27" s="59" t="s">
        <v>38</v>
      </c>
      <c r="T27" s="80"/>
      <c r="U27" s="80"/>
      <c r="X27" s="78" t="s">
        <v>39</v>
      </c>
      <c r="Y27" s="81"/>
      <c r="AG27" s="68"/>
      <c r="AH27" s="68"/>
      <c r="AI27" s="68"/>
      <c r="AJ27" s="68"/>
      <c r="AK27" s="905">
        <f>+AG18+O27</f>
        <v>30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27.5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17.2</v>
      </c>
      <c r="G30" s="875"/>
      <c r="H30" s="234" t="s">
        <v>198</v>
      </c>
      <c r="L30" s="872"/>
      <c r="O30" s="71"/>
      <c r="Q30" s="862">
        <f>+ROUND(Z28,1)+ROUND(Z29,1)+ROUND(Z30,1)</f>
        <v>30</v>
      </c>
      <c r="R30" s="863"/>
      <c r="S30" s="863"/>
      <c r="T30" s="863"/>
      <c r="U30" s="59" t="s">
        <v>16</v>
      </c>
      <c r="X30" s="860" t="s">
        <v>186</v>
      </c>
      <c r="Y30" s="861"/>
      <c r="Z30" s="853"/>
      <c r="AA30" s="854"/>
      <c r="AB30" s="854"/>
      <c r="AC30" s="854"/>
      <c r="AD30" s="854"/>
      <c r="AE30" s="59" t="s">
        <v>13</v>
      </c>
      <c r="AK30" s="814">
        <v>20</v>
      </c>
      <c r="AL30" s="815"/>
      <c r="AM30" s="815"/>
      <c r="AN30" s="815"/>
      <c r="AO30" s="67" t="s">
        <v>13</v>
      </c>
      <c r="AR30" s="921"/>
      <c r="AS30" s="918"/>
      <c r="AT30" s="918"/>
      <c r="AU30" s="919"/>
    </row>
    <row r="31" spans="2:48" ht="27" customHeight="1" thickTop="1" thickBot="1" x14ac:dyDescent="0.2">
      <c r="B31" s="888" t="s">
        <v>375</v>
      </c>
      <c r="C31" s="839"/>
      <c r="D31" s="839"/>
      <c r="E31" s="840"/>
      <c r="F31" s="874">
        <v>27.5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600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600</v>
      </c>
      <c r="P27" s="863"/>
      <c r="Q27" s="863"/>
      <c r="R27" s="863"/>
      <c r="S27" s="59" t="s">
        <v>38</v>
      </c>
      <c r="T27" s="80"/>
      <c r="U27" s="80"/>
      <c r="X27" s="78" t="s">
        <v>39</v>
      </c>
      <c r="Y27" s="81"/>
      <c r="AG27" s="68"/>
      <c r="AH27" s="68"/>
      <c r="AI27" s="68"/>
      <c r="AJ27" s="68"/>
      <c r="AK27" s="905">
        <f>+AG18+O27</f>
        <v>600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278.39999999999998</v>
      </c>
      <c r="G30" s="875"/>
      <c r="H30" s="234" t="s">
        <v>198</v>
      </c>
      <c r="L30" s="872"/>
      <c r="O30" s="71"/>
      <c r="Q30" s="862">
        <f>+ROUND(Z28,1)+ROUND(Z29,1)+ROUND(Z30,1)</f>
        <v>600</v>
      </c>
      <c r="R30" s="863"/>
      <c r="S30" s="863"/>
      <c r="T30" s="863"/>
      <c r="U30" s="59" t="s">
        <v>16</v>
      </c>
      <c r="X30" s="860" t="s">
        <v>186</v>
      </c>
      <c r="Y30" s="861"/>
      <c r="Z30" s="853"/>
      <c r="AA30" s="854"/>
      <c r="AB30" s="854"/>
      <c r="AC30" s="854"/>
      <c r="AD30" s="854"/>
      <c r="AE30" s="59" t="s">
        <v>13</v>
      </c>
      <c r="AK30" s="814">
        <v>300</v>
      </c>
      <c r="AL30" s="815"/>
      <c r="AM30" s="815"/>
      <c r="AN30" s="815"/>
      <c r="AO30" s="67" t="s">
        <v>13</v>
      </c>
      <c r="AR30" s="921"/>
      <c r="AS30" s="918"/>
      <c r="AT30" s="918"/>
      <c r="AU30" s="919"/>
    </row>
    <row r="31" spans="2:48" ht="27" customHeight="1" thickTop="1" thickBot="1" x14ac:dyDescent="0.2">
      <c r="B31" s="888" t="s">
        <v>375</v>
      </c>
      <c r="C31" s="839"/>
      <c r="D31" s="839"/>
      <c r="E31" s="840"/>
      <c r="F31" s="874">
        <v>601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192.3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300</v>
      </c>
      <c r="P27" s="863"/>
      <c r="Q27" s="863"/>
      <c r="R27" s="863"/>
      <c r="S27" s="59" t="s">
        <v>38</v>
      </c>
      <c r="T27" s="80"/>
      <c r="U27" s="80"/>
      <c r="X27" s="78" t="s">
        <v>39</v>
      </c>
      <c r="Y27" s="81"/>
      <c r="AG27" s="68"/>
      <c r="AH27" s="68"/>
      <c r="AI27" s="68"/>
      <c r="AJ27" s="68"/>
      <c r="AK27" s="905">
        <f>+AG18+O27</f>
        <v>300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192.3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83</v>
      </c>
      <c r="G30" s="875"/>
      <c r="H30" s="234" t="s">
        <v>198</v>
      </c>
      <c r="L30" s="872"/>
      <c r="O30" s="71"/>
      <c r="Q30" s="862">
        <f>+ROUND(Z28,1)+ROUND(Z29,1)+ROUND(Z30,1)</f>
        <v>300</v>
      </c>
      <c r="R30" s="863"/>
      <c r="S30" s="863"/>
      <c r="T30" s="863"/>
      <c r="U30" s="59" t="s">
        <v>16</v>
      </c>
      <c r="X30" s="860" t="s">
        <v>186</v>
      </c>
      <c r="Y30" s="861"/>
      <c r="Z30" s="853"/>
      <c r="AA30" s="854"/>
      <c r="AB30" s="854"/>
      <c r="AC30" s="854"/>
      <c r="AD30" s="854"/>
      <c r="AE30" s="59" t="s">
        <v>13</v>
      </c>
      <c r="AK30" s="814">
        <v>100</v>
      </c>
      <c r="AL30" s="815"/>
      <c r="AM30" s="815"/>
      <c r="AN30" s="815"/>
      <c r="AO30" s="67" t="s">
        <v>13</v>
      </c>
      <c r="AR30" s="921"/>
      <c r="AS30" s="918"/>
      <c r="AT30" s="918"/>
      <c r="AU30" s="919"/>
    </row>
    <row r="31" spans="2:48" ht="27" customHeight="1" thickTop="1" thickBot="1" x14ac:dyDescent="0.2">
      <c r="B31" s="888" t="s">
        <v>375</v>
      </c>
      <c r="C31" s="839"/>
      <c r="D31" s="839"/>
      <c r="E31" s="840"/>
      <c r="F31" s="874">
        <v>192.3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870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739.7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870</v>
      </c>
      <c r="P27" s="863"/>
      <c r="Q27" s="863"/>
      <c r="R27" s="863"/>
      <c r="S27" s="59" t="s">
        <v>38</v>
      </c>
      <c r="T27" s="80"/>
      <c r="U27" s="80"/>
      <c r="X27" s="78" t="s">
        <v>39</v>
      </c>
      <c r="Y27" s="81"/>
      <c r="AG27" s="68"/>
      <c r="AH27" s="68"/>
      <c r="AI27" s="68"/>
      <c r="AJ27" s="68"/>
      <c r="AK27" s="905">
        <f>+AG18+O27</f>
        <v>870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739.7</v>
      </c>
      <c r="G29" s="875"/>
      <c r="H29" s="234" t="s">
        <v>198</v>
      </c>
      <c r="L29" s="872"/>
      <c r="O29" s="71"/>
      <c r="P29" s="163"/>
      <c r="Q29" s="66" t="s">
        <v>183</v>
      </c>
      <c r="R29" s="839" t="s">
        <v>33</v>
      </c>
      <c r="S29" s="855"/>
      <c r="T29" s="855"/>
      <c r="U29" s="856"/>
      <c r="V29" s="63"/>
      <c r="W29" s="82"/>
      <c r="X29" s="860" t="s">
        <v>315</v>
      </c>
      <c r="Y29" s="861"/>
      <c r="Z29" s="853">
        <v>40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613.1</v>
      </c>
      <c r="G30" s="875"/>
      <c r="H30" s="234" t="s">
        <v>198</v>
      </c>
      <c r="L30" s="872"/>
      <c r="O30" s="71"/>
      <c r="Q30" s="862">
        <f>+ROUND(Z28,1)+ROUND(Z29,1)+ROUND(Z30,1)</f>
        <v>840</v>
      </c>
      <c r="R30" s="863"/>
      <c r="S30" s="863"/>
      <c r="T30" s="863"/>
      <c r="U30" s="59" t="s">
        <v>16</v>
      </c>
      <c r="X30" s="860" t="s">
        <v>186</v>
      </c>
      <c r="Y30" s="861"/>
      <c r="Z30" s="853"/>
      <c r="AA30" s="854"/>
      <c r="AB30" s="854"/>
      <c r="AC30" s="854"/>
      <c r="AD30" s="854"/>
      <c r="AE30" s="59" t="s">
        <v>13</v>
      </c>
      <c r="AK30" s="814">
        <v>650</v>
      </c>
      <c r="AL30" s="815"/>
      <c r="AM30" s="815"/>
      <c r="AN30" s="815"/>
      <c r="AO30" s="67" t="s">
        <v>13</v>
      </c>
      <c r="AR30" s="921"/>
      <c r="AS30" s="918"/>
      <c r="AT30" s="918"/>
      <c r="AU30" s="919"/>
    </row>
    <row r="31" spans="2:48" ht="27" customHeight="1" thickTop="1" thickBot="1" x14ac:dyDescent="0.2">
      <c r="B31" s="888" t="s">
        <v>375</v>
      </c>
      <c r="C31" s="839"/>
      <c r="D31" s="839"/>
      <c r="E31" s="840"/>
      <c r="F31" s="874">
        <v>685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30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31525</v>
      </c>
      <c r="G12" s="837"/>
      <c r="H12" s="67" t="s">
        <v>13</v>
      </c>
      <c r="I12" s="68"/>
      <c r="J12" s="69"/>
      <c r="K12" s="68"/>
      <c r="L12" s="884"/>
      <c r="M12" s="70"/>
      <c r="O12" s="814">
        <v>1000</v>
      </c>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25131.7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30000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30525</v>
      </c>
      <c r="P27" s="863"/>
      <c r="Q27" s="863"/>
      <c r="R27" s="863"/>
      <c r="S27" s="59" t="s">
        <v>38</v>
      </c>
      <c r="T27" s="80"/>
      <c r="U27" s="80"/>
      <c r="X27" s="78" t="s">
        <v>39</v>
      </c>
      <c r="Y27" s="81"/>
      <c r="AG27" s="68"/>
      <c r="AH27" s="68"/>
      <c r="AI27" s="68"/>
      <c r="AJ27" s="68"/>
      <c r="AK27" s="905">
        <f>+AG18+O27</f>
        <v>30525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30000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25131.7</v>
      </c>
      <c r="G29" s="875"/>
      <c r="H29" s="234" t="s">
        <v>198</v>
      </c>
      <c r="L29" s="872"/>
      <c r="O29" s="71"/>
      <c r="P29" s="163"/>
      <c r="Q29" s="66" t="s">
        <v>183</v>
      </c>
      <c r="R29" s="839" t="s">
        <v>33</v>
      </c>
      <c r="S29" s="855"/>
      <c r="T29" s="855"/>
      <c r="U29" s="856"/>
      <c r="V29" s="63"/>
      <c r="W29" s="82"/>
      <c r="X29" s="860" t="s">
        <v>315</v>
      </c>
      <c r="Y29" s="861"/>
      <c r="Z29" s="853">
        <v>500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1861</v>
      </c>
      <c r="G30" s="875"/>
      <c r="H30" s="234" t="s">
        <v>198</v>
      </c>
      <c r="L30" s="872"/>
      <c r="O30" s="71"/>
      <c r="Q30" s="862">
        <f>+ROUND(Z28,1)+ROUND(Z29,1)+ROUND(Z30,1)</f>
        <v>30500</v>
      </c>
      <c r="R30" s="863"/>
      <c r="S30" s="863"/>
      <c r="T30" s="863"/>
      <c r="U30" s="59" t="s">
        <v>16</v>
      </c>
      <c r="X30" s="860" t="s">
        <v>186</v>
      </c>
      <c r="Y30" s="861"/>
      <c r="Z30" s="853"/>
      <c r="AA30" s="854"/>
      <c r="AB30" s="854"/>
      <c r="AC30" s="854"/>
      <c r="AD30" s="854"/>
      <c r="AE30" s="59" t="s">
        <v>13</v>
      </c>
      <c r="AK30" s="814">
        <v>2000</v>
      </c>
      <c r="AL30" s="815"/>
      <c r="AM30" s="815"/>
      <c r="AN30" s="815"/>
      <c r="AO30" s="67" t="s">
        <v>13</v>
      </c>
      <c r="AR30" s="921"/>
      <c r="AS30" s="918"/>
      <c r="AT30" s="918"/>
      <c r="AU30" s="919"/>
    </row>
    <row r="31" spans="2:48" ht="27" customHeight="1" thickTop="1" thickBot="1" x14ac:dyDescent="0.2">
      <c r="B31" s="888" t="s">
        <v>375</v>
      </c>
      <c r="C31" s="839"/>
      <c r="D31" s="839"/>
      <c r="E31" s="840"/>
      <c r="F31" s="874">
        <v>24613.4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25</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清水建設株式会社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855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547.5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855</v>
      </c>
      <c r="P27" s="863"/>
      <c r="Q27" s="863"/>
      <c r="R27" s="863"/>
      <c r="S27" s="59" t="s">
        <v>38</v>
      </c>
      <c r="T27" s="80"/>
      <c r="U27" s="80"/>
      <c r="X27" s="78" t="s">
        <v>39</v>
      </c>
      <c r="Y27" s="81"/>
      <c r="AG27" s="68"/>
      <c r="AH27" s="68"/>
      <c r="AI27" s="68"/>
      <c r="AJ27" s="68"/>
      <c r="AK27" s="905">
        <f>+AG18+O27</f>
        <v>855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547.5</v>
      </c>
      <c r="G29" s="875"/>
      <c r="H29" s="234" t="s">
        <v>198</v>
      </c>
      <c r="L29" s="872"/>
      <c r="O29" s="71"/>
      <c r="P29" s="163"/>
      <c r="Q29" s="66" t="s">
        <v>183</v>
      </c>
      <c r="R29" s="839" t="s">
        <v>33</v>
      </c>
      <c r="S29" s="855"/>
      <c r="T29" s="855"/>
      <c r="U29" s="856"/>
      <c r="V29" s="63"/>
      <c r="W29" s="82"/>
      <c r="X29" s="860" t="s">
        <v>315</v>
      </c>
      <c r="Y29" s="861"/>
      <c r="Z29" s="853">
        <v>40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322</v>
      </c>
      <c r="G30" s="875"/>
      <c r="H30" s="234" t="s">
        <v>198</v>
      </c>
      <c r="L30" s="872"/>
      <c r="O30" s="71"/>
      <c r="Q30" s="862">
        <f>+ROUND(Z28,1)+ROUND(Z29,1)+ROUND(Z30,1)</f>
        <v>840</v>
      </c>
      <c r="R30" s="863"/>
      <c r="S30" s="863"/>
      <c r="T30" s="863"/>
      <c r="U30" s="59" t="s">
        <v>16</v>
      </c>
      <c r="X30" s="860" t="s">
        <v>186</v>
      </c>
      <c r="Y30" s="861"/>
      <c r="Z30" s="853"/>
      <c r="AA30" s="854"/>
      <c r="AB30" s="854"/>
      <c r="AC30" s="854"/>
      <c r="AD30" s="854"/>
      <c r="AE30" s="59" t="s">
        <v>13</v>
      </c>
      <c r="AK30" s="814">
        <v>500</v>
      </c>
      <c r="AL30" s="815"/>
      <c r="AM30" s="815"/>
      <c r="AN30" s="815"/>
      <c r="AO30" s="67" t="s">
        <v>13</v>
      </c>
      <c r="AR30" s="921"/>
      <c r="AS30" s="918"/>
      <c r="AT30" s="918"/>
      <c r="AU30" s="919"/>
    </row>
    <row r="31" spans="2:48" ht="27" customHeight="1" thickTop="1" thickBot="1" x14ac:dyDescent="0.2">
      <c r="B31" s="888" t="s">
        <v>375</v>
      </c>
      <c r="C31" s="839"/>
      <c r="D31" s="839"/>
      <c r="E31" s="840"/>
      <c r="F31" s="874">
        <v>513.9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0.5</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0.2</v>
      </c>
      <c r="G33" s="877"/>
      <c r="H33" s="235" t="s">
        <v>198</v>
      </c>
      <c r="L33" s="873"/>
      <c r="Q33" s="853">
        <v>15</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清水建設株式会社　横浜支店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10310.6</v>
      </c>
      <c r="I9" s="507">
        <f>IF(OR(ｳ.廃油!F24&gt;0,ｳ.廃油!F24&lt;0),ｳ.廃油!F24,IF(I$19&gt;0,"0",0))</f>
        <v>5.9</v>
      </c>
      <c r="J9" s="507">
        <f>IF(OR(ｴ.廃酸!$F24&gt;0,ｴ.廃酸!$F24&lt;0),ｴ.廃酸!F24,IF(J$19&gt;0,"0",0))</f>
        <v>10.5</v>
      </c>
      <c r="K9" s="507">
        <f>IF(OR(ｵ.廃ｱﾙｶﾘ!$F24&gt;0,ｵ.廃ｱﾙｶﾘ!$F24&lt;0),ｵ.廃ｱﾙｶﾘ!F24,IF(K$19&gt;0,"0",0))</f>
        <v>0.1</v>
      </c>
      <c r="L9" s="507">
        <f>IF(OR(ｶ.廃ﾌﾟﾗ類!F24&gt;0,ｶ.廃ﾌﾟﾗ類!F24&lt;0),ｶ.廃ﾌﾟﾗ類!F24,IF(L$19&gt;0,"0",0))</f>
        <v>169.90000000000003</v>
      </c>
      <c r="M9" s="507">
        <f>IF(OR(ｷ.紙くず!F24&gt;0,ｷ.紙くず!F24&lt;0),ｷ.紙くず!F24,IF(M$19&gt;0,"0",0))</f>
        <v>27.5</v>
      </c>
      <c r="N9" s="507">
        <f>IF(OR(ｸ.木くず!F24&gt;0,ｸ.木くず!F24&lt;0),ｸ.木くず!F24,IF(N$19&gt;0,"0",0))</f>
        <v>601</v>
      </c>
      <c r="O9" s="507">
        <f>IF(OR(ｹ.繊維くず!F24&gt;0,ｹ.繊維くず!F24&lt;0),ｹ.繊維くず!F24,IF(O$19&gt;0,"0",0))</f>
        <v>0.1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192.3</v>
      </c>
      <c r="T9" s="507">
        <f>IF(OR(ｾ.ｶﾞﾗｽ･ｺﾝｸﾘ･陶磁器くず!F24&gt;0,ｾ.ｶﾞﾗｽ･ｺﾝｸﾘ･陶磁器くず!F24&lt;0),ｾ.ｶﾞﾗｽ･ｺﾝｸﾘ･陶磁器くず!F24,IF(T$19&gt;0,"0",0))</f>
        <v>739.7</v>
      </c>
      <c r="U9" s="507">
        <f>IF(OR(ｿ.鉱さい!F24&gt;0,ｿ.鉱さい!F24&lt;0),ｿ.鉱さい!F24,IF(U$19&gt;0,"0",0))</f>
        <v>0</v>
      </c>
      <c r="V9" s="507">
        <f>IF(OR(ﾀ.がれき類!F24&gt;0,ﾀ.がれき類!F24&lt;0),ﾀ.がれき類!F24,IF(V$19&gt;0,"0",0))</f>
        <v>25131.7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547.5</v>
      </c>
      <c r="AA9" s="509">
        <f>IF(SUM(G9:Z9)&gt;0,SUM(G9:Z9),IF(AA$19&gt;0,"0",0))</f>
        <v>37736.800000000003</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10310.6</v>
      </c>
      <c r="I14" s="513">
        <f>IF(OR(ｳ.廃油!F29&gt;0,ｳ.廃油!F29&lt;0),ｳ.廃油!F29,IF(I$19&gt;0,"0",0))</f>
        <v>5.9</v>
      </c>
      <c r="J14" s="513">
        <f>IF(OR(ｴ.廃酸!$F29&gt;0,ｴ.廃酸!$F29&lt;0),ｴ.廃酸!F29,IF(J$19&gt;0,"0",0))</f>
        <v>10.5</v>
      </c>
      <c r="K14" s="513">
        <f>IF(OR(ｵ.廃ｱﾙｶﾘ!$F29&gt;0,ｵ.廃ｱﾙｶﾘ!$F29&lt;0),ｵ.廃ｱﾙｶﾘ!F29,IF(K$19&gt;0,"0",0))</f>
        <v>0.1</v>
      </c>
      <c r="L14" s="513">
        <f>IF(OR(ｶ.廃ﾌﾟﾗ類!F29&gt;0,ｶ.廃ﾌﾟﾗ類!F29&lt;0),ｶ.廃ﾌﾟﾗ類!F29,IF(L$19&gt;0,"0",0))</f>
        <v>169.90000000000003</v>
      </c>
      <c r="M14" s="513">
        <f>IF(OR(ｷ.紙くず!F29&gt;0,ｷ.紙くず!F29&lt;0),ｷ.紙くず!F29,IF(M$19&gt;0,"0",0))</f>
        <v>27.5</v>
      </c>
      <c r="N14" s="513">
        <f>IF(OR(ｸ.木くず!F29&gt;0,ｸ.木くず!F29&lt;0),ｸ.木くず!F29,IF(N$19&gt;0,"0",0))</f>
        <v>601</v>
      </c>
      <c r="O14" s="513">
        <f>IF(OR(ｹ.繊維くず!F29&gt;0,ｹ.繊維くず!F29&lt;0),ｹ.繊維くず!F29,IF(O$19&gt;0,"0",0))</f>
        <v>0.1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192.3</v>
      </c>
      <c r="T14" s="513">
        <f>IF(OR(ｾ.ｶﾞﾗｽ･ｺﾝｸﾘ･陶磁器くず!F29&gt;0,ｾ.ｶﾞﾗｽ･ｺﾝｸﾘ･陶磁器くず!F29&lt;0),ｾ.ｶﾞﾗｽ･ｺﾝｸﾘ･陶磁器くず!F29,IF(T$19&gt;0,"0",0))</f>
        <v>739.7</v>
      </c>
      <c r="U14" s="513">
        <f>IF(OR(ｿ.鉱さい!F29&gt;0,ｿ.鉱さい!F29&lt;0),ｿ.鉱さい!F29,IF(U$19&gt;0,"0",0))</f>
        <v>0</v>
      </c>
      <c r="V14" s="513">
        <f>IF(OR(ﾀ.がれき類!F29&gt;0,ﾀ.がれき類!F29&lt;0),ﾀ.がれき類!F29,IF(V$19&gt;0,"0",0))</f>
        <v>25131.7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547.5</v>
      </c>
      <c r="AA14" s="515">
        <f t="shared" si="0"/>
        <v>37736.800000000003</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211.4</v>
      </c>
      <c r="I15" s="513" t="str">
        <f>IF(OR(ｳ.廃油!F30&gt;0,ｳ.廃油!F30&lt;0),ｳ.廃油!F30,IF(I$19&gt;0,"0",0))</f>
        <v>0</v>
      </c>
      <c r="J15" s="513" t="str">
        <f>IF(OR(ｴ.廃酸!$F30&gt;0,ｴ.廃酸!$F30&lt;0),ｴ.廃酸!F30,IF(J$19&gt;0,"0",0))</f>
        <v>0</v>
      </c>
      <c r="K15" s="513" t="str">
        <f>IF(OR(ｵ.廃ｱﾙｶﾘ!$F30&gt;0,ｵ.廃ｱﾙｶﾘ!$F30&lt;0),ｵ.廃ｱﾙｶﾘ!F30,IF(K$19&gt;0,"0",0))</f>
        <v>0</v>
      </c>
      <c r="L15" s="513">
        <f>IF(OR(ｶ.廃ﾌﾟﾗ類!F30&gt;0,ｶ.廃ﾌﾟﾗ類!F30&lt;0),ｶ.廃ﾌﾟﾗ類!F30,IF(L$19&gt;0,"0",0))</f>
        <v>118.4</v>
      </c>
      <c r="M15" s="513">
        <f>IF(OR(ｷ.紙くず!F30&gt;0,ｷ.紙くず!F30&lt;0),ｷ.紙くず!F30,IF(M$19&gt;0,"0",0))</f>
        <v>17.2</v>
      </c>
      <c r="N15" s="513">
        <f>IF(OR(ｸ.木くず!F30&gt;0,ｸ.木くず!F30&lt;0),ｸ.木くず!F30,IF(N$19&gt;0,"0",0))</f>
        <v>278.39999999999998</v>
      </c>
      <c r="O15" s="513" t="str">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83</v>
      </c>
      <c r="T15" s="513">
        <f>IF(OR(ｾ.ｶﾞﾗｽ･ｺﾝｸﾘ･陶磁器くず!F30&gt;0,ｾ.ｶﾞﾗｽ･ｺﾝｸﾘ･陶磁器くず!F30&lt;0),ｾ.ｶﾞﾗｽ･ｺﾝｸﾘ･陶磁器くず!F30,IF(T$19&gt;0,"0",0))</f>
        <v>613.1</v>
      </c>
      <c r="U15" s="513">
        <f>IF(OR(ｿ.鉱さい!F30&gt;0,ｿ.鉱さい!F30&lt;0),ｿ.鉱さい!F30,IF(U$19&gt;0,"0",0))</f>
        <v>0</v>
      </c>
      <c r="V15" s="513">
        <f>IF(OR(ﾀ.がれき類!F30&gt;0,ﾀ.がれき類!F30&lt;0),ﾀ.がれき類!F30,IF(V$19&gt;0,"0",0))</f>
        <v>1861</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322</v>
      </c>
      <c r="AA15" s="515">
        <f t="shared" si="0"/>
        <v>3504.5</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10310.6</v>
      </c>
      <c r="I16" s="513">
        <f>IF(OR(ｳ.廃油!F31&gt;0,ｳ.廃油!F31&lt;0),ｳ.廃油!F31,IF(I$19&gt;0,"0",0))</f>
        <v>5.9</v>
      </c>
      <c r="J16" s="513">
        <f>IF(OR(ｴ.廃酸!$F31&gt;0,ｴ.廃酸!$F31&lt;0),ｴ.廃酸!F31,IF(J$19&gt;0,"0",0))</f>
        <v>10.5</v>
      </c>
      <c r="K16" s="513">
        <f>IF(OR(ｵ.廃ｱﾙｶﾘ!$F31&gt;0,ｵ.廃ｱﾙｶﾘ!$F31&lt;0),ｵ.廃ｱﾙｶﾘ!F31,IF(K$19&gt;0,"0",0))</f>
        <v>0.1</v>
      </c>
      <c r="L16" s="513">
        <f>IF(OR(ｶ.廃ﾌﾟﾗ類!F31&gt;0,ｶ.廃ﾌﾟﾗ類!F31&lt;0),ｶ.廃ﾌﾟﾗ類!F31,IF(L$19&gt;0,"0",0))</f>
        <v>162.80000000000001</v>
      </c>
      <c r="M16" s="513">
        <f>IF(OR(ｷ.紙くず!F31&gt;0,ｷ.紙くず!F31&lt;0),ｷ.紙くず!F31,IF(M$19&gt;0,"0",0))</f>
        <v>27.5</v>
      </c>
      <c r="N16" s="513">
        <f>IF(OR(ｸ.木くず!F31&gt;0,ｸ.木くず!F31&lt;0),ｸ.木くず!F31,IF(N$19&gt;0,"0",0))</f>
        <v>601</v>
      </c>
      <c r="O16" s="513">
        <f>IF(OR(ｹ.繊維くず!F31&gt;0,ｹ.繊維くず!F31&lt;0),ｹ.繊維くず!F31,IF(O$19&gt;0,"0",0))</f>
        <v>0.1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192.3</v>
      </c>
      <c r="T16" s="513">
        <f>IF(OR(ｾ.ｶﾞﾗｽ･ｺﾝｸﾘ･陶磁器くず!F31&gt;0,ｾ.ｶﾞﾗｽ･ｺﾝｸﾘ･陶磁器くず!F31&lt;0),ｾ.ｶﾞﾗｽ･ｺﾝｸﾘ･陶磁器くず!F31,IF(T$19&gt;0,"0",0))</f>
        <v>685</v>
      </c>
      <c r="U16" s="513">
        <f>IF(OR(ｿ.鉱さい!F31&gt;0,ｿ.鉱さい!F31&lt;0),ｿ.鉱さい!F31,IF(U$19&gt;0,"0",0))</f>
        <v>0</v>
      </c>
      <c r="V16" s="513">
        <f>IF(OR(ﾀ.がれき類!F31&gt;0,ﾀ.がれき類!F31&lt;0),ﾀ.がれき類!F31,IF(V$19&gt;0,"0",0))</f>
        <v>24613.4</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513.9</v>
      </c>
      <c r="AA16" s="515">
        <f t="shared" si="0"/>
        <v>37123.1</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0.2</v>
      </c>
      <c r="AA18" s="518">
        <f t="shared" si="0"/>
        <v>0.2</v>
      </c>
    </row>
    <row r="19" spans="2:27" ht="24" customHeight="1" thickTop="1" x14ac:dyDescent="0.15">
      <c r="B19" s="185"/>
      <c r="C19" s="190" t="s">
        <v>376</v>
      </c>
      <c r="D19" s="962" t="s">
        <v>377</v>
      </c>
      <c r="E19" s="962"/>
      <c r="F19" s="963"/>
      <c r="G19" s="519">
        <f>+G37+G25+G23+G22+G21-G20</f>
        <v>0</v>
      </c>
      <c r="H19" s="519">
        <f t="shared" ref="H19:Z19" si="1">+H37+H25+H23+H22+H21-H20</f>
        <v>15000</v>
      </c>
      <c r="I19" s="519">
        <f t="shared" si="1"/>
        <v>5</v>
      </c>
      <c r="J19" s="519">
        <f t="shared" si="1"/>
        <v>10</v>
      </c>
      <c r="K19" s="519">
        <f t="shared" si="1"/>
        <v>0.1</v>
      </c>
      <c r="L19" s="519">
        <f t="shared" si="1"/>
        <v>320</v>
      </c>
      <c r="M19" s="519">
        <f t="shared" si="1"/>
        <v>30</v>
      </c>
      <c r="N19" s="519">
        <f t="shared" si="1"/>
        <v>600</v>
      </c>
      <c r="O19" s="519">
        <f t="shared" si="1"/>
        <v>0.1</v>
      </c>
      <c r="P19" s="519">
        <f t="shared" si="1"/>
        <v>0</v>
      </c>
      <c r="Q19" s="519">
        <f t="shared" si="1"/>
        <v>0</v>
      </c>
      <c r="R19" s="519">
        <f t="shared" si="1"/>
        <v>0</v>
      </c>
      <c r="S19" s="519">
        <f t="shared" si="1"/>
        <v>300</v>
      </c>
      <c r="T19" s="519">
        <f t="shared" si="1"/>
        <v>870</v>
      </c>
      <c r="U19" s="519">
        <f t="shared" si="1"/>
        <v>0</v>
      </c>
      <c r="V19" s="519">
        <f t="shared" si="1"/>
        <v>31525</v>
      </c>
      <c r="W19" s="519">
        <f t="shared" si="1"/>
        <v>0</v>
      </c>
      <c r="X19" s="519">
        <f t="shared" si="1"/>
        <v>0</v>
      </c>
      <c r="Y19" s="519">
        <f t="shared" si="1"/>
        <v>0</v>
      </c>
      <c r="Z19" s="520">
        <f t="shared" si="1"/>
        <v>855</v>
      </c>
      <c r="AA19" s="521">
        <f t="shared" ref="AA19:AA25" si="2">SUM(G19:Z19)</f>
        <v>49515.199999999997</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1000</v>
      </c>
      <c r="W21" s="525">
        <f>+ﾁ.動物のふん尿!$O$12</f>
        <v>0</v>
      </c>
      <c r="X21" s="525">
        <f>+ﾂ.動物の死体!$O$12</f>
        <v>0</v>
      </c>
      <c r="Y21" s="525">
        <f>+ﾃ.ばいじん!$O$12</f>
        <v>0</v>
      </c>
      <c r="Z21" s="526">
        <f>+ﾄ.混合廃棄物その他!$O$12</f>
        <v>0</v>
      </c>
      <c r="AA21" s="527">
        <f t="shared" si="2"/>
        <v>1000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15000</v>
      </c>
      <c r="I37" s="554">
        <f t="shared" si="8"/>
        <v>5</v>
      </c>
      <c r="J37" s="554">
        <f t="shared" si="8"/>
        <v>10</v>
      </c>
      <c r="K37" s="554">
        <f t="shared" si="8"/>
        <v>0.1</v>
      </c>
      <c r="L37" s="554">
        <f t="shared" si="8"/>
        <v>320</v>
      </c>
      <c r="M37" s="554">
        <f t="shared" si="8"/>
        <v>30</v>
      </c>
      <c r="N37" s="554">
        <f t="shared" si="8"/>
        <v>600</v>
      </c>
      <c r="O37" s="554">
        <f t="shared" si="8"/>
        <v>0.1</v>
      </c>
      <c r="P37" s="554">
        <f t="shared" si="8"/>
        <v>0</v>
      </c>
      <c r="Q37" s="554">
        <f t="shared" si="8"/>
        <v>0</v>
      </c>
      <c r="R37" s="554">
        <f t="shared" si="8"/>
        <v>0</v>
      </c>
      <c r="S37" s="554">
        <f t="shared" si="8"/>
        <v>300</v>
      </c>
      <c r="T37" s="554">
        <f t="shared" si="8"/>
        <v>870</v>
      </c>
      <c r="U37" s="554">
        <f t="shared" si="8"/>
        <v>0</v>
      </c>
      <c r="V37" s="554">
        <f t="shared" si="8"/>
        <v>30525</v>
      </c>
      <c r="W37" s="554">
        <f t="shared" si="8"/>
        <v>0</v>
      </c>
      <c r="X37" s="554">
        <f t="shared" si="8"/>
        <v>0</v>
      </c>
      <c r="Y37" s="554">
        <f t="shared" si="8"/>
        <v>0</v>
      </c>
      <c r="Z37" s="555">
        <f t="shared" si="8"/>
        <v>855</v>
      </c>
      <c r="AA37" s="556">
        <f t="shared" si="4"/>
        <v>48515.199999999997</v>
      </c>
    </row>
    <row r="38" spans="2:27" ht="24" customHeight="1" x14ac:dyDescent="0.15">
      <c r="B38" s="186"/>
      <c r="C38" s="939"/>
      <c r="D38" s="247"/>
      <c r="E38" s="245" t="s">
        <v>319</v>
      </c>
      <c r="F38" s="585"/>
      <c r="G38" s="545">
        <f t="shared" ref="G38:Z38" si="9">SUM(G39:G41)</f>
        <v>0</v>
      </c>
      <c r="H38" s="545">
        <f t="shared" si="9"/>
        <v>15000</v>
      </c>
      <c r="I38" s="545">
        <f t="shared" si="9"/>
        <v>5</v>
      </c>
      <c r="J38" s="545">
        <f t="shared" si="9"/>
        <v>10</v>
      </c>
      <c r="K38" s="545">
        <f t="shared" si="9"/>
        <v>0.1</v>
      </c>
      <c r="L38" s="545">
        <f t="shared" si="9"/>
        <v>310</v>
      </c>
      <c r="M38" s="545">
        <f t="shared" si="9"/>
        <v>30</v>
      </c>
      <c r="N38" s="545">
        <f t="shared" si="9"/>
        <v>600</v>
      </c>
      <c r="O38" s="545">
        <f t="shared" si="9"/>
        <v>0.1</v>
      </c>
      <c r="P38" s="545">
        <f t="shared" si="9"/>
        <v>0</v>
      </c>
      <c r="Q38" s="545">
        <f t="shared" si="9"/>
        <v>0</v>
      </c>
      <c r="R38" s="545">
        <f t="shared" si="9"/>
        <v>0</v>
      </c>
      <c r="S38" s="545">
        <f t="shared" si="9"/>
        <v>300</v>
      </c>
      <c r="T38" s="545">
        <f t="shared" si="9"/>
        <v>840</v>
      </c>
      <c r="U38" s="545">
        <f t="shared" si="9"/>
        <v>0</v>
      </c>
      <c r="V38" s="545">
        <f t="shared" si="9"/>
        <v>30500</v>
      </c>
      <c r="W38" s="545">
        <f t="shared" si="9"/>
        <v>0</v>
      </c>
      <c r="X38" s="545">
        <f t="shared" si="9"/>
        <v>0</v>
      </c>
      <c r="Y38" s="545">
        <f t="shared" si="9"/>
        <v>0</v>
      </c>
      <c r="Z38" s="546">
        <f t="shared" si="9"/>
        <v>840</v>
      </c>
      <c r="AA38" s="547">
        <f t="shared" si="4"/>
        <v>48435.199999999997</v>
      </c>
    </row>
    <row r="39" spans="2:27" ht="24" customHeight="1" x14ac:dyDescent="0.15">
      <c r="B39" s="186"/>
      <c r="C39" s="939"/>
      <c r="D39" s="248"/>
      <c r="E39" s="243"/>
      <c r="F39" s="241" t="s">
        <v>233</v>
      </c>
      <c r="G39" s="548">
        <f>+ｱ.燃え殻!$Z$28</f>
        <v>0</v>
      </c>
      <c r="H39" s="548">
        <f>+ｲ.汚泥!$Z$28</f>
        <v>15000</v>
      </c>
      <c r="I39" s="548">
        <f>+ｳ.廃油!$Z$28</f>
        <v>5</v>
      </c>
      <c r="J39" s="548">
        <f>+ｴ.廃酸!$Z$28</f>
        <v>10</v>
      </c>
      <c r="K39" s="548">
        <f>+ｵ.廃ｱﾙｶﾘ!$Z$28</f>
        <v>0.1</v>
      </c>
      <c r="L39" s="548">
        <f>+ｶ.廃ﾌﾟﾗ類!$Z$28</f>
        <v>304</v>
      </c>
      <c r="M39" s="548">
        <f>+ｷ.紙くず!$Z$28</f>
        <v>30</v>
      </c>
      <c r="N39" s="548">
        <f>+ｸ.木くず!$Z$28</f>
        <v>600</v>
      </c>
      <c r="O39" s="548">
        <f>+ｹ.繊維くず!$Z$28</f>
        <v>0.1</v>
      </c>
      <c r="P39" s="548">
        <f>+ｺ.動植物性残さ!$Z$28</f>
        <v>0</v>
      </c>
      <c r="Q39" s="548">
        <f>+ｻ.動物系固形不要物!$Z$28</f>
        <v>0</v>
      </c>
      <c r="R39" s="548">
        <f>+ｼ.ｺﾞﾑくず!$Z$28</f>
        <v>0</v>
      </c>
      <c r="S39" s="548">
        <f>+ｽ.金属くず!$Z$28</f>
        <v>300</v>
      </c>
      <c r="T39" s="548">
        <f>+ｾ.ｶﾞﾗｽ･ｺﾝｸﾘ･陶磁器くず!$Z$28</f>
        <v>800</v>
      </c>
      <c r="U39" s="548">
        <f>+ｿ.鉱さい!$Z$28</f>
        <v>0</v>
      </c>
      <c r="V39" s="548">
        <f>+ﾀ.がれき類!$Z$28</f>
        <v>30000</v>
      </c>
      <c r="W39" s="548">
        <f>+ﾁ.動物のふん尿!$Z$28</f>
        <v>0</v>
      </c>
      <c r="X39" s="548">
        <f>+ﾂ.動物の死体!$Z$28</f>
        <v>0</v>
      </c>
      <c r="Y39" s="548">
        <f>+ﾃ.ばいじん!$Z$28</f>
        <v>0</v>
      </c>
      <c r="Z39" s="549">
        <f>+ﾄ.混合廃棄物その他!$Z$28</f>
        <v>800</v>
      </c>
      <c r="AA39" s="550">
        <f t="shared" si="4"/>
        <v>47849.2</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6</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40</v>
      </c>
      <c r="U40" s="548">
        <f>+ｿ.鉱さい!$Z$29</f>
        <v>0</v>
      </c>
      <c r="V40" s="548">
        <f>+ﾀ.がれき類!$Z$29</f>
        <v>500</v>
      </c>
      <c r="W40" s="548">
        <f>+ﾁ.動物のふん尿!$Z$29</f>
        <v>0</v>
      </c>
      <c r="X40" s="548">
        <f>+ﾂ.動物の死体!$Z$29</f>
        <v>0</v>
      </c>
      <c r="Y40" s="548">
        <f>+ﾃ.ばいじん!$Z$29</f>
        <v>0</v>
      </c>
      <c r="Z40" s="549">
        <f>+ﾄ.混合廃棄物その他!$Z$29</f>
        <v>40</v>
      </c>
      <c r="AA40" s="550">
        <f t="shared" si="4"/>
        <v>586</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10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30</v>
      </c>
      <c r="U42" s="551">
        <f>+ｿ.鉱さい!$Q$33</f>
        <v>0</v>
      </c>
      <c r="V42" s="551">
        <f>+ﾀ.がれき類!$Q$33</f>
        <v>25</v>
      </c>
      <c r="W42" s="551">
        <f>+ﾁ.動物のふん尿!$Q$33</f>
        <v>0</v>
      </c>
      <c r="X42" s="551">
        <f>+ﾂ.動物の死体!$Q$33</f>
        <v>0</v>
      </c>
      <c r="Y42" s="551">
        <f>+ﾃ.ばいじん!$Q$33</f>
        <v>0</v>
      </c>
      <c r="Z42" s="552">
        <f>+ﾄ.混合廃棄物その他!$Q$33</f>
        <v>15</v>
      </c>
      <c r="AA42" s="553">
        <f>SUM(G42:Z42)</f>
        <v>80</v>
      </c>
    </row>
    <row r="43" spans="2:27" ht="24" customHeight="1" x14ac:dyDescent="0.15">
      <c r="B43" s="186"/>
      <c r="C43" s="142" t="s">
        <v>235</v>
      </c>
      <c r="D43" s="958" t="s">
        <v>349</v>
      </c>
      <c r="E43" s="958"/>
      <c r="F43" s="959"/>
      <c r="G43" s="557">
        <f>+ｱ.燃え殻!$AK$27</f>
        <v>0</v>
      </c>
      <c r="H43" s="557">
        <f>+ｲ.汚泥!$AK$27</f>
        <v>15000</v>
      </c>
      <c r="I43" s="557">
        <f>+ｳ.廃油!$AK$27</f>
        <v>5</v>
      </c>
      <c r="J43" s="557">
        <f>+ｴ.廃酸!$AK$27</f>
        <v>10</v>
      </c>
      <c r="K43" s="557">
        <f>+ｵ.廃ｱﾙｶﾘ!$AK$27</f>
        <v>0.1</v>
      </c>
      <c r="L43" s="557">
        <f>+ｶ.廃ﾌﾟﾗ類!$AK$27</f>
        <v>320</v>
      </c>
      <c r="M43" s="557">
        <f>+ｷ.紙くず!$AK$27</f>
        <v>30</v>
      </c>
      <c r="N43" s="557">
        <f>+ｸ.木くず!$AK$27</f>
        <v>600</v>
      </c>
      <c r="O43" s="557">
        <f>+ｹ.繊維くず!$AK$27</f>
        <v>0.1</v>
      </c>
      <c r="P43" s="557">
        <f>+ｺ.動植物性残さ!$AK$27</f>
        <v>0</v>
      </c>
      <c r="Q43" s="557">
        <f>+ｻ.動物系固形不要物!$AK$27</f>
        <v>0</v>
      </c>
      <c r="R43" s="557">
        <f>+ｼ.ｺﾞﾑくず!$AK$27</f>
        <v>0</v>
      </c>
      <c r="S43" s="557">
        <f>+ｽ.金属くず!$AK$27</f>
        <v>300</v>
      </c>
      <c r="T43" s="557">
        <f>+ｾ.ｶﾞﾗｽ･ｺﾝｸﾘ･陶磁器くず!$AK$27</f>
        <v>870</v>
      </c>
      <c r="U43" s="557">
        <f>+ｿ.鉱さい!$AK$27</f>
        <v>0</v>
      </c>
      <c r="V43" s="557">
        <f>+ﾀ.がれき類!$AK$27</f>
        <v>30525</v>
      </c>
      <c r="W43" s="557">
        <f>+ﾁ.動物のふん尿!$AK$27</f>
        <v>0</v>
      </c>
      <c r="X43" s="557">
        <f>+ﾂ.動物の死体!$AK$27</f>
        <v>0</v>
      </c>
      <c r="Y43" s="557">
        <f>+ﾃ.ばいじん!$AK$27</f>
        <v>0</v>
      </c>
      <c r="Z43" s="558">
        <f>+ﾄ.混合廃棄物その他!$AK$27</f>
        <v>855</v>
      </c>
      <c r="AA43" s="559">
        <f t="shared" si="4"/>
        <v>48515.199999999997</v>
      </c>
    </row>
    <row r="44" spans="2:27" ht="24" customHeight="1" x14ac:dyDescent="0.15">
      <c r="B44" s="186"/>
      <c r="C44" s="193"/>
      <c r="D44" s="191" t="s">
        <v>188</v>
      </c>
      <c r="E44" s="941" t="s">
        <v>236</v>
      </c>
      <c r="F44" s="942"/>
      <c r="G44" s="560">
        <f>+ｱ.燃え殻!$AK$30</f>
        <v>0</v>
      </c>
      <c r="H44" s="560">
        <f>+ｲ.汚泥!$AK$30</f>
        <v>300</v>
      </c>
      <c r="I44" s="560">
        <f>+ｳ.廃油!$AK$30</f>
        <v>0</v>
      </c>
      <c r="J44" s="560">
        <f>+ｴ.廃酸!$AK$30</f>
        <v>0</v>
      </c>
      <c r="K44" s="560">
        <f>+ｵ.廃ｱﾙｶﾘ!$AK$30</f>
        <v>0</v>
      </c>
      <c r="L44" s="560">
        <f>+ｶ.廃ﾌﾟﾗ類!$AK$30</f>
        <v>200</v>
      </c>
      <c r="M44" s="560">
        <f>+ｷ.紙くず!$AK$30</f>
        <v>20</v>
      </c>
      <c r="N44" s="560">
        <f>+ｸ.木くず!$AK$30</f>
        <v>300</v>
      </c>
      <c r="O44" s="560">
        <f>+ｹ.繊維くず!$AK$30</f>
        <v>0</v>
      </c>
      <c r="P44" s="560">
        <f>+ｺ.動植物性残さ!$AK$30</f>
        <v>0</v>
      </c>
      <c r="Q44" s="560">
        <f>+ｻ.動物系固形不要物!$AK$30</f>
        <v>0</v>
      </c>
      <c r="R44" s="560">
        <f>+ｼ.ｺﾞﾑくず!$AK$30</f>
        <v>0</v>
      </c>
      <c r="S44" s="560">
        <f>+ｽ.金属くず!$AK$30</f>
        <v>100</v>
      </c>
      <c r="T44" s="560">
        <f>+ｾ.ｶﾞﾗｽ･ｺﾝｸﾘ･陶磁器くず!$AK$30</f>
        <v>650</v>
      </c>
      <c r="U44" s="560">
        <f>+ｿ.鉱さい!$AK$30</f>
        <v>0</v>
      </c>
      <c r="V44" s="560">
        <f>+ﾀ.がれき類!$AK$30</f>
        <v>2000</v>
      </c>
      <c r="W44" s="560">
        <f>+ﾁ.動物のふん尿!$AK$30</f>
        <v>0</v>
      </c>
      <c r="X44" s="560">
        <f>+ﾂ.動物の死体!$AK$30</f>
        <v>0</v>
      </c>
      <c r="Y44" s="560">
        <f>+ﾃ.ばいじん!$AK$30</f>
        <v>0</v>
      </c>
      <c r="Z44" s="561">
        <f>+ﾄ.混合廃棄物その他!$AK$30</f>
        <v>500</v>
      </c>
      <c r="AA44" s="562">
        <f t="shared" si="4"/>
        <v>4070</v>
      </c>
    </row>
    <row r="45" spans="2:27" ht="24" customHeight="1" x14ac:dyDescent="0.15">
      <c r="B45" s="186"/>
      <c r="C45" s="193"/>
      <c r="D45" s="584" t="s">
        <v>190</v>
      </c>
      <c r="E45" s="968" t="s">
        <v>237</v>
      </c>
      <c r="F45" s="969"/>
      <c r="G45" s="563">
        <f>+ｱ.燃え殻!$AR$24</f>
        <v>0</v>
      </c>
      <c r="H45" s="563">
        <f>+ｲ.汚泥!$AR$24</f>
        <v>15000</v>
      </c>
      <c r="I45" s="563">
        <f>+ｳ.廃油!$AR$24</f>
        <v>5</v>
      </c>
      <c r="J45" s="563">
        <f>+ｴ.廃酸!$AR$24</f>
        <v>10</v>
      </c>
      <c r="K45" s="563">
        <f>+ｵ.廃ｱﾙｶﾘ!$AR$24</f>
        <v>0.1</v>
      </c>
      <c r="L45" s="563">
        <f>+ｶ.廃ﾌﾟﾗ類!$AR$24</f>
        <v>304</v>
      </c>
      <c r="M45" s="563">
        <f>+ｷ.紙くず!$AR$24</f>
        <v>30</v>
      </c>
      <c r="N45" s="563">
        <f>+ｸ.木くず!$AR$24</f>
        <v>600</v>
      </c>
      <c r="O45" s="563">
        <f>+ｹ.繊維くず!$AR$24</f>
        <v>0.1</v>
      </c>
      <c r="P45" s="563">
        <f>+ｺ.動植物性残さ!$AR$24</f>
        <v>0</v>
      </c>
      <c r="Q45" s="563">
        <f>+ｻ.動物系固形不要物!$AR$24</f>
        <v>0</v>
      </c>
      <c r="R45" s="563">
        <f>+ｼ.ｺﾞﾑくず!$AR$24</f>
        <v>0</v>
      </c>
      <c r="S45" s="563">
        <f>+ｽ.金属くず!$AR$24</f>
        <v>300</v>
      </c>
      <c r="T45" s="563">
        <f>+ｾ.ｶﾞﾗｽ･ｺﾝｸﾘ･陶磁器くず!$AR$24</f>
        <v>800</v>
      </c>
      <c r="U45" s="563">
        <f>+ｿ.鉱さい!$AR$24</f>
        <v>0</v>
      </c>
      <c r="V45" s="563">
        <f>+ﾀ.がれき類!$AR$24</f>
        <v>30000</v>
      </c>
      <c r="W45" s="563">
        <f>+ﾁ.動物のふん尿!$AR$24</f>
        <v>0</v>
      </c>
      <c r="X45" s="563">
        <f>+ﾂ.動物の死体!$AR$24</f>
        <v>0</v>
      </c>
      <c r="Y45" s="563">
        <f>+ﾃ.ばいじん!$AR$24</f>
        <v>0</v>
      </c>
      <c r="Z45" s="564">
        <f>+ﾄ.混合廃棄物その他!$AR$24</f>
        <v>800</v>
      </c>
      <c r="AA45" s="565">
        <f t="shared" si="4"/>
        <v>47849.2</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0.5</v>
      </c>
      <c r="AA47" s="568">
        <f t="shared" si="4"/>
        <v>0.5</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25310.6</v>
      </c>
      <c r="I55" s="634">
        <f t="shared" si="10"/>
        <v>10.9</v>
      </c>
      <c r="J55" s="634">
        <f t="shared" si="10"/>
        <v>20.5</v>
      </c>
      <c r="K55" s="634">
        <f t="shared" si="10"/>
        <v>0.2</v>
      </c>
      <c r="L55" s="634">
        <f t="shared" si="10"/>
        <v>489.90000000000003</v>
      </c>
      <c r="M55" s="634">
        <f t="shared" si="10"/>
        <v>57.5</v>
      </c>
      <c r="N55" s="634">
        <f t="shared" si="10"/>
        <v>1201</v>
      </c>
      <c r="O55" s="634">
        <f t="shared" si="10"/>
        <v>0.2</v>
      </c>
      <c r="P55" s="634">
        <f t="shared" si="10"/>
        <v>0</v>
      </c>
      <c r="Q55" s="634">
        <f t="shared" si="10"/>
        <v>0</v>
      </c>
      <c r="R55" s="634">
        <f t="shared" si="10"/>
        <v>0</v>
      </c>
      <c r="S55" s="634">
        <f t="shared" si="10"/>
        <v>492.3</v>
      </c>
      <c r="T55" s="634">
        <f t="shared" si="10"/>
        <v>1609.7</v>
      </c>
      <c r="U55" s="634">
        <f t="shared" si="10"/>
        <v>0</v>
      </c>
      <c r="V55" s="634">
        <f t="shared" si="10"/>
        <v>56656.7</v>
      </c>
      <c r="W55" s="634">
        <f t="shared" si="10"/>
        <v>0</v>
      </c>
      <c r="X55" s="634">
        <f t="shared" si="10"/>
        <v>0</v>
      </c>
      <c r="Y55" s="634">
        <f t="shared" si="10"/>
        <v>0</v>
      </c>
      <c r="Z55" s="634">
        <f t="shared" si="10"/>
        <v>1402.5</v>
      </c>
      <c r="AA55" s="633">
        <f>+AA9+AA19+AA20</f>
        <v>87252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25日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横浜市中区吉田町65番地
清水建設株式会社　横浜支店</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執行役員支店長　富永　秀行</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045-261-3981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清水建設株式会社　横浜支店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2188</v>
      </c>
      <c r="Q25" s="989"/>
      <c r="R25" s="989"/>
      <c r="S25" s="989"/>
      <c r="T25" s="989"/>
      <c r="U25" s="990"/>
    </row>
    <row r="26" spans="1:22" ht="26.25" customHeight="1" x14ac:dyDescent="0.15">
      <c r="C26" s="1002" t="s">
        <v>11</v>
      </c>
      <c r="D26" s="1003"/>
      <c r="E26" s="1004"/>
      <c r="F26" s="1021" t="str">
        <f>+表紙!F50</f>
        <v>横浜市中区吉田町65番地</v>
      </c>
      <c r="G26" s="1022"/>
      <c r="H26" s="1022"/>
      <c r="I26" s="1022"/>
      <c r="J26" s="1022"/>
      <c r="K26" s="1022"/>
      <c r="L26" s="1022"/>
      <c r="M26" s="1022"/>
      <c r="N26" s="454" t="s">
        <v>172</v>
      </c>
      <c r="O26" s="383"/>
      <c r="P26" s="383"/>
      <c r="Q26" s="1016" t="str">
        <f>IF(+表紙!Q50="","",+表紙!Q50)</f>
        <v>045-253-2245</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64468</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625名</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12</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37736.800000000003</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・資材のプレカット・ユニット化
・資材の簡易梱包・無梱包化
・仮設資材・型枠資材の転用回数の向上
・発生抑制に有効な工法の採用
・副産物研修・教育の実施
・副産物を重点とした内部環境監査の実施
・延床面積当りの産業廃棄物発生量(原単位)抑制目標の見直しの実施
・大型作業所におけるゼロ・エミッションの推進</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12</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49515.199999999997</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・資材のプレカット・ユニット化
・資材の簡易梱包・無梱包化
・仮設資材・型枠資材の転用回数の向上
・発生抑制に有効な工法の採用
・副産物研修・教育の実施
・副産物を重点とした内部環境監査の実施
・延床面積当りの産業廃棄物発生量(原単位)抑制目標の見直しの実施
・大型作業所におけるゼロ・エミッションの推進
・産業廃棄物ヤードでの容積削減に向けた取組</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建設汚泥／コンクリートがら／アスファルト・コンクリートがら／その他がれき類／ガラス・陶磁器くず／廃石膏ボード／廃ＡＬＣ／廃グラスウール／金属くず／紙くず／ダンボールくず／木くず／繊維くず／硬質系非塩ビ系廃プラ／軟質系廃プラ／硬質系塩ビ系廃プラ／発泡スチロール／廃ウレタン材／廃塩ビ管／石綿含有廃棄物／その他（作業所の実情に合わせて実施）
・副産物研修・教育の実施　　・副産物を重点とした監査の実施</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建設汚泥／コンクリートがら／アスファルト・コンクリートがら／その他がれき類／ガラス・陶磁器くず／廃石膏ボード／廃ＡＬＣ／廃グラスウール／金属くず／紙くず／ダンボールくず／木くず／繊維くず／硬質系非塩ビ系廃プラ／軟質系廃プラ／硬質系塩ビ系廃プラ／発泡スチロール／廃ウレタン材／廃塩ビ管／石綿含有廃棄物／その他（作業所の実情に合わせて実施）
・副産物研修・教育の実施　　・副産物を重点とした監査の実施</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・取組実積無し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1000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・施工条件及び発注者や土地所有者の了承が得られれば実施予定
・利用用途に応じた適正な品質を確保し、杭汚泥は建屋基礎の埋め戻しに
　がれき類（コンクリートがら）は仮設通路や路盤整備の砕石に再利用する予定</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・取組実積無し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・取組予定無し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・取組実積無し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・取組予定無し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37736.800000000003</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3504.5</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37123.1</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f>+表紙!K212</f>
        <v>0.2</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・産業廃棄物の種類・性状に応じた適正な業者選定
・受入規模に応じた適正な収集運搬・処分施設の選定
・リサイクル率の高い処理施設の選定
・広域認定制度を利用した新品端材品のメーカー直送
・廃プラスチック類の種類分別によるサーマルリサイクルだけではなく
　マテリアルリサイクルやケミカルリサイクルへの展開
・既存及び新規委託先施設の周辺状況や処理方法などの定期的な確認</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48515.199999999997</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4070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47849.2</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0.5</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・産業廃棄物の種類・性状に応じた適正な業者選定
・受入規模に応じた適正な収集運搬・処分施設の選定
・リサイクル率の高い処理施設の選定
・広域認定制度を利用した新品端材品のメーカー直送
・廃プラスチック類の種類分別によるサーマルリサイクルだけではなく
　マテリアルリサイクルやケミカルリサイクルへの展開
・既存及び新規委託先施設の周辺状況や処理方法などの定期的な確認
・排出場所から近い施設の選定（案件による）
・自社現場排出の廃プラスチックによる自社完結型再生資源循環への展開
　（協業による再生資源循環ルートの開拓）</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2024-06-26T07:56:45Z</dcterms:created>
  <dcterms:modified xsi:type="dcterms:W3CDTF">2024-09-05T04:48:45Z</dcterms:modified>
</cp:coreProperties>
</file>