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36" i="94" l="1"/>
  <c r="AA44" i="94"/>
  <c r="K226" i="95" s="1"/>
  <c r="K202" i="98" s="1"/>
  <c r="AA28" i="94"/>
  <c r="H26" i="94"/>
  <c r="AA29" i="94"/>
  <c r="H38" i="94"/>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95" i="95" l="1"/>
  <c r="K17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S55"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<sst xmlns="http://schemas.openxmlformats.org/spreadsheetml/2006/main" count="3178" uniqueCount="462">
  <si>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</si>
  <si>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</si>
  <si>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</si>
  <si>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</si>
  <si>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</si>
  <si>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</si>
  <si>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</si>
  <si>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</si>
  <si>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</si>
  <si>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</si>
  <si>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</si>
  <si>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</si>
  <si>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</si>
  <si>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</si>
  <si>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</si>
  <si>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</si>
  <si>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</si>
  <si>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</si>
  <si>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</si>
  <si>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</si>
  <si>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</si>
  <si>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</si>
  <si>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</si>
  <si>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</si>
  <si>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</si>
  <si>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</si>
  <si>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</si>
  <si>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</si>
  <si>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</si>
  <si>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</si>
  <si>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</si>
  <si>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</si>
  <si>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</si>
  <si>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</si>
  <si>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</si>
  <si>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</si>
  <si>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</si>
  <si>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</si>
  <si>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</si>
  <si>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</si>
  <si>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</si>
  <si>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</si>
  <si>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</si>
  <si>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</si>
  <si>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</si>
  <si>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</si>
  <si>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</si>
  <si>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</si>
  <si>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</si>
  <si>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</si>
  <si>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</si>
  <si>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</si>
  <si>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</si>
  <si>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</si>
  <si>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</si>
  <si>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</si>
  <si>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</si>
  <si>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</si>
  <si>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</si>
  <si>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</si>
  <si>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</si>
  <si>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</si>
  <si>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</si>
  <si>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</si>
  <si>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</si>
  <si>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</si>
  <si>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</si>
  <si>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</si>
  <si>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</si>
  <si>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</si>
  <si>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</si>
  <si>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</si>
  <si>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</si>
  <si>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</si>
  <si>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</si>
  <si>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</si>
  <si>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</si>
  <si>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</si>
  <si>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</si>
  <si>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</si>
  <si>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</si>
  <si>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</si>
  <si>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</si>
  <si>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</si>
  <si>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</si>
  <si>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</si>
  <si>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</si>
  <si>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</si>
  <si>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</si>
  <si>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</si>
  <si>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</si>
  <si>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</si>
  <si>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</si>
  <si>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</si>
  <si>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</si>
  <si>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</si>
  <si>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</si>
  <si>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</si>
  <si>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</si>
  <si>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</si>
  <si>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</si>
  <si>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</si>
  <si>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</si>
  <si>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</si>
  <si>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</si>
  <si>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</si>
  <si>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</si>
  <si>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</si>
  <si>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</si>
  <si>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</si>
  <si>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</si>
  <si>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</si>
  <si>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</si>
  <si>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</si>
  <si>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</si>
  <si>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</si>
  <si>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</si>
  <si>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</si>
  <si>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</si>
  <si>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</si>
  <si>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</si>
  <si>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</si>
  <si>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</si>
  <si>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</si>
  <si>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</si>
  <si>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</si>
  <si>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</si>
  <si>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</si>
  <si>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</si>
  <si>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</si>
  <si>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</si>
  <si>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</si>
  <si>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</si>
  <si>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</si>
  <si>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</si>
  <si>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</si>
  <si>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</si>
  <si>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</si>
  <si>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</si>
  <si>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</si>
  <si>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</si>
  <si>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</si>
  <si>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</si>
  <si>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</si>
  <si>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</si>
  <si>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</si>
  <si>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</si>
  <si>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</si>
  <si>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</si>
  <si>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</si>
  <si>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</si>
  <si>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</si>
  <si>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</si>
  <si>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</si>
  <si>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</si>
  <si>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</si>
  <si>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</si>
  <si>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</si>
  <si>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</si>
  <si>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</si>
  <si>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</si>
  <si>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</si>
  <si>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</si>
  <si>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</si>
  <si>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</si>
  <si>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</si>
  <si>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</si>
  <si>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</si>
  <si>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</si>
  <si>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</si>
  <si>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</si>
  <si>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</si>
  <si>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</si>
  <si>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</si>
  <si>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</si>
  <si>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</si>
  <si>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</si>
  <si>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</si>
  <si>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</si>
  <si>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</si>
  <si>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</si>
  <si>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</si>
  <si>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</si>
  <si>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</si>
  <si>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</si>
  <si>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</si>
  <si>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</si>
  <si>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</si>
  <si>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</si>
  <si>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</si>
  <si>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</si>
  <si>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</si>
  <si>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</si>
  <si>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</si>
  <si>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</si>
  <si>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</si>
  <si>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</si>
  <si>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</si>
  <si>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</si>
  <si>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</si>
  <si>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</si>
  <si>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</si>
  <si>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</si>
  <si>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</si>
  <si>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</si>
  <si>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</si>
  <si>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</si>
  <si>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</si>
  <si>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</si>
  <si>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</si>
  <si>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</si>
  <si>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</si>
  <si>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</si>
  <si>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</si>
  <si>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</si>
  <si>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</si>
  <si>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</si>
  <si>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</si>
  <si>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</si>
  <si>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</si>
  <si>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</si>
  <si>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</si>
  <si>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</si>
  <si>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</si>
  <si>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</si>
  <si>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</si>
  <si>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</si>
  <si>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</si>
  <si>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</si>
  <si>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</si>
  <si>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</si>
  <si>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</si>
  <si>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</si>
  <si>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</si>
  <si>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</si>
  <si>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</si>
  <si>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</si>
  <si>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</si>
  <si>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</si>
  <si>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</si>
  <si>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</si>
  <si>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</si>
  <si>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</si>
  <si>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</si>
  <si>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</si>
  <si>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</si>
  <si>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</si>
  <si>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</si>
  <si>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</si>
  <si>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</si>
  <si>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</si>
  <si>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</si>
  <si>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</si>
  <si>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</si>
  <si>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</si>
  <si>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</si>
  <si>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</si>
  <si>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</si>
  <si>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</si>
  <si>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</si>
  <si>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</si>
  <si>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</si>
  <si>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</si>
  <si>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</si>
  <si>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</si>
  <si>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</si>
  <si>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</si>
  <si>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</si>
  <si>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</si>
  <si>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</si>
  <si>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</si>
  <si>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</si>
  <si>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</si>
  <si>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</si>
  <si>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</si>
  <si>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</si>
  <si>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</si>
  <si>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</si>
  <si>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</si>
  <si>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</si>
  <si>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</si>
  <si>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</si>
  <si>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</si>
  <si>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</si>
  <si>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</si>
  <si>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</si>
  <si>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</si>
  <si>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</si>
  <si>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</si>
  <si>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</si>
  <si>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</si>
  <si>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</si>
  <si>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</si>
  <si>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</si>
  <si>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</si>
  <si>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</si>
  <si>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</si>
  <si>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</si>
  <si>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</si>
  <si>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</si>
  <si>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</si>
  <si>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</si>
  <si>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</si>
  <si>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</si>
  <si>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</si>
  <si>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</si>
  <si>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</si>
  <si>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</si>
  <si>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</si>
  <si>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</si>
  <si>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</si>
  <si>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</si>
  <si>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</si>
  <si>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</si>
  <si>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</si>
  <si>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</si>
  <si>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</si>
  <si>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</si>
  <si>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</si>
  <si>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</si>
  <si>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</si>
  <si>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</si>
  <si>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</si>
  <si>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</si>
  <si>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</si>
  <si>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</si>
  <si>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</si>
  <si>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</si>
  <si>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</si>
  <si>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</si>
  <si>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</si>
  <si>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</si>
  <si>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</si>
  <si>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</si>
  <si>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</si>
  <si>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</si>
  <si>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</si>
  <si>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</si>
  <si>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</si>
  <si>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</si>
  <si>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</si>
  <si>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</si>
  <si>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</si>
  <si>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</si>
  <si>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</si>
  <si>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</si>
  <si>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</si>
  <si>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</si>
  <si>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</si>
  <si>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</si>
  <si>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</si>
  <si>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</si>
  <si>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</si>
  <si>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</si>
  <si>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</si>
  <si>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</si>
  <si>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</si>
  <si>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</si>
  <si>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</si>
  <si>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</si>
  <si>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</si>
  <si>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</si>
  <si>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</si>
  <si>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</si>
  <si>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</si>
  <si>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</si>
  <si>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</si>
  <si>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</si>
  <si>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</si>
  <si>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</si>
  <si>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</si>
  <si>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</si>
  <si>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</si>
  <si>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</si>
  <si>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</si>
  <si>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</si>
  <si>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</si>
  <si>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</si>
  <si>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</si>
  <si>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</si>
  <si>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</si>
  <si>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</si>
  <si>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</si>
  <si>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</si>
  <si>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</si>
  <si>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</si>
  <si>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</si>
  <si>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</si>
  <si>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</si>
  <si>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</si>
  <si>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</si>
  <si>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</si>
  <si>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</si>
  <si>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</si>
  <si>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</si>
  <si>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</si>
  <si>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</si>
  <si>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</si>
  <si>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</si>
  <si>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</si>
  <si>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</si>
  <si>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</si>
  <si>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</si>
  <si>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</si>
  <si>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</si>
  <si>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</si>
  <si>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</si>
  <si>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</si>
  <si>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</si>
  <si>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</si>
  <si>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</si>
  <si>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</si>
  <si>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</si>
  <si>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</si>
  <si>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</si>
  <si>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</si>
  <si>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</si>
  <si>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</si>
  <si>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</si>
  <si>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</si>
  <si>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</si>
  <si>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</si>
  <si>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</si>
  <si>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</si>
  <si>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</si>
  <si>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</si>
  <si>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</si>
  <si>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</si>
  <si>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</si>
  <si>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</si>
  <si>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</si>
  <si>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</si>
  <si>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</si>
  <si>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</si>
  <si>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</si>
  <si>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</si>
  <si>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</si>
  <si>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</si>
  <si>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</si>
  <si>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</si>
  <si>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</si>
  <si>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</si>
  <si>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</si>
  <si>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</si>
  <si>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</si>
  <si>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６ 年  ６月 ２８日</t>
    <phoneticPr fontId="3"/>
  </si>
  <si>
    <t>東京都中央区日本橋本町一丁目９番１号</t>
    <rPh sb="0" eb="3">
      <t>トウキョウト</t>
    </rPh>
    <rPh sb="3" eb="14">
      <t>チュウオウクニホンバシホンチョウ1チョウメ</t>
    </rPh>
    <rPh sb="15" eb="16">
      <t>バン</t>
    </rPh>
    <rPh sb="17" eb="18">
      <t>ゴウ</t>
    </rPh>
    <phoneticPr fontId="3"/>
  </si>
  <si>
    <t>株式会社鴻池組東京本店
取締役専務執行役員本店長　鎌田克明</t>
    <rPh sb="0" eb="11">
      <t>カブシキカイシャコウノイケグミトウキョウホンテン</t>
    </rPh>
    <rPh sb="12" eb="24">
      <t>トリシマリヤクセンムシッコウヤクインホンテンチョウ</t>
    </rPh>
    <rPh sb="25" eb="29">
      <t>カマタカツアキ</t>
    </rPh>
    <phoneticPr fontId="3"/>
  </si>
  <si>
    <t>０３－５２０１－７５７０</t>
    <phoneticPr fontId="3"/>
  </si>
  <si>
    <t>株式会社鴻池組　東京本店</t>
    <rPh sb="0" eb="4">
      <t>カブシキカイシャ</t>
    </rPh>
    <rPh sb="4" eb="7">
      <t>コウノイケグミ</t>
    </rPh>
    <rPh sb="8" eb="12">
      <t>トウキョウホンテン</t>
    </rPh>
    <phoneticPr fontId="3"/>
  </si>
  <si>
    <t>東京都中央区日本橋本町一丁目９番１号</t>
    <rPh sb="0" eb="14">
      <t>トウキョウトチュウオウクニホンバシホンチョウ1チョウメ</t>
    </rPh>
    <rPh sb="15" eb="16">
      <t>バン</t>
    </rPh>
    <rPh sb="17" eb="18">
      <t>ゴウ</t>
    </rPh>
    <phoneticPr fontId="3"/>
  </si>
  <si>
    <t>03-5201-7570</t>
    <phoneticPr fontId="3"/>
  </si>
  <si>
    <t>総合工事業</t>
    <rPh sb="0" eb="5">
      <t>ソウゴウコウジギョウ</t>
    </rPh>
    <phoneticPr fontId="3"/>
  </si>
  <si>
    <t>１,９３２人</t>
    <rPh sb="5" eb="6">
      <t>ニン</t>
    </rPh>
    <phoneticPr fontId="3"/>
  </si>
  <si>
    <t>別紙の通り</t>
    <rPh sb="0" eb="2">
      <t>ベッシ</t>
    </rPh>
    <rPh sb="3" eb="4">
      <t>トオ</t>
    </rPh>
    <phoneticPr fontId="3"/>
  </si>
  <si>
    <t>別紙の通り</t>
    <rPh sb="0" eb="2">
      <t>ベッシ</t>
    </rPh>
    <rPh sb="3" eb="4">
      <t>トオ</t>
    </rPh>
    <phoneticPr fontId="3"/>
  </si>
  <si>
    <t>・省梱包、無梱包を依頼する。
・再生可能な梱包材の使用依頼
・工事現場んでの加工を減らして、工場等で加工させ端材の発生を抑制する。
・チップ等のリサイクルを推進する。
・工法を検討して極力廃棄物が発生しない工法の採用を提案する。</t>
    <rPh sb="1" eb="2">
      <t>ショウ</t>
    </rPh>
    <rPh sb="2" eb="4">
      <t>コンポウ</t>
    </rPh>
    <rPh sb="5" eb="6">
      <t>ム</t>
    </rPh>
    <rPh sb="6" eb="8">
      <t>コンポウ</t>
    </rPh>
    <rPh sb="9" eb="11">
      <t>イライ</t>
    </rPh>
    <rPh sb="16" eb="18">
      <t>サイセイ</t>
    </rPh>
    <rPh sb="18" eb="20">
      <t>カノウ</t>
    </rPh>
    <rPh sb="21" eb="23">
      <t>コンポウ</t>
    </rPh>
    <rPh sb="23" eb="24">
      <t>ザイ</t>
    </rPh>
    <rPh sb="25" eb="27">
      <t>シヨウ</t>
    </rPh>
    <rPh sb="27" eb="29">
      <t>イライ</t>
    </rPh>
    <rPh sb="31" eb="33">
      <t>コウジ</t>
    </rPh>
    <rPh sb="33" eb="35">
      <t>ゲンバ</t>
    </rPh>
    <rPh sb="38" eb="40">
      <t>カコウ</t>
    </rPh>
    <rPh sb="41" eb="42">
      <t>ヘ</t>
    </rPh>
    <rPh sb="46" eb="48">
      <t>コウジョウ</t>
    </rPh>
    <rPh sb="48" eb="49">
      <t>トウ</t>
    </rPh>
    <rPh sb="50" eb="52">
      <t>カコウ</t>
    </rPh>
    <rPh sb="54" eb="56">
      <t>ハシザイ</t>
    </rPh>
    <rPh sb="57" eb="59">
      <t>ハッセイ</t>
    </rPh>
    <rPh sb="60" eb="62">
      <t>ヨクセイ</t>
    </rPh>
    <rPh sb="70" eb="71">
      <t>トウ</t>
    </rPh>
    <rPh sb="78" eb="80">
      <t>スイシン</t>
    </rPh>
    <rPh sb="85" eb="87">
      <t>コウホウ</t>
    </rPh>
    <rPh sb="88" eb="90">
      <t>ケントウ</t>
    </rPh>
    <rPh sb="92" eb="94">
      <t>キョクリョク</t>
    </rPh>
    <rPh sb="94" eb="97">
      <t>ハイキブツ</t>
    </rPh>
    <rPh sb="98" eb="100">
      <t>ハッセイ</t>
    </rPh>
    <rPh sb="103" eb="105">
      <t>コウホウ</t>
    </rPh>
    <rPh sb="106" eb="108">
      <t>サイヨウ</t>
    </rPh>
    <rPh sb="109" eb="111">
      <t>テイアン</t>
    </rPh>
    <phoneticPr fontId="3"/>
  </si>
  <si>
    <t>・これまで以上に実施してきた取組みを推進する。
・バイオディーゼル・カーボンニュウートラルの取組みを強化していく。</t>
    <rPh sb="5" eb="7">
      <t>イジョウ</t>
    </rPh>
    <rPh sb="8" eb="10">
      <t>ジッシ</t>
    </rPh>
    <rPh sb="14" eb="16">
      <t>トリク</t>
    </rPh>
    <rPh sb="18" eb="20">
      <t>スイシン</t>
    </rPh>
    <rPh sb="46" eb="48">
      <t>トリク</t>
    </rPh>
    <rPh sb="50" eb="52">
      <t>キョウカ</t>
    </rPh>
    <phoneticPr fontId="3"/>
  </si>
  <si>
    <t>・コンテナボックスによる細かな分別回収をすると共に混合廃棄物の発生を抑制する。</t>
    <rPh sb="12" eb="13">
      <t>コマ</t>
    </rPh>
    <rPh sb="15" eb="17">
      <t>フンベツ</t>
    </rPh>
    <rPh sb="17" eb="19">
      <t>カイシュウ</t>
    </rPh>
    <rPh sb="23" eb="24">
      <t>トモ</t>
    </rPh>
    <rPh sb="25" eb="30">
      <t>コンゴウハイキブツ</t>
    </rPh>
    <rPh sb="31" eb="33">
      <t>ハッセイ</t>
    </rPh>
    <rPh sb="34" eb="36">
      <t>ヨクセイ</t>
    </rPh>
    <phoneticPr fontId="3"/>
  </si>
  <si>
    <t>・これまでに実施した取り組みを推進する。
・推進する為の教育を行う。</t>
    <rPh sb="6" eb="8">
      <t>ジッシ</t>
    </rPh>
    <rPh sb="10" eb="11">
      <t>ト</t>
    </rPh>
    <rPh sb="12" eb="13">
      <t>ク</t>
    </rPh>
    <rPh sb="15" eb="17">
      <t>スイシン</t>
    </rPh>
    <rPh sb="22" eb="24">
      <t>スイシン</t>
    </rPh>
    <rPh sb="26" eb="27">
      <t>タメ</t>
    </rPh>
    <rPh sb="28" eb="30">
      <t>キョウイク</t>
    </rPh>
    <rPh sb="31" eb="32">
      <t>オコナ</t>
    </rPh>
    <phoneticPr fontId="3"/>
  </si>
  <si>
    <t>該当無し</t>
    <rPh sb="0" eb="3">
      <t>ガイトウナ</t>
    </rPh>
    <phoneticPr fontId="3"/>
  </si>
  <si>
    <t>予定なし</t>
    <rPh sb="0" eb="2">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</si>
</sst>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97" zoomScaleNormal="115" zoomScaleSheetLayoutView="97" workbookViewId="0">
      <selection activeCell="L40" sqref="L40:U40"/>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445</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41</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446</v>
      </c>
      <c r="M40" s="618"/>
      <c r="N40" s="618"/>
      <c r="O40" s="618"/>
      <c r="P40" s="618"/>
      <c r="Q40" s="618"/>
      <c r="R40" s="618"/>
      <c r="S40" s="618"/>
      <c r="T40" s="618"/>
      <c r="U40" s="619"/>
      <c r="W40" s="21"/>
      <c r="X40" s="21"/>
    </row>
    <row r="41" spans="1:25" ht="26.25" customHeight="1" x14ac:dyDescent="0.15">
      <c r="C41" s="86"/>
      <c r="I41" s="25"/>
      <c r="J41" s="25" t="s">
        <v>7</v>
      </c>
      <c r="K41" s="25"/>
      <c r="L41" s="618" t="s">
        <v>447</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448</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449</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2197</v>
      </c>
      <c r="Q49" s="598"/>
      <c r="R49" s="598"/>
      <c r="S49" s="598"/>
      <c r="T49" s="598"/>
      <c r="U49" s="599"/>
    </row>
    <row r="50" spans="3:23" ht="26.25" customHeight="1" x14ac:dyDescent="0.15">
      <c r="C50" s="570" t="s">
        <v>11</v>
      </c>
      <c r="D50" s="571"/>
      <c r="E50" s="572"/>
      <c r="F50" s="581" t="s">
        <v>450</v>
      </c>
      <c r="G50" s="582"/>
      <c r="H50" s="582"/>
      <c r="I50" s="582"/>
      <c r="J50" s="582"/>
      <c r="K50" s="582"/>
      <c r="L50" s="582"/>
      <c r="M50" s="582"/>
      <c r="N50" s="341" t="s">
        <v>172</v>
      </c>
      <c r="O50" s="449"/>
      <c r="P50" s="450"/>
      <c r="Q50" s="585" t="s">
        <v>451</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452</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v>3500</v>
      </c>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453</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454</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455</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8</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15736.199999999997</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456</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6</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11138</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457</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458</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459</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t="s">
        <v>460</v>
      </c>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t="s">
        <v>461</v>
      </c>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t="s">
        <v>460</v>
      </c>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t="s">
        <v>461</v>
      </c>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t="s">
        <v>460</v>
      </c>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t="s">
        <v>461</v>
      </c>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15736.199999999997</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15736.199999999997</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11138</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281</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11138</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株式会社鴻池組　東京本店</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31" zoomScaleNormal="100" workbookViewId="0">
      <selection activeCell="AK32" sqref="AK32:AN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株式会社鴻池組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9500</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v>0</v>
      </c>
      <c r="G15" s="658"/>
      <c r="H15" s="49" t="s">
        <v>13</v>
      </c>
      <c r="I15" s="58"/>
      <c r="J15" s="61"/>
      <c r="K15" s="58"/>
      <c r="L15" s="721"/>
      <c r="M15" s="61"/>
      <c r="O15" s="651">
        <v>0</v>
      </c>
      <c r="P15" s="664"/>
      <c r="Q15" s="664"/>
      <c r="R15" s="664"/>
      <c r="S15" s="57" t="s">
        <v>13</v>
      </c>
      <c r="T15" s="58"/>
      <c r="U15" s="58"/>
      <c r="V15" s="58"/>
      <c r="W15" s="58"/>
      <c r="X15"/>
      <c r="Y15"/>
      <c r="Z15"/>
      <c r="AA15"/>
      <c r="AB15" s="61"/>
      <c r="AG15" s="690">
        <v>0</v>
      </c>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13173.6</v>
      </c>
      <c r="G24" s="712"/>
      <c r="H24" s="214" t="s">
        <v>198</v>
      </c>
      <c r="J24" s="61"/>
      <c r="K24" s="58"/>
      <c r="L24" s="722"/>
      <c r="O24" s="690">
        <v>0</v>
      </c>
      <c r="P24" s="739"/>
      <c r="Q24" s="739"/>
      <c r="R24" s="739"/>
      <c r="S24" s="49" t="s">
        <v>34</v>
      </c>
      <c r="T24"/>
      <c r="U24"/>
      <c r="V24"/>
      <c r="W24"/>
      <c r="AB24" s="58"/>
      <c r="AC24" s="58"/>
      <c r="AD24"/>
      <c r="AE24"/>
      <c r="AF24"/>
      <c r="AG24"/>
      <c r="AH24" s="280"/>
      <c r="AI24"/>
      <c r="AJ24" s="58"/>
      <c r="AK24" s="145"/>
      <c r="AL24" s="58"/>
      <c r="AM24" s="58"/>
      <c r="AP24" s="61"/>
      <c r="AQ24" s="150"/>
      <c r="AR24" s="742">
        <f>+ROUND(AT16,1)+ROUND(Z28,1)</f>
        <v>9500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9500</v>
      </c>
      <c r="P27" s="700"/>
      <c r="Q27" s="700"/>
      <c r="R27" s="700"/>
      <c r="S27" s="49" t="s">
        <v>38</v>
      </c>
      <c r="T27" s="70"/>
      <c r="U27" s="70"/>
      <c r="X27" s="68" t="s">
        <v>39</v>
      </c>
      <c r="Y27" s="71"/>
      <c r="AG27" s="58"/>
      <c r="AH27" s="58"/>
      <c r="AI27" s="58"/>
      <c r="AJ27" s="58"/>
      <c r="AK27" s="742">
        <f>+AG18+O27</f>
        <v>9500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9500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13173.6</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9500</v>
      </c>
      <c r="R30" s="700"/>
      <c r="S30" s="700"/>
      <c r="T30" s="700"/>
      <c r="U30" s="49" t="s">
        <v>16</v>
      </c>
      <c r="X30" s="697" t="s">
        <v>186</v>
      </c>
      <c r="Y30" s="698"/>
      <c r="Z30" s="690">
        <v>0</v>
      </c>
      <c r="AA30" s="691"/>
      <c r="AB30" s="691"/>
      <c r="AC30" s="691"/>
      <c r="AD30" s="691"/>
      <c r="AE30" s="49" t="s">
        <v>13</v>
      </c>
      <c r="AK30" s="651">
        <v>100</v>
      </c>
      <c r="AL30" s="652"/>
      <c r="AM30" s="652"/>
      <c r="AN30" s="652"/>
      <c r="AO30" s="57" t="s">
        <v>13</v>
      </c>
      <c r="AR30" s="758"/>
      <c r="AS30" s="755"/>
      <c r="AT30" s="755"/>
      <c r="AU30" s="756"/>
    </row>
    <row r="31" spans="2:48" ht="27" customHeight="1" thickTop="1" thickBot="1" x14ac:dyDescent="0.2">
      <c r="B31" s="725" t="s">
        <v>375</v>
      </c>
      <c r="C31" s="676"/>
      <c r="D31" s="676"/>
      <c r="E31" s="677"/>
      <c r="F31" s="711">
        <v>13173.6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株式会社鴻池組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株式会社鴻池組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株式会社鴻池組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0" workbookViewId="0">
      <selection activeCell="AN37" sqref="AN3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株式会社鴻池組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20</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v>0</v>
      </c>
      <c r="G15" s="658"/>
      <c r="H15" s="49" t="s">
        <v>13</v>
      </c>
      <c r="I15" s="58"/>
      <c r="J15" s="61"/>
      <c r="K15" s="58"/>
      <c r="L15" s="721"/>
      <c r="M15" s="61"/>
      <c r="O15" s="651">
        <v>0</v>
      </c>
      <c r="P15" s="664"/>
      <c r="Q15" s="664"/>
      <c r="R15" s="664"/>
      <c r="S15" s="57" t="s">
        <v>13</v>
      </c>
      <c r="T15" s="58"/>
      <c r="U15" s="58"/>
      <c r="V15" s="58"/>
      <c r="W15" s="58"/>
      <c r="X15"/>
      <c r="Y15"/>
      <c r="Z15"/>
      <c r="AA15"/>
      <c r="AB15" s="61"/>
      <c r="AG15" s="690">
        <v>0</v>
      </c>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25.8</v>
      </c>
      <c r="G24" s="712"/>
      <c r="H24" s="214" t="s">
        <v>198</v>
      </c>
      <c r="J24" s="61"/>
      <c r="K24" s="58"/>
      <c r="L24" s="722"/>
      <c r="O24" s="690">
        <v>0</v>
      </c>
      <c r="P24" s="739"/>
      <c r="Q24" s="739"/>
      <c r="R24" s="739"/>
      <c r="S24" s="49" t="s">
        <v>34</v>
      </c>
      <c r="T24"/>
      <c r="U24"/>
      <c r="V24"/>
      <c r="W24"/>
      <c r="AB24" s="58"/>
      <c r="AC24" s="58"/>
      <c r="AD24"/>
      <c r="AE24"/>
      <c r="AF24"/>
      <c r="AG24"/>
      <c r="AH24" s="280"/>
      <c r="AI24"/>
      <c r="AJ24" s="58"/>
      <c r="AK24" s="145"/>
      <c r="AL24" s="58"/>
      <c r="AM24" s="58"/>
      <c r="AP24" s="61"/>
      <c r="AQ24" s="150"/>
      <c r="AR24" s="742">
        <f>+ROUND(AT16,1)+ROUND(Z28,1)</f>
        <v>20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20</v>
      </c>
      <c r="P27" s="700"/>
      <c r="Q27" s="700"/>
      <c r="R27" s="700"/>
      <c r="S27" s="49" t="s">
        <v>38</v>
      </c>
      <c r="T27" s="70"/>
      <c r="U27" s="70"/>
      <c r="X27" s="68" t="s">
        <v>39</v>
      </c>
      <c r="Y27" s="71"/>
      <c r="AG27" s="58"/>
      <c r="AH27" s="58"/>
      <c r="AI27" s="58"/>
      <c r="AJ27" s="58"/>
      <c r="AK27" s="742">
        <f>+AG18+O27</f>
        <v>20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25.8</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20</v>
      </c>
      <c r="R30" s="700"/>
      <c r="S30" s="700"/>
      <c r="T30" s="700"/>
      <c r="U30" s="49" t="s">
        <v>16</v>
      </c>
      <c r="X30" s="697" t="s">
        <v>186</v>
      </c>
      <c r="Y30" s="698"/>
      <c r="Z30" s="690">
        <v>0</v>
      </c>
      <c r="AA30" s="691"/>
      <c r="AB30" s="691"/>
      <c r="AC30" s="691"/>
      <c r="AD30" s="691"/>
      <c r="AE30" s="49" t="s">
        <v>13</v>
      </c>
      <c r="AK30" s="651">
        <v>8</v>
      </c>
      <c r="AL30" s="652"/>
      <c r="AM30" s="652"/>
      <c r="AN30" s="652"/>
      <c r="AO30" s="57" t="s">
        <v>13</v>
      </c>
      <c r="AR30" s="758"/>
      <c r="AS30" s="755"/>
      <c r="AT30" s="755"/>
      <c r="AU30" s="756"/>
    </row>
    <row r="31" spans="2:48" ht="27" customHeight="1" thickTop="1" thickBot="1" x14ac:dyDescent="0.2">
      <c r="B31" s="725" t="s">
        <v>375</v>
      </c>
      <c r="C31" s="676"/>
      <c r="D31" s="676"/>
      <c r="E31" s="677"/>
      <c r="F31" s="711">
        <v>25.8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H26" workbookViewId="0">
      <selection activeCell="AS35" sqref="AS3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株式会社鴻池組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8</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v>0</v>
      </c>
      <c r="G15" s="658"/>
      <c r="H15" s="49" t="s">
        <v>13</v>
      </c>
      <c r="I15" s="58"/>
      <c r="J15" s="61"/>
      <c r="K15" s="58"/>
      <c r="L15" s="721"/>
      <c r="M15" s="61"/>
      <c r="O15" s="651">
        <v>0</v>
      </c>
      <c r="P15" s="664"/>
      <c r="Q15" s="664"/>
      <c r="R15" s="664"/>
      <c r="S15" s="57" t="s">
        <v>13</v>
      </c>
      <c r="T15" s="58"/>
      <c r="U15" s="58"/>
      <c r="V15" s="58"/>
      <c r="W15" s="58"/>
      <c r="X15"/>
      <c r="Y15"/>
      <c r="Z15"/>
      <c r="AA15"/>
      <c r="AB15" s="61"/>
      <c r="AG15" s="690">
        <v>0</v>
      </c>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v>0</v>
      </c>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v>0</v>
      </c>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11.9</v>
      </c>
      <c r="G24" s="712"/>
      <c r="H24" s="214" t="s">
        <v>198</v>
      </c>
      <c r="J24" s="61"/>
      <c r="K24" s="58"/>
      <c r="L24" s="722"/>
      <c r="O24" s="690">
        <v>0</v>
      </c>
      <c r="P24" s="739"/>
      <c r="Q24" s="739"/>
      <c r="R24" s="739"/>
      <c r="S24" s="49" t="s">
        <v>34</v>
      </c>
      <c r="T24"/>
      <c r="U24"/>
      <c r="V24"/>
      <c r="W24"/>
      <c r="AB24" s="58"/>
      <c r="AC24" s="58"/>
      <c r="AD24"/>
      <c r="AE24"/>
      <c r="AF24"/>
      <c r="AG24"/>
      <c r="AH24" s="280"/>
      <c r="AI24"/>
      <c r="AJ24" s="58"/>
      <c r="AK24" s="145"/>
      <c r="AL24" s="58"/>
      <c r="AM24" s="58"/>
      <c r="AP24" s="61"/>
      <c r="AQ24" s="150"/>
      <c r="AR24" s="742">
        <f>+ROUND(AT16,1)+ROUND(Z28,1)</f>
        <v>8</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8</v>
      </c>
      <c r="P27" s="700"/>
      <c r="Q27" s="700"/>
      <c r="R27" s="700"/>
      <c r="S27" s="49" t="s">
        <v>38</v>
      </c>
      <c r="T27" s="70"/>
      <c r="U27" s="70"/>
      <c r="X27" s="68" t="s">
        <v>39</v>
      </c>
      <c r="Y27" s="71"/>
      <c r="AG27" s="58"/>
      <c r="AH27" s="58"/>
      <c r="AI27" s="58"/>
      <c r="AJ27" s="58"/>
      <c r="AK27" s="742">
        <f>+AG18+O27</f>
        <v>8</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8</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11.9</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8</v>
      </c>
      <c r="R30" s="700"/>
      <c r="S30" s="700"/>
      <c r="T30" s="700"/>
      <c r="U30" s="49" t="s">
        <v>16</v>
      </c>
      <c r="X30" s="697" t="s">
        <v>186</v>
      </c>
      <c r="Y30" s="698"/>
      <c r="Z30" s="690">
        <v>0</v>
      </c>
      <c r="AA30" s="691"/>
      <c r="AB30" s="691"/>
      <c r="AC30" s="691"/>
      <c r="AD30" s="691"/>
      <c r="AE30" s="49" t="s">
        <v>13</v>
      </c>
      <c r="AK30" s="651">
        <v>3</v>
      </c>
      <c r="AL30" s="652"/>
      <c r="AM30" s="652"/>
      <c r="AN30" s="652"/>
      <c r="AO30" s="57" t="s">
        <v>13</v>
      </c>
      <c r="AR30" s="758"/>
      <c r="AS30" s="755"/>
      <c r="AT30" s="755"/>
      <c r="AU30" s="756"/>
    </row>
    <row r="31" spans="2:48" ht="27" customHeight="1" thickTop="1" thickBot="1" x14ac:dyDescent="0.2">
      <c r="B31" s="725" t="s">
        <v>375</v>
      </c>
      <c r="C31" s="676"/>
      <c r="D31" s="676"/>
      <c r="E31" s="677"/>
      <c r="F31" s="711">
        <v>11.9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3"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株式会社鴻池組　東京本店</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83.5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83.5</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83.5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25"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株式会社鴻池組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2.4</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2.4</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株式会社鴻池組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株式会社鴻池組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株式会社鴻池組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2"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株式会社鴻池組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G26" workbookViewId="0">
      <selection activeCell="AS36" sqref="AS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株式会社鴻池組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1500</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v>0</v>
      </c>
      <c r="G15" s="658"/>
      <c r="H15" s="49" t="s">
        <v>13</v>
      </c>
      <c r="I15" s="58"/>
      <c r="J15" s="61"/>
      <c r="K15" s="58"/>
      <c r="L15" s="721"/>
      <c r="M15" s="61"/>
      <c r="O15" s="651">
        <v>0</v>
      </c>
      <c r="P15" s="664"/>
      <c r="Q15" s="664"/>
      <c r="R15" s="664"/>
      <c r="S15" s="57" t="s">
        <v>13</v>
      </c>
      <c r="T15" s="58"/>
      <c r="U15" s="58"/>
      <c r="V15" s="58"/>
      <c r="W15" s="58"/>
      <c r="X15"/>
      <c r="Y15"/>
      <c r="Z15"/>
      <c r="AA15"/>
      <c r="AB15" s="61"/>
      <c r="AG15" s="690">
        <v>0</v>
      </c>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v>0</v>
      </c>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v>0</v>
      </c>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2286.6999999999998</v>
      </c>
      <c r="G24" s="712"/>
      <c r="H24" s="214" t="s">
        <v>198</v>
      </c>
      <c r="J24" s="61"/>
      <c r="K24" s="58"/>
      <c r="L24" s="722"/>
      <c r="O24" s="690">
        <v>0</v>
      </c>
      <c r="P24" s="739"/>
      <c r="Q24" s="739"/>
      <c r="R24" s="739"/>
      <c r="S24" s="49" t="s">
        <v>34</v>
      </c>
      <c r="T24"/>
      <c r="U24"/>
      <c r="V24"/>
      <c r="W24"/>
      <c r="AB24" s="58"/>
      <c r="AC24" s="58"/>
      <c r="AD24"/>
      <c r="AE24"/>
      <c r="AF24"/>
      <c r="AG24"/>
      <c r="AH24" s="280"/>
      <c r="AI24"/>
      <c r="AJ24" s="58"/>
      <c r="AK24" s="145"/>
      <c r="AL24" s="58"/>
      <c r="AM24" s="58"/>
      <c r="AP24" s="61"/>
      <c r="AQ24" s="150"/>
      <c r="AR24" s="742">
        <f>+ROUND(AT16,1)+ROUND(Z28,1)</f>
        <v>1500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1500</v>
      </c>
      <c r="P27" s="700"/>
      <c r="Q27" s="700"/>
      <c r="R27" s="700"/>
      <c r="S27" s="49" t="s">
        <v>38</v>
      </c>
      <c r="T27" s="70"/>
      <c r="U27" s="70"/>
      <c r="X27" s="68" t="s">
        <v>39</v>
      </c>
      <c r="Y27" s="71"/>
      <c r="AG27" s="58"/>
      <c r="AH27" s="58"/>
      <c r="AI27" s="58"/>
      <c r="AJ27" s="58"/>
      <c r="AK27" s="742">
        <f>+AG18+O27</f>
        <v>1500</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1500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2286.6999999999998</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1500</v>
      </c>
      <c r="R30" s="700"/>
      <c r="S30" s="700"/>
      <c r="T30" s="700"/>
      <c r="U30" s="49" t="s">
        <v>16</v>
      </c>
      <c r="X30" s="697" t="s">
        <v>186</v>
      </c>
      <c r="Y30" s="698"/>
      <c r="Z30" s="690">
        <v>0</v>
      </c>
      <c r="AA30" s="691"/>
      <c r="AB30" s="691"/>
      <c r="AC30" s="691"/>
      <c r="AD30" s="691"/>
      <c r="AE30" s="49" t="s">
        <v>13</v>
      </c>
      <c r="AK30" s="651">
        <v>150</v>
      </c>
      <c r="AL30" s="652"/>
      <c r="AM30" s="652"/>
      <c r="AN30" s="652"/>
      <c r="AO30" s="57" t="s">
        <v>13</v>
      </c>
      <c r="AR30" s="758"/>
      <c r="AS30" s="755"/>
      <c r="AT30" s="755"/>
      <c r="AU30" s="756"/>
    </row>
    <row r="31" spans="2:48" ht="27" customHeight="1" thickTop="1" thickBot="1" x14ac:dyDescent="0.2">
      <c r="B31" s="725" t="s">
        <v>375</v>
      </c>
      <c r="C31" s="676"/>
      <c r="D31" s="676"/>
      <c r="E31" s="677"/>
      <c r="F31" s="711">
        <v>2286.6999999999998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株式会社鴻池組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U3" workbookViewId="0">
      <selection activeCell="AS33" sqref="AS3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株式会社鴻池組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80</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v>0</v>
      </c>
      <c r="G15" s="658"/>
      <c r="H15" s="49" t="s">
        <v>13</v>
      </c>
      <c r="I15" s="58"/>
      <c r="J15" s="61"/>
      <c r="K15" s="58"/>
      <c r="L15" s="721"/>
      <c r="M15" s="61"/>
      <c r="O15" s="651">
        <v>0</v>
      </c>
      <c r="P15" s="664"/>
      <c r="Q15" s="664"/>
      <c r="R15" s="664"/>
      <c r="S15" s="57" t="s">
        <v>13</v>
      </c>
      <c r="T15" s="58"/>
      <c r="U15" s="58"/>
      <c r="V15" s="58"/>
      <c r="W15" s="58"/>
      <c r="X15"/>
      <c r="Y15"/>
      <c r="Z15"/>
      <c r="AA15"/>
      <c r="AB15" s="61"/>
      <c r="AG15" s="690">
        <v>0</v>
      </c>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v>0</v>
      </c>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v>0</v>
      </c>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109.4</v>
      </c>
      <c r="G24" s="712"/>
      <c r="H24" s="214" t="s">
        <v>198</v>
      </c>
      <c r="J24" s="61"/>
      <c r="K24" s="58"/>
      <c r="L24" s="722"/>
      <c r="O24" s="690">
        <v>0</v>
      </c>
      <c r="P24" s="739"/>
      <c r="Q24" s="739"/>
      <c r="R24" s="739"/>
      <c r="S24" s="49" t="s">
        <v>34</v>
      </c>
      <c r="T24"/>
      <c r="U24"/>
      <c r="V24"/>
      <c r="W24"/>
      <c r="AB24" s="58"/>
      <c r="AC24" s="58"/>
      <c r="AD24"/>
      <c r="AE24"/>
      <c r="AF24"/>
      <c r="AG24"/>
      <c r="AH24" s="280"/>
      <c r="AI24"/>
      <c r="AJ24" s="58"/>
      <c r="AK24" s="145"/>
      <c r="AL24" s="58"/>
      <c r="AM24" s="58"/>
      <c r="AP24" s="61"/>
      <c r="AQ24" s="150"/>
      <c r="AR24" s="742">
        <f>+ROUND(AT16,1)+ROUND(Z28,1)</f>
        <v>80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80</v>
      </c>
      <c r="P27" s="700"/>
      <c r="Q27" s="700"/>
      <c r="R27" s="700"/>
      <c r="S27" s="49" t="s">
        <v>38</v>
      </c>
      <c r="T27" s="70"/>
      <c r="U27" s="70"/>
      <c r="X27" s="68" t="s">
        <v>39</v>
      </c>
      <c r="Y27" s="71"/>
      <c r="AG27" s="58"/>
      <c r="AH27" s="58"/>
      <c r="AI27" s="58"/>
      <c r="AJ27" s="58"/>
      <c r="AK27" s="742">
        <f>+AG18+O27</f>
        <v>80</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80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109.4</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80</v>
      </c>
      <c r="R30" s="700"/>
      <c r="S30" s="700"/>
      <c r="T30" s="700"/>
      <c r="U30" s="49" t="s">
        <v>16</v>
      </c>
      <c r="X30" s="697" t="s">
        <v>186</v>
      </c>
      <c r="Y30" s="698"/>
      <c r="Z30" s="690">
        <v>0</v>
      </c>
      <c r="AA30" s="691"/>
      <c r="AB30" s="691"/>
      <c r="AC30" s="691"/>
      <c r="AD30" s="691"/>
      <c r="AE30" s="49" t="s">
        <v>13</v>
      </c>
      <c r="AK30" s="651">
        <v>10</v>
      </c>
      <c r="AL30" s="652"/>
      <c r="AM30" s="652"/>
      <c r="AN30" s="652"/>
      <c r="AO30" s="57" t="s">
        <v>13</v>
      </c>
      <c r="AR30" s="758"/>
      <c r="AS30" s="755"/>
      <c r="AT30" s="755"/>
      <c r="AU30" s="756"/>
    </row>
    <row r="31" spans="2:48" ht="27" customHeight="1" thickTop="1" thickBot="1" x14ac:dyDescent="0.2">
      <c r="B31" s="725" t="s">
        <v>375</v>
      </c>
      <c r="C31" s="676"/>
      <c r="D31" s="676"/>
      <c r="E31" s="677"/>
      <c r="F31" s="711">
        <v>109.4</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株式会社鴻池組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株式会社鴻池組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株式会社鴻池組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N24" workbookViewId="0">
      <selection activeCell="AS33" sqref="AS3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株式会社鴻池組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30</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v>0</v>
      </c>
      <c r="G15" s="658"/>
      <c r="H15" s="49" t="s">
        <v>13</v>
      </c>
      <c r="I15" s="58"/>
      <c r="J15" s="61"/>
      <c r="K15" s="58"/>
      <c r="L15" s="721"/>
      <c r="M15" s="61"/>
      <c r="O15" s="651">
        <v>0</v>
      </c>
      <c r="P15" s="664"/>
      <c r="Q15" s="664"/>
      <c r="R15" s="664"/>
      <c r="S15" s="57" t="s">
        <v>13</v>
      </c>
      <c r="T15" s="58"/>
      <c r="U15" s="58"/>
      <c r="V15" s="58"/>
      <c r="W15" s="58"/>
      <c r="X15"/>
      <c r="Y15"/>
      <c r="Z15"/>
      <c r="AA15"/>
      <c r="AB15" s="61"/>
      <c r="AG15" s="690">
        <v>0</v>
      </c>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v>0</v>
      </c>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v>0</v>
      </c>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42.9</v>
      </c>
      <c r="G24" s="712"/>
      <c r="H24" s="214" t="s">
        <v>198</v>
      </c>
      <c r="J24" s="61"/>
      <c r="K24" s="58"/>
      <c r="L24" s="722"/>
      <c r="O24" s="690">
        <v>0</v>
      </c>
      <c r="P24" s="739"/>
      <c r="Q24" s="739"/>
      <c r="R24" s="739"/>
      <c r="S24" s="49" t="s">
        <v>34</v>
      </c>
      <c r="T24"/>
      <c r="U24"/>
      <c r="V24"/>
      <c r="W24"/>
      <c r="AB24" s="58"/>
      <c r="AC24" s="58"/>
      <c r="AD24"/>
      <c r="AE24"/>
      <c r="AF24"/>
      <c r="AG24"/>
      <c r="AH24" s="280"/>
      <c r="AI24"/>
      <c r="AJ24" s="58"/>
      <c r="AK24" s="145"/>
      <c r="AL24" s="58"/>
      <c r="AM24" s="58"/>
      <c r="AP24" s="61"/>
      <c r="AQ24" s="150"/>
      <c r="AR24" s="742">
        <f>+ROUND(AT16,1)+ROUND(Z28,1)</f>
        <v>30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30</v>
      </c>
      <c r="P27" s="700"/>
      <c r="Q27" s="700"/>
      <c r="R27" s="700"/>
      <c r="S27" s="49" t="s">
        <v>38</v>
      </c>
      <c r="T27" s="70"/>
      <c r="U27" s="70"/>
      <c r="X27" s="68" t="s">
        <v>39</v>
      </c>
      <c r="Y27" s="71"/>
      <c r="AG27" s="58"/>
      <c r="AH27" s="58"/>
      <c r="AI27" s="58"/>
      <c r="AJ27" s="58"/>
      <c r="AK27" s="742">
        <f>+AG18+O27</f>
        <v>30</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42.9</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30</v>
      </c>
      <c r="R30" s="700"/>
      <c r="S30" s="700"/>
      <c r="T30" s="700"/>
      <c r="U30" s="49" t="s">
        <v>16</v>
      </c>
      <c r="X30" s="697" t="s">
        <v>186</v>
      </c>
      <c r="Y30" s="698"/>
      <c r="Z30" s="690">
        <v>0</v>
      </c>
      <c r="AA30" s="691"/>
      <c r="AB30" s="691"/>
      <c r="AC30" s="691"/>
      <c r="AD30" s="691"/>
      <c r="AE30" s="49" t="s">
        <v>13</v>
      </c>
      <c r="AK30" s="651">
        <v>10</v>
      </c>
      <c r="AL30" s="652"/>
      <c r="AM30" s="652"/>
      <c r="AN30" s="652"/>
      <c r="AO30" s="57" t="s">
        <v>13</v>
      </c>
      <c r="AR30" s="758"/>
      <c r="AS30" s="755"/>
      <c r="AT30" s="755"/>
      <c r="AU30" s="756"/>
    </row>
    <row r="31" spans="2:48" ht="27" customHeight="1" thickTop="1" thickBot="1" x14ac:dyDescent="0.2">
      <c r="B31" s="725" t="s">
        <v>375</v>
      </c>
      <c r="C31" s="676"/>
      <c r="D31" s="676"/>
      <c r="E31" s="677"/>
      <c r="F31" s="711">
        <v>42.9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O1"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株式会社鴻池組　東京本店</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13173.6</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25.8</v>
      </c>
      <c r="M9" s="377">
        <f>IF(OR(ｷ.紙くず!F24&gt;0,ｷ.紙くず!F24&lt;0),ｷ.紙くず!F24,IF(M$19&gt;0,"0",0))</f>
        <v>11.9</v>
      </c>
      <c r="N9" s="377">
        <f>IF(OR(ｸ.木くず!F24&gt;0,ｸ.木くず!F24&lt;0),ｸ.木くず!F24,IF(N$19&gt;0,"0",0))</f>
        <v>83.5</v>
      </c>
      <c r="O9" s="377">
        <f>IF(OR(ｹ.繊維くず!F24&gt;0,ｹ.繊維くず!F24&lt;0),ｹ.繊維くず!F24,IF(O$19&gt;0,"0",0))</f>
        <v>2.4</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2286.6999999999998</v>
      </c>
      <c r="U9" s="377">
        <f>IF(OR(ｿ.鉱さい!F24&gt;0,ｿ.鉱さい!F24&lt;0),ｿ.鉱さい!F24,IF(U$19&gt;0,"0",0))</f>
        <v>0</v>
      </c>
      <c r="V9" s="377">
        <f>IF(OR(ﾀ.がれき類!F24&gt;0,ﾀ.がれき類!F24&lt;0),ﾀ.がれき類!F24,IF(V$19&gt;0,"0",0))</f>
        <v>109.4</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42.9</v>
      </c>
      <c r="AA9" s="379">
        <f>IF(SUM(G9:Z9)&gt;0,SUM(G9:Z9),IF(AA$19&gt;0,"0",0))</f>
        <v>15736.199999999997</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13173.6</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25.8</v>
      </c>
      <c r="M14" s="383">
        <f>IF(OR(ｷ.紙くず!F29&gt;0,ｷ.紙くず!F29&lt;0),ｷ.紙くず!F29,IF(M$19&gt;0,"0",0))</f>
        <v>11.9</v>
      </c>
      <c r="N14" s="383">
        <f>IF(OR(ｸ.木くず!F29&gt;0,ｸ.木くず!F29&lt;0),ｸ.木くず!F29,IF(N$19&gt;0,"0",0))</f>
        <v>83.5</v>
      </c>
      <c r="O14" s="383">
        <f>IF(OR(ｹ.繊維くず!F29&gt;0,ｹ.繊維くず!F29&lt;0),ｹ.繊維くず!F29,IF(O$19&gt;0,"0",0))</f>
        <v>2.4</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2286.6999999999998</v>
      </c>
      <c r="U14" s="383">
        <f>IF(OR(ｿ.鉱さい!F29&gt;0,ｿ.鉱さい!F29&lt;0),ｿ.鉱さい!F29,IF(U$19&gt;0,"0",0))</f>
        <v>0</v>
      </c>
      <c r="V14" s="383">
        <f>IF(OR(ﾀ.がれき類!F29&gt;0,ﾀ.がれき類!F29&lt;0),ﾀ.がれき類!F29,IF(V$19&gt;0,"0",0))</f>
        <v>109.4</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42.9</v>
      </c>
      <c r="AA14" s="385">
        <f t="shared" si="0"/>
        <v>15736.199999999997</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t="str">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13173.6</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25.8</v>
      </c>
      <c r="M16" s="383">
        <f>IF(OR(ｷ.紙くず!F31&gt;0,ｷ.紙くず!F31&lt;0),ｷ.紙くず!F31,IF(M$19&gt;0,"0",0))</f>
        <v>11.9</v>
      </c>
      <c r="N16" s="383">
        <f>IF(OR(ｸ.木くず!F31&gt;0,ｸ.木くず!F31&lt;0),ｸ.木くず!F31,IF(N$19&gt;0,"0",0))</f>
        <v>83.5</v>
      </c>
      <c r="O16" s="383">
        <f>IF(OR(ｹ.繊維くず!F31&gt;0,ｹ.繊維くず!F31&lt;0),ｹ.繊維くず!F31,IF(O$19&gt;0,"0",0))</f>
        <v>2.4</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2286.6999999999998</v>
      </c>
      <c r="U16" s="383">
        <f>IF(OR(ｿ.鉱さい!F31&gt;0,ｿ.鉱さい!F31&lt;0),ｿ.鉱さい!F31,IF(U$19&gt;0,"0",0))</f>
        <v>0</v>
      </c>
      <c r="V16" s="383">
        <f>IF(OR(ﾀ.がれき類!F31&gt;0,ﾀ.がれき類!F31&lt;0),ﾀ.がれき類!F31,IF(V$19&gt;0,"0",0))</f>
        <v>109.4</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42.9</v>
      </c>
      <c r="AA16" s="385">
        <f t="shared" si="0"/>
        <v>15736.199999999997</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9500</v>
      </c>
      <c r="I19" s="389">
        <f t="shared" si="1"/>
        <v>0</v>
      </c>
      <c r="J19" s="389">
        <f t="shared" si="1"/>
        <v>0</v>
      </c>
      <c r="K19" s="389">
        <f t="shared" si="1"/>
        <v>0</v>
      </c>
      <c r="L19" s="389">
        <f t="shared" si="1"/>
        <v>20</v>
      </c>
      <c r="M19" s="389">
        <f t="shared" si="1"/>
        <v>8</v>
      </c>
      <c r="N19" s="389">
        <f t="shared" si="1"/>
        <v>0</v>
      </c>
      <c r="O19" s="389">
        <f t="shared" si="1"/>
        <v>0</v>
      </c>
      <c r="P19" s="389">
        <f t="shared" si="1"/>
        <v>0</v>
      </c>
      <c r="Q19" s="389">
        <f t="shared" si="1"/>
        <v>0</v>
      </c>
      <c r="R19" s="389">
        <f t="shared" si="1"/>
        <v>0</v>
      </c>
      <c r="S19" s="389">
        <f t="shared" si="1"/>
        <v>0</v>
      </c>
      <c r="T19" s="389">
        <f t="shared" si="1"/>
        <v>1500</v>
      </c>
      <c r="U19" s="389">
        <f t="shared" si="1"/>
        <v>0</v>
      </c>
      <c r="V19" s="389">
        <f t="shared" si="1"/>
        <v>80</v>
      </c>
      <c r="W19" s="389">
        <f t="shared" si="1"/>
        <v>0</v>
      </c>
      <c r="X19" s="389">
        <f t="shared" si="1"/>
        <v>0</v>
      </c>
      <c r="Y19" s="389">
        <f t="shared" si="1"/>
        <v>0</v>
      </c>
      <c r="Z19" s="390">
        <f t="shared" si="1"/>
        <v>30</v>
      </c>
      <c r="AA19" s="391">
        <f t="shared" ref="AA19:AA25" si="2">SUM(G19:Z19)</f>
        <v>11138</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9500</v>
      </c>
      <c r="I37" s="424">
        <f t="shared" si="8"/>
        <v>0</v>
      </c>
      <c r="J37" s="424">
        <f t="shared" si="8"/>
        <v>0</v>
      </c>
      <c r="K37" s="424">
        <f t="shared" si="8"/>
        <v>0</v>
      </c>
      <c r="L37" s="424">
        <f t="shared" si="8"/>
        <v>20</v>
      </c>
      <c r="M37" s="424">
        <f t="shared" si="8"/>
        <v>8</v>
      </c>
      <c r="N37" s="424">
        <f t="shared" si="8"/>
        <v>0</v>
      </c>
      <c r="O37" s="424">
        <f t="shared" si="8"/>
        <v>0</v>
      </c>
      <c r="P37" s="424">
        <f t="shared" si="8"/>
        <v>0</v>
      </c>
      <c r="Q37" s="424">
        <f t="shared" si="8"/>
        <v>0</v>
      </c>
      <c r="R37" s="424">
        <f t="shared" si="8"/>
        <v>0</v>
      </c>
      <c r="S37" s="424">
        <f t="shared" si="8"/>
        <v>0</v>
      </c>
      <c r="T37" s="424">
        <f t="shared" si="8"/>
        <v>1500</v>
      </c>
      <c r="U37" s="424">
        <f t="shared" si="8"/>
        <v>0</v>
      </c>
      <c r="V37" s="424">
        <f t="shared" si="8"/>
        <v>80</v>
      </c>
      <c r="W37" s="424">
        <f t="shared" si="8"/>
        <v>0</v>
      </c>
      <c r="X37" s="424">
        <f t="shared" si="8"/>
        <v>0</v>
      </c>
      <c r="Y37" s="424">
        <f t="shared" si="8"/>
        <v>0</v>
      </c>
      <c r="Z37" s="425">
        <f t="shared" si="8"/>
        <v>30</v>
      </c>
      <c r="AA37" s="426">
        <f t="shared" si="4"/>
        <v>11138</v>
      </c>
    </row>
    <row r="38" spans="2:27" ht="24" customHeight="1" x14ac:dyDescent="0.15">
      <c r="B38" s="170"/>
      <c r="C38" s="776"/>
      <c r="D38" s="227"/>
      <c r="E38" s="225" t="s">
        <v>319</v>
      </c>
      <c r="F38" s="443"/>
      <c r="G38" s="415">
        <f t="shared" ref="G38:Z38" si="9">SUM(G39:G41)</f>
        <v>0</v>
      </c>
      <c r="H38" s="415">
        <f t="shared" si="9"/>
        <v>9500</v>
      </c>
      <c r="I38" s="415">
        <f t="shared" si="9"/>
        <v>0</v>
      </c>
      <c r="J38" s="415">
        <f t="shared" si="9"/>
        <v>0</v>
      </c>
      <c r="K38" s="415">
        <f t="shared" si="9"/>
        <v>0</v>
      </c>
      <c r="L38" s="415">
        <f t="shared" si="9"/>
        <v>20</v>
      </c>
      <c r="M38" s="415">
        <f t="shared" si="9"/>
        <v>8</v>
      </c>
      <c r="N38" s="415">
        <f t="shared" si="9"/>
        <v>0</v>
      </c>
      <c r="O38" s="415">
        <f t="shared" si="9"/>
        <v>0</v>
      </c>
      <c r="P38" s="415">
        <f t="shared" si="9"/>
        <v>0</v>
      </c>
      <c r="Q38" s="415">
        <f t="shared" si="9"/>
        <v>0</v>
      </c>
      <c r="R38" s="415">
        <f t="shared" si="9"/>
        <v>0</v>
      </c>
      <c r="S38" s="415">
        <f t="shared" si="9"/>
        <v>0</v>
      </c>
      <c r="T38" s="415">
        <f t="shared" si="9"/>
        <v>1500</v>
      </c>
      <c r="U38" s="415">
        <f t="shared" si="9"/>
        <v>0</v>
      </c>
      <c r="V38" s="415">
        <f t="shared" si="9"/>
        <v>80</v>
      </c>
      <c r="W38" s="415">
        <f t="shared" si="9"/>
        <v>0</v>
      </c>
      <c r="X38" s="415">
        <f t="shared" si="9"/>
        <v>0</v>
      </c>
      <c r="Y38" s="415">
        <f t="shared" si="9"/>
        <v>0</v>
      </c>
      <c r="Z38" s="416">
        <f t="shared" si="9"/>
        <v>30</v>
      </c>
      <c r="AA38" s="417">
        <f t="shared" si="4"/>
        <v>11138</v>
      </c>
    </row>
    <row r="39" spans="2:27" ht="24" customHeight="1" x14ac:dyDescent="0.15">
      <c r="B39" s="170"/>
      <c r="C39" s="776"/>
      <c r="D39" s="228"/>
      <c r="E39" s="223"/>
      <c r="F39" s="221" t="s">
        <v>233</v>
      </c>
      <c r="G39" s="418">
        <f>+ｱ.燃え殻!$Z$28</f>
        <v>0</v>
      </c>
      <c r="H39" s="418">
        <f>+ｲ.汚泥!$Z$28</f>
        <v>9500</v>
      </c>
      <c r="I39" s="418">
        <f>+ｳ.廃油!$Z$28</f>
        <v>0</v>
      </c>
      <c r="J39" s="418">
        <f>+ｴ.廃酸!$Z$28</f>
        <v>0</v>
      </c>
      <c r="K39" s="418">
        <f>+ｵ.廃ｱﾙｶﾘ!$Z$28</f>
        <v>0</v>
      </c>
      <c r="L39" s="418">
        <f>+ｶ.廃ﾌﾟﾗ類!$Z$28</f>
        <v>20</v>
      </c>
      <c r="M39" s="418">
        <f>+ｷ.紙くず!$Z$28</f>
        <v>8</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1500</v>
      </c>
      <c r="U39" s="418">
        <f>+ｿ.鉱さい!$Z$28</f>
        <v>0</v>
      </c>
      <c r="V39" s="418">
        <f>+ﾀ.がれき類!$Z$28</f>
        <v>80</v>
      </c>
      <c r="W39" s="418">
        <f>+ﾁ.動物のふん尿!$Z$28</f>
        <v>0</v>
      </c>
      <c r="X39" s="418">
        <f>+ﾂ.動物の死体!$Z$28</f>
        <v>0</v>
      </c>
      <c r="Y39" s="418">
        <f>+ﾃ.ばいじん!$Z$28</f>
        <v>0</v>
      </c>
      <c r="Z39" s="419">
        <f>+ﾄ.混合廃棄物その他!$Z$28</f>
        <v>30</v>
      </c>
      <c r="AA39" s="420">
        <f t="shared" si="4"/>
        <v>11138</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9500</v>
      </c>
      <c r="I43" s="427">
        <f>+ｳ.廃油!$AK$27</f>
        <v>0</v>
      </c>
      <c r="J43" s="427">
        <f>+ｴ.廃酸!$AK$27</f>
        <v>0</v>
      </c>
      <c r="K43" s="427">
        <f>+ｵ.廃ｱﾙｶﾘ!$AK$27</f>
        <v>0</v>
      </c>
      <c r="L43" s="427">
        <f>+ｶ.廃ﾌﾟﾗ類!$AK$27</f>
        <v>20</v>
      </c>
      <c r="M43" s="427">
        <f>+ｷ.紙くず!$AK$27</f>
        <v>8</v>
      </c>
      <c r="N43" s="427">
        <f>+ｸ.木くず!$AK$27</f>
        <v>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1500</v>
      </c>
      <c r="U43" s="427">
        <f>+ｿ.鉱さい!$AK$27</f>
        <v>0</v>
      </c>
      <c r="V43" s="427">
        <f>+ﾀ.がれき類!$AK$27</f>
        <v>80</v>
      </c>
      <c r="W43" s="427">
        <f>+ﾁ.動物のふん尿!$AK$27</f>
        <v>0</v>
      </c>
      <c r="X43" s="427">
        <f>+ﾂ.動物の死体!$AK$27</f>
        <v>0</v>
      </c>
      <c r="Y43" s="427">
        <f>+ﾃ.ばいじん!$AK$27</f>
        <v>0</v>
      </c>
      <c r="Z43" s="428">
        <f>+ﾄ.混合廃棄物その他!$AK$27</f>
        <v>30</v>
      </c>
      <c r="AA43" s="429">
        <f t="shared" si="4"/>
        <v>11138</v>
      </c>
    </row>
    <row r="44" spans="2:27" ht="24" customHeight="1" x14ac:dyDescent="0.15">
      <c r="B44" s="170"/>
      <c r="C44" s="177"/>
      <c r="D44" s="175" t="s">
        <v>188</v>
      </c>
      <c r="E44" s="778" t="s">
        <v>236</v>
      </c>
      <c r="F44" s="779"/>
      <c r="G44" s="430">
        <f>+ｱ.燃え殻!$AK$30</f>
        <v>0</v>
      </c>
      <c r="H44" s="430">
        <f>+ｲ.汚泥!$AK$30</f>
        <v>100</v>
      </c>
      <c r="I44" s="430">
        <f>+ｳ.廃油!$AK$30</f>
        <v>0</v>
      </c>
      <c r="J44" s="430">
        <f>+ｴ.廃酸!$AK$30</f>
        <v>0</v>
      </c>
      <c r="K44" s="430">
        <f>+ｵ.廃ｱﾙｶﾘ!$AK$30</f>
        <v>0</v>
      </c>
      <c r="L44" s="430">
        <f>+ｶ.廃ﾌﾟﾗ類!$AK$30</f>
        <v>8</v>
      </c>
      <c r="M44" s="430">
        <f>+ｷ.紙くず!$AK$30</f>
        <v>3</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150</v>
      </c>
      <c r="U44" s="430">
        <f>+ｿ.鉱さい!$AK$30</f>
        <v>0</v>
      </c>
      <c r="V44" s="430">
        <f>+ﾀ.がれき類!$AK$30</f>
        <v>10</v>
      </c>
      <c r="W44" s="430">
        <f>+ﾁ.動物のふん尿!$AK$30</f>
        <v>0</v>
      </c>
      <c r="X44" s="430">
        <f>+ﾂ.動物の死体!$AK$30</f>
        <v>0</v>
      </c>
      <c r="Y44" s="430">
        <f>+ﾃ.ばいじん!$AK$30</f>
        <v>0</v>
      </c>
      <c r="Z44" s="431">
        <f>+ﾄ.混合廃棄物その他!$AK$30</f>
        <v>10</v>
      </c>
      <c r="AA44" s="432">
        <f t="shared" si="4"/>
        <v>281</v>
      </c>
    </row>
    <row r="45" spans="2:27" ht="24" customHeight="1" x14ac:dyDescent="0.15">
      <c r="B45" s="170"/>
      <c r="C45" s="177"/>
      <c r="D45" s="442" t="s">
        <v>190</v>
      </c>
      <c r="E45" s="805" t="s">
        <v>237</v>
      </c>
      <c r="F45" s="806"/>
      <c r="G45" s="433">
        <f>+ｱ.燃え殻!$AR$24</f>
        <v>0</v>
      </c>
      <c r="H45" s="433">
        <f>+ｲ.汚泥!$AR$24</f>
        <v>9500</v>
      </c>
      <c r="I45" s="433">
        <f>+ｳ.廃油!$AR$24</f>
        <v>0</v>
      </c>
      <c r="J45" s="433">
        <f>+ｴ.廃酸!$AR$24</f>
        <v>0</v>
      </c>
      <c r="K45" s="433">
        <f>+ｵ.廃ｱﾙｶﾘ!$AR$24</f>
        <v>0</v>
      </c>
      <c r="L45" s="433">
        <f>+ｶ.廃ﾌﾟﾗ類!$AR$24</f>
        <v>20</v>
      </c>
      <c r="M45" s="433">
        <f>+ｷ.紙くず!$AR$24</f>
        <v>8</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1500</v>
      </c>
      <c r="U45" s="433">
        <f>+ｿ.鉱さい!$AR$24</f>
        <v>0</v>
      </c>
      <c r="V45" s="433">
        <f>+ﾀ.がれき類!$AR$24</f>
        <v>80</v>
      </c>
      <c r="W45" s="433">
        <f>+ﾁ.動物のふん尿!$AR$24</f>
        <v>0</v>
      </c>
      <c r="X45" s="433">
        <f>+ﾂ.動物の死体!$AR$24</f>
        <v>0</v>
      </c>
      <c r="Y45" s="433">
        <f>+ﾃ.ばいじん!$AR$24</f>
        <v>0</v>
      </c>
      <c r="Z45" s="434">
        <f>+ﾄ.混合廃棄物その他!$AR$24</f>
        <v>30</v>
      </c>
      <c r="AA45" s="435">
        <f t="shared" si="4"/>
        <v>11138</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22673.599999999999</v>
      </c>
      <c r="I55" s="480">
        <f t="shared" si="10"/>
        <v>0</v>
      </c>
      <c r="J55" s="480">
        <f t="shared" si="10"/>
        <v>0</v>
      </c>
      <c r="K55" s="480">
        <f t="shared" si="10"/>
        <v>0</v>
      </c>
      <c r="L55" s="480">
        <f t="shared" si="10"/>
        <v>45.8</v>
      </c>
      <c r="M55" s="480">
        <f t="shared" si="10"/>
        <v>19.899999999999999</v>
      </c>
      <c r="N55" s="480">
        <f t="shared" si="10"/>
        <v>83.5</v>
      </c>
      <c r="O55" s="480">
        <f t="shared" si="10"/>
        <v>2.4</v>
      </c>
      <c r="P55" s="480">
        <f t="shared" si="10"/>
        <v>0</v>
      </c>
      <c r="Q55" s="480">
        <f t="shared" si="10"/>
        <v>0</v>
      </c>
      <c r="R55" s="480">
        <f t="shared" si="10"/>
        <v>0</v>
      </c>
      <c r="S55" s="480">
        <f t="shared" si="10"/>
        <v>0</v>
      </c>
      <c r="T55" s="480">
        <f t="shared" si="10"/>
        <v>3786.7</v>
      </c>
      <c r="U55" s="480">
        <f t="shared" si="10"/>
        <v>0</v>
      </c>
      <c r="V55" s="480">
        <f t="shared" si="10"/>
        <v>189.4</v>
      </c>
      <c r="W55" s="480">
        <f t="shared" si="10"/>
        <v>0</v>
      </c>
      <c r="X55" s="480">
        <f t="shared" si="10"/>
        <v>0</v>
      </c>
      <c r="Y55" s="480">
        <f t="shared" si="10"/>
        <v>0</v>
      </c>
      <c r="Z55" s="480">
        <f t="shared" si="10"/>
        <v>72.900000000000006</v>
      </c>
      <c r="AA55" s="481">
        <f>+AA9+AA19+AA20</f>
        <v>26874.199999999997</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６ 年  ６月 ２８日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東京都中央区日本橋本町一丁目９番１号</v>
      </c>
      <c r="M16" s="851"/>
      <c r="N16" s="851"/>
      <c r="O16" s="851"/>
      <c r="P16" s="851"/>
      <c r="Q16" s="851"/>
      <c r="R16" s="851"/>
      <c r="S16" s="851"/>
      <c r="T16" s="851"/>
      <c r="U16" s="282"/>
    </row>
    <row r="17" spans="1:21" ht="26.25" customHeight="1" x14ac:dyDescent="0.15">
      <c r="C17" s="86"/>
      <c r="I17" s="25"/>
      <c r="J17" s="25" t="s">
        <v>7</v>
      </c>
      <c r="K17" s="25"/>
      <c r="L17" s="851" t="str">
        <f>+表紙!L41</f>
        <v>株式会社鴻池組東京本店
取締役専務執行役員本店長　鎌田克明</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０３－５２０１－７５７０</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株式会社鴻池組　東京本店</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2197</v>
      </c>
      <c r="Q25" s="823"/>
      <c r="R25" s="823"/>
      <c r="S25" s="823"/>
      <c r="T25" s="823"/>
      <c r="U25" s="824"/>
    </row>
    <row r="26" spans="1:21" ht="26.25" customHeight="1" x14ac:dyDescent="0.15">
      <c r="C26" s="570" t="s">
        <v>11</v>
      </c>
      <c r="D26" s="571"/>
      <c r="E26" s="572"/>
      <c r="F26" s="838" t="str">
        <f>+表紙!F50</f>
        <v>東京都中央区日本橋本町一丁目９番１号</v>
      </c>
      <c r="G26" s="839"/>
      <c r="H26" s="839"/>
      <c r="I26" s="839"/>
      <c r="J26" s="839"/>
      <c r="K26" s="839"/>
      <c r="L26" s="839"/>
      <c r="M26" s="839"/>
      <c r="N26" s="341" t="s">
        <v>172</v>
      </c>
      <c r="O26"/>
      <c r="P26"/>
      <c r="Q26" s="833" t="str">
        <f>IF(+表紙!Q50="","",+表紙!Q50)</f>
        <v>03-5201-7570</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総合工事業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t="str">
        <f>IF(+表紙!N56="","",+表紙!N56)</f>
        <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f>IF(+表紙!N58="","",+表紙!N58)</f>
        <v>3500</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１,９３２人</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8</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15736.199999999997</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・省梱包、無梱包を依頼する。
・再生可能な梱包材の使用依頼
・工事現場んでの加工を減らして、工場等で加工させ端材の発生を抑制する。
・チップ等のリサイクルを推進する。
・工法を検討して極力廃棄物が発生しない工法の採用を提案する。</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6</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11138</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・これまで以上に実施してきた取組みを推進する。
・バイオディーゼル・カーボンニュウートラルの取組みを強化していく。</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・コンテナボックスによる細かな分別回収をすると共に混合廃棄物の発生を抑制する。</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・これまでに実施した取り組みを推進する。
・推進する為の教育を行う。</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該当無し</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予定なし</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該当無し</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予定なし</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該当無し</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予定なし</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15736.199999999997</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15736.199999999997</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11138</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281</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11138</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2024-07-01T07:37:51Z</dcterms:created>
  <dcterms:modified xsi:type="dcterms:W3CDTF">2024-09-05T04:51:50Z</dcterms:modified>
</cp:coreProperties>
</file>