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95" yWindow="-105" windowWidth="29010" windowHeight="1641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<sst xmlns="http://schemas.openxmlformats.org/spreadsheetml/2006/main" count="3178" uniqueCount="461">
  <si>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</si>
  <si>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</si>
  <si>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</si>
  <si>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</si>
  <si>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</si>
  <si>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</si>
  <si>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</si>
  <si>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</si>
  <si>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</si>
  <si>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</si>
  <si>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</si>
  <si>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</si>
  <si>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</si>
  <si>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</si>
  <si>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</si>
  <si>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</si>
  <si>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</si>
  <si>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</si>
  <si>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</si>
  <si>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</si>
  <si>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</si>
  <si>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</si>
  <si>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</si>
  <si>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</si>
  <si>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</si>
  <si>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</si>
  <si>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</si>
  <si>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</si>
  <si>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</si>
  <si>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</si>
  <si>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</si>
  <si>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</si>
  <si>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</si>
  <si>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</si>
  <si>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</si>
  <si>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</si>
  <si>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</si>
  <si>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</si>
  <si>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</si>
  <si>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</si>
  <si>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</si>
  <si>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</si>
  <si>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</si>
  <si>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</si>
  <si>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</si>
  <si>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</si>
  <si>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</si>
  <si>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</si>
  <si>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</si>
  <si>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</si>
  <si>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</si>
  <si>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</si>
  <si>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</si>
  <si>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</si>
  <si>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</si>
  <si>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</si>
  <si>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</si>
  <si>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</si>
  <si>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</si>
  <si>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</si>
  <si>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</si>
  <si>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</si>
  <si>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</si>
  <si>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</si>
  <si>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</si>
  <si>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</si>
  <si>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</si>
  <si>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</si>
  <si>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</si>
  <si>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</si>
  <si>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</si>
  <si>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</si>
  <si>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</si>
  <si>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</si>
  <si>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</si>
  <si>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</si>
  <si>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</si>
  <si>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</si>
  <si>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</si>
  <si>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</si>
  <si>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</si>
  <si>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</si>
  <si>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</si>
  <si>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</si>
  <si>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</si>
  <si>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</si>
  <si>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</si>
  <si>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</si>
  <si>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</si>
  <si>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</si>
  <si>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</si>
  <si>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</si>
  <si>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</si>
  <si>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</si>
  <si>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</si>
  <si>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</si>
  <si>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</si>
  <si>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</si>
  <si>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</si>
  <si>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</si>
  <si>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</si>
  <si>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</si>
  <si>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</si>
  <si>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</si>
  <si>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</si>
  <si>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</si>
  <si>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</si>
  <si>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</si>
  <si>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</si>
  <si>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</si>
  <si>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</si>
  <si>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</si>
  <si>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</si>
  <si>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</si>
  <si>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</si>
  <si>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</si>
  <si>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</si>
  <si>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</si>
  <si>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</si>
  <si>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</si>
  <si>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</si>
  <si>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</si>
  <si>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</si>
  <si>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</si>
  <si>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</si>
  <si>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</si>
  <si>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</si>
  <si>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</si>
  <si>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</si>
  <si>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</si>
  <si>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</si>
  <si>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</si>
  <si>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</si>
  <si>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</si>
  <si>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</si>
  <si>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</si>
  <si>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</si>
  <si>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</si>
  <si>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</si>
  <si>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</si>
  <si>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</si>
  <si>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</si>
  <si>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</si>
  <si>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</si>
  <si>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</si>
  <si>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</si>
  <si>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</si>
  <si>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</si>
  <si>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</si>
  <si>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</si>
  <si>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</si>
  <si>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</si>
  <si>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</si>
  <si>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</si>
  <si>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</si>
  <si>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</si>
  <si>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</si>
  <si>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</si>
  <si>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</si>
  <si>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</si>
  <si>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</si>
  <si>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</si>
  <si>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</si>
  <si>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</si>
  <si>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</si>
  <si>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</si>
  <si>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</si>
  <si>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</si>
  <si>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</si>
  <si>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</si>
  <si>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</si>
  <si>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</si>
  <si>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</si>
  <si>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</si>
  <si>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</si>
  <si>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</si>
  <si>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</si>
  <si>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</si>
  <si>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</si>
  <si>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</si>
  <si>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</si>
  <si>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</si>
  <si>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</si>
  <si>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</si>
  <si>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</si>
  <si>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</si>
  <si>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</si>
  <si>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</si>
  <si>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</si>
  <si>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</si>
  <si>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</si>
  <si>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</si>
  <si>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</si>
  <si>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</si>
  <si>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</si>
  <si>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</si>
  <si>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</si>
  <si>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</si>
  <si>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</si>
  <si>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</si>
  <si>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</si>
  <si>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</si>
  <si>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</si>
  <si>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</si>
  <si>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</si>
  <si>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</si>
  <si>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</si>
  <si>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</si>
  <si>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</si>
  <si>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</si>
  <si>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</si>
  <si>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</si>
  <si>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</si>
  <si>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</si>
  <si>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</si>
  <si>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</si>
  <si>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</si>
  <si>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</si>
  <si>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</si>
  <si>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</si>
  <si>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</si>
  <si>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</si>
  <si>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</si>
  <si>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</si>
  <si>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</si>
  <si>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</si>
  <si>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</si>
  <si>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</si>
  <si>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</si>
  <si>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</si>
  <si>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</si>
  <si>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</si>
  <si>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</si>
  <si>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</si>
  <si>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</si>
  <si>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</si>
  <si>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</si>
  <si>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</si>
  <si>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</si>
  <si>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</si>
  <si>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</si>
  <si>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</si>
  <si>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</si>
  <si>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</si>
  <si>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</si>
  <si>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</si>
  <si>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</si>
  <si>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</si>
  <si>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</si>
  <si>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</si>
  <si>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</si>
  <si>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</si>
  <si>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</si>
  <si>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</si>
  <si>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</si>
  <si>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</si>
  <si>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</si>
  <si>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</si>
  <si>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</si>
  <si>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</si>
  <si>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</si>
  <si>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</si>
  <si>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</si>
  <si>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</si>
  <si>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</si>
  <si>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</si>
  <si>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</si>
  <si>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</si>
  <si>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</si>
  <si>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</si>
  <si>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</si>
  <si>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</si>
  <si>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</si>
  <si>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</si>
  <si>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</si>
  <si>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</si>
  <si>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</si>
  <si>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</si>
  <si>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</si>
  <si>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</si>
  <si>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</si>
  <si>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</si>
  <si>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</si>
  <si>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</si>
  <si>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</si>
  <si>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</si>
  <si>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</si>
  <si>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</si>
  <si>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</si>
  <si>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</si>
  <si>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</si>
  <si>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</si>
  <si>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</si>
  <si>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</si>
  <si>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</si>
  <si>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</si>
  <si>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</si>
  <si>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</si>
  <si>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</si>
  <si>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</si>
  <si>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</si>
  <si>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</si>
  <si>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</si>
  <si>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</si>
  <si>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</si>
  <si>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</si>
  <si>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</si>
  <si>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</si>
  <si>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</si>
  <si>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</si>
  <si>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</si>
  <si>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</si>
  <si>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</si>
  <si>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</si>
  <si>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</si>
  <si>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</si>
  <si>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</si>
  <si>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</si>
  <si>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</si>
  <si>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</si>
  <si>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</si>
  <si>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</si>
  <si>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</si>
  <si>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</si>
  <si>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</si>
  <si>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</si>
  <si>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</si>
  <si>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</si>
  <si>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</si>
  <si>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</si>
  <si>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</si>
  <si>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</si>
  <si>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</si>
  <si>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</si>
  <si>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</si>
  <si>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</si>
  <si>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</si>
  <si>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</si>
  <si>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</si>
  <si>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</si>
  <si>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</si>
  <si>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</si>
  <si>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</si>
  <si>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</si>
  <si>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</si>
  <si>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</si>
  <si>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</si>
  <si>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</si>
  <si>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</si>
  <si>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</si>
  <si>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</si>
  <si>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</si>
  <si>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</si>
  <si>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</si>
  <si>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</si>
  <si>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</si>
  <si>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</si>
  <si>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</si>
  <si>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</si>
  <si>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</si>
  <si>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</si>
  <si>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</si>
  <si>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</si>
  <si>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</si>
  <si>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</si>
  <si>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</si>
  <si>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</si>
  <si>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</si>
  <si>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</si>
  <si>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</si>
  <si>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</si>
  <si>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</si>
  <si>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</si>
  <si>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</si>
  <si>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</si>
  <si>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</si>
  <si>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</si>
  <si>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</si>
  <si>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</si>
  <si>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</si>
  <si>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</si>
  <si>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</si>
  <si>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</si>
  <si>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</si>
  <si>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</si>
  <si>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</si>
  <si>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</si>
  <si>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</si>
  <si>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</si>
  <si>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</si>
  <si>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</si>
  <si>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</si>
  <si>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</si>
  <si>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</si>
  <si>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</si>
  <si>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</si>
  <si>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</si>
  <si>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</si>
  <si>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</si>
  <si>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</si>
  <si>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</si>
  <si>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</si>
  <si>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</si>
  <si>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</si>
  <si>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</si>
  <si>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</si>
  <si>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</si>
  <si>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</si>
  <si>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</si>
  <si>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</si>
  <si>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</si>
  <si>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</si>
  <si>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</si>
  <si>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</si>
  <si>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</si>
  <si>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</si>
  <si>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</si>
  <si>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</si>
  <si>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</si>
  <si>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</si>
  <si>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</si>
  <si>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</si>
  <si>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</si>
  <si>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</si>
  <si>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</si>
  <si>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</si>
  <si>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</si>
  <si>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</si>
  <si>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</si>
  <si>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</si>
  <si>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</si>
  <si>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</si>
  <si>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</si>
  <si>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</si>
  <si>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</si>
  <si>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</si>
  <si>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</si>
  <si>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</si>
  <si>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</si>
  <si>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</si>
  <si>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</si>
  <si>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</si>
  <si>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</si>
  <si>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</si>
  <si>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</si>
  <si>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6月    日</t>
    <phoneticPr fontId="3"/>
  </si>
  <si>
    <t>神奈川県横浜市神奈川区金港町７－３</t>
  </si>
  <si>
    <t>株式会社フジタ　横浜支店
執行役員支店長　内 藤　元 一</t>
  </si>
  <si>
    <t>株式会社フジタ　横浜支店</t>
  </si>
  <si>
    <t>045-594-8742</t>
  </si>
  <si>
    <t>横浜市長</t>
  </si>
  <si>
    <t>総合工事業</t>
  </si>
  <si>
    <t>・汚泥→混合、脱水→再生材　・廃油→油水分離→再生油
・繊維くず→破砕、選別、切断→燃料原料
・金属くず→破砕→売却
・紙くず→破砕、選別、圧縮梱包→再資源化売却（残渣等一部埋立最終処分）
・木くず→破砕、選別→再生材（残渣等一部埋立最終処分）
・混合廃棄物→破砕、選別、圧縮梱包→再生材（残渣等一部埋立最終処分）
・廃プラスチック類→破砕、選別、圧縮梱包→再生材（残渣等一部埋立最終処分）
　　※石綿含有→直接埋立最終処分
・ガラス・陶磁器くず→破砕、選別→再生材（残渣等一部埋立最終処分）
　　※石綿含有→直接埋立最終処分
　　※廃石膏ボード→破砕、選別、切断→石膏ボード原料
・がれき類→破砕→再生材（残渣等一部埋立最終処分）※石綿含有→直接埋立最終処分</t>
    <phoneticPr fontId="3"/>
  </si>
  <si>
    <t>　社長　→　品質・環境本部　　　　　→　　東日本支社品質環境部　　　 ・委託契約業務・作業所指導
　　↓　　　　　　　　　　　　　　　　　　　　　　　　　　建設副産物管理担当 　 ・マニフェスト発行、登録
　　↓　　　　　　　　　　　　　　　　　　　↑　                                            ・処理場点検確認
　環境管理責任者　　　　　　　　　　　　　　　　　　　　　　　　　　　　　　　　   ・排出状況指導、管理
　　支店長　　　　　　　　　　　　　　　　↑　　　　　　　　　　　　　　　　　　　    ・監督官庁への各種報告
　　↓
　　↓　　　　　　　　　　　　　　　　　　　↑　　　　　　　　　　　　　　　　　　　　　　作業所 
　建設副産物総括管理責任者　　　→　　     　支店建築部        　→　・建設廃棄物管理責任者（作業所長）
　　（委託契約者）　　　　　　　　　　　　　                                            ・建設廃棄物管理担当者　　
　　　副支店長　　　　　　　　　　　　　　　　　　　　　　　　　　　　　　　　　　　 ・特別管理産業廃棄物管理責任者　　</t>
    <rPh sb="1" eb="3">
      <t>シャチョウ</t>
    </rPh>
    <rPh sb="6" eb="8">
      <t>ヒンシツ</t>
    </rPh>
    <rPh sb="9" eb="11">
      <t>カンキョウ</t>
    </rPh>
    <rPh sb="11" eb="13">
      <t>ホンブ</t>
    </rPh>
    <rPh sb="21" eb="22">
      <t>ヒガシ</t>
    </rPh>
    <rPh sb="22" eb="24">
      <t>ニホン</t>
    </rPh>
    <rPh sb="26" eb="28">
      <t>ヒンシツ</t>
    </rPh>
    <rPh sb="28" eb="30">
      <t>カンキョウ</t>
    </rPh>
    <rPh sb="30" eb="31">
      <t>ブ</t>
    </rPh>
    <rPh sb="36" eb="38">
      <t>イタク</t>
    </rPh>
    <rPh sb="38" eb="40">
      <t>ケイヤク</t>
    </rPh>
    <rPh sb="40" eb="42">
      <t>ギョウム</t>
    </rPh>
    <rPh sb="43" eb="45">
      <t>サギョウ</t>
    </rPh>
    <rPh sb="45" eb="46">
      <t>ショ</t>
    </rPh>
    <rPh sb="46" eb="48">
      <t>シドウ</t>
    </rPh>
    <rPh sb="97" eb="99">
      <t>ハッコウ</t>
    </rPh>
    <rPh sb="100" eb="102">
      <t>トウロク</t>
    </rPh>
    <rPh sb="172" eb="175">
      <t>ショリジョウ</t>
    </rPh>
    <rPh sb="175" eb="177">
      <t>テンケン</t>
    </rPh>
    <rPh sb="177" eb="179">
      <t>カクニン</t>
    </rPh>
    <rPh sb="181" eb="183">
      <t>カンキョウ</t>
    </rPh>
    <rPh sb="183" eb="185">
      <t>カンリ</t>
    </rPh>
    <rPh sb="185" eb="187">
      <t>セキニン</t>
    </rPh>
    <rPh sb="187" eb="188">
      <t>シャ</t>
    </rPh>
    <rPh sb="224" eb="226">
      <t>ハイシュツ</t>
    </rPh>
    <rPh sb="226" eb="228">
      <t>ジョウキョウ</t>
    </rPh>
    <rPh sb="228" eb="230">
      <t>シドウ</t>
    </rPh>
    <rPh sb="231" eb="233">
      <t>カンリ</t>
    </rPh>
    <rPh sb="236" eb="239">
      <t>シテンチョウ</t>
    </rPh>
    <rPh sb="280" eb="282">
      <t>カントク</t>
    </rPh>
    <rPh sb="282" eb="284">
      <t>カンチョウ</t>
    </rPh>
    <rPh sb="286" eb="288">
      <t>カクシュ</t>
    </rPh>
    <rPh sb="288" eb="290">
      <t>ホウコク</t>
    </rPh>
    <rPh sb="346" eb="348">
      <t>ケンセツ</t>
    </rPh>
    <rPh sb="348" eb="351">
      <t>フクサンブツ</t>
    </rPh>
    <rPh sb="351" eb="353">
      <t>ソウカツ</t>
    </rPh>
    <rPh sb="353" eb="355">
      <t>カンリ</t>
    </rPh>
    <rPh sb="355" eb="357">
      <t>セキニン</t>
    </rPh>
    <rPh sb="357" eb="358">
      <t>シャ</t>
    </rPh>
    <rPh sb="370" eb="372">
      <t>シテン</t>
    </rPh>
    <rPh sb="372" eb="374">
      <t>ケンチク</t>
    </rPh>
    <rPh sb="374" eb="375">
      <t>ブ</t>
    </rPh>
    <rPh sb="407" eb="409">
      <t>イタク</t>
    </rPh>
    <rPh sb="409" eb="411">
      <t>ケイヤク</t>
    </rPh>
    <rPh sb="411" eb="412">
      <t>シャ</t>
    </rPh>
    <rPh sb="487" eb="488">
      <t>フク</t>
    </rPh>
    <rPh sb="488" eb="491">
      <t>シテンチョウ</t>
    </rPh>
    <phoneticPr fontId="3"/>
  </si>
  <si>
    <t>・計画時の製品の二次製品化の検討・実施
・部材プレカットの検討・実施
・簡易梱包の推進
・新築工事での廃棄物総量の削減を目標として事業場ごとの実績原単位を社内公表</t>
    <phoneticPr fontId="3"/>
  </si>
  <si>
    <t>前年度に同じ</t>
    <phoneticPr fontId="3"/>
  </si>
  <si>
    <t>・基本分別品目：がれき類３種、ガラ・陶、廃プラ、金属、木、廃石膏ボード、ダンボール
・混合廃棄物削減を目標として、事業場ごとの実績原単位を社内公表
・処分会社と連携した分別に関する教育実施
・保管場所での分別品目の例示</t>
    <phoneticPr fontId="3"/>
  </si>
  <si>
    <t>該当なし</t>
    <phoneticPr fontId="3"/>
  </si>
  <si>
    <t>全量委託処理しているため、該当なし</t>
    <phoneticPr fontId="3"/>
  </si>
  <si>
    <t>委託処理を原則としているため、特になし</t>
  </si>
  <si>
    <t>・契約時における施設確認の原則実施
・再生利用業者への優先委託
・支店での委託契約締結とマニフェスト発行
・方針として、優良認定処理業者、熱回収認定業者への優先委託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</si>
</sst>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0275"/>
          <a:ext cx="392430" cy="63436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6" zoomScaleNormal="115" zoomScaleSheetLayoutView="100" workbookViewId="0">
      <selection activeCell="AC58" sqref="AC58"/>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445</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450</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446</v>
      </c>
      <c r="M40" s="618"/>
      <c r="N40" s="618"/>
      <c r="O40" s="618"/>
      <c r="P40" s="618"/>
      <c r="Q40" s="618"/>
      <c r="R40" s="618"/>
      <c r="S40" s="618"/>
      <c r="T40" s="618"/>
      <c r="U40" s="619"/>
      <c r="W40" s="21"/>
      <c r="X40" s="21"/>
    </row>
    <row r="41" spans="1:25" ht="26.25" customHeight="1" x14ac:dyDescent="0.15">
      <c r="C41" s="86"/>
      <c r="I41" s="25"/>
      <c r="J41" s="25" t="s">
        <v>7</v>
      </c>
      <c r="K41" s="25"/>
      <c r="L41" s="618" t="s">
        <v>447</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449</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448</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2204</v>
      </c>
      <c r="Q49" s="598"/>
      <c r="R49" s="598"/>
      <c r="S49" s="598"/>
      <c r="T49" s="598"/>
      <c r="U49" s="599"/>
    </row>
    <row r="50" spans="3:23" ht="26.25" customHeight="1" x14ac:dyDescent="0.15">
      <c r="C50" s="570" t="s">
        <v>11</v>
      </c>
      <c r="D50" s="571"/>
      <c r="E50" s="572"/>
      <c r="F50" s="581" t="s">
        <v>446</v>
      </c>
      <c r="G50" s="582"/>
      <c r="H50" s="582"/>
      <c r="I50" s="582"/>
      <c r="J50" s="582"/>
      <c r="K50" s="582"/>
      <c r="L50" s="582"/>
      <c r="M50" s="582"/>
      <c r="N50" s="341" t="s">
        <v>172</v>
      </c>
      <c r="O50" s="449"/>
      <c r="P50" s="450"/>
      <c r="Q50" s="585"/>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451</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10457</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93</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452</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453</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9</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11018.199999999999</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454</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8</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27100</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455</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456</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455</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t="s">
        <v>457</v>
      </c>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t="s">
        <v>457</v>
      </c>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t="s">
        <v>458</v>
      </c>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t="s">
        <v>459</v>
      </c>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t="s">
        <v>457</v>
      </c>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t="s">
        <v>457</v>
      </c>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11018.199999999999</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f>+別紙!AA15</f>
        <v>1050.2</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10881.7</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t="s">
        <v>460</v>
      </c>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27100</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3200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26730</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t="s">
        <v>455</v>
      </c>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株式会社フジタ　横浜支店</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6" zoomScaleNormal="100" workbookViewId="0">
      <selection activeCell="W34" sqref="W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株式会社フジタ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5000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2398.8000000000002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5000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5000</v>
      </c>
      <c r="P27" s="700"/>
      <c r="Q27" s="700"/>
      <c r="R27" s="700"/>
      <c r="S27" s="49" t="s">
        <v>38</v>
      </c>
      <c r="T27" s="70"/>
      <c r="U27" s="70"/>
      <c r="X27" s="68" t="s">
        <v>39</v>
      </c>
      <c r="Y27" s="71"/>
      <c r="AG27" s="58"/>
      <c r="AH27" s="58"/>
      <c r="AI27" s="58"/>
      <c r="AJ27" s="58"/>
      <c r="AK27" s="742">
        <f>+AG18+O27</f>
        <v>5000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5000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2398.8000000000002</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5000</v>
      </c>
      <c r="R30" s="700"/>
      <c r="S30" s="700"/>
      <c r="T30" s="700"/>
      <c r="U30" s="49" t="s">
        <v>16</v>
      </c>
      <c r="X30" s="697" t="s">
        <v>186</v>
      </c>
      <c r="Y30" s="698"/>
      <c r="Z30" s="690"/>
      <c r="AA30" s="691"/>
      <c r="AB30" s="691"/>
      <c r="AC30" s="691"/>
      <c r="AD30" s="691"/>
      <c r="AE30" s="49" t="s">
        <v>13</v>
      </c>
      <c r="AK30" s="651">
        <v>500</v>
      </c>
      <c r="AL30" s="652"/>
      <c r="AM30" s="652"/>
      <c r="AN30" s="652"/>
      <c r="AO30" s="57" t="s">
        <v>13</v>
      </c>
      <c r="AR30" s="758"/>
      <c r="AS30" s="755"/>
      <c r="AT30" s="755"/>
      <c r="AU30" s="756"/>
    </row>
    <row r="31" spans="2:48" ht="27" customHeight="1" thickTop="1" thickBot="1" x14ac:dyDescent="0.2">
      <c r="B31" s="725" t="s">
        <v>375</v>
      </c>
      <c r="C31" s="676"/>
      <c r="D31" s="676"/>
      <c r="E31" s="677"/>
      <c r="F31" s="711">
        <v>2398.8000000000002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株式会社フジタ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株式会社フジタ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株式会社フジタ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5" workbookViewId="0">
      <selection activeCell="AY31" sqref="AY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株式会社フジタ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370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111.6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350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370</v>
      </c>
      <c r="P27" s="700"/>
      <c r="Q27" s="700"/>
      <c r="R27" s="700"/>
      <c r="S27" s="49" t="s">
        <v>38</v>
      </c>
      <c r="T27" s="70"/>
      <c r="U27" s="70"/>
      <c r="X27" s="68" t="s">
        <v>39</v>
      </c>
      <c r="Y27" s="71"/>
      <c r="AG27" s="58"/>
      <c r="AH27" s="58"/>
      <c r="AI27" s="58"/>
      <c r="AJ27" s="58"/>
      <c r="AK27" s="742">
        <f>+AG18+O27</f>
        <v>370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350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111.6</v>
      </c>
      <c r="G29" s="712"/>
      <c r="H29" s="214" t="s">
        <v>198</v>
      </c>
      <c r="L29" s="709"/>
      <c r="O29" s="61"/>
      <c r="P29" s="148"/>
      <c r="Q29" s="56" t="s">
        <v>183</v>
      </c>
      <c r="R29" s="676" t="s">
        <v>33</v>
      </c>
      <c r="S29" s="692"/>
      <c r="T29" s="692"/>
      <c r="U29" s="693"/>
      <c r="V29" s="53"/>
      <c r="W29" s="72"/>
      <c r="X29" s="697" t="s">
        <v>315</v>
      </c>
      <c r="Y29" s="698"/>
      <c r="Z29" s="690">
        <v>20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42.6</v>
      </c>
      <c r="G30" s="712"/>
      <c r="H30" s="214" t="s">
        <v>198</v>
      </c>
      <c r="L30" s="709"/>
      <c r="O30" s="61"/>
      <c r="Q30" s="699">
        <f>+ROUND(Z28,1)+ROUND(Z29,1)+ROUND(Z30,1)</f>
        <v>370</v>
      </c>
      <c r="R30" s="700"/>
      <c r="S30" s="700"/>
      <c r="T30" s="700"/>
      <c r="U30" s="49" t="s">
        <v>16</v>
      </c>
      <c r="X30" s="697" t="s">
        <v>186</v>
      </c>
      <c r="Y30" s="698"/>
      <c r="Z30" s="690"/>
      <c r="AA30" s="691"/>
      <c r="AB30" s="691"/>
      <c r="AC30" s="691"/>
      <c r="AD30" s="691"/>
      <c r="AE30" s="49" t="s">
        <v>13</v>
      </c>
      <c r="AK30" s="651">
        <v>350</v>
      </c>
      <c r="AL30" s="652"/>
      <c r="AM30" s="652"/>
      <c r="AN30" s="652"/>
      <c r="AO30" s="57" t="s">
        <v>13</v>
      </c>
      <c r="AR30" s="758"/>
      <c r="AS30" s="755"/>
      <c r="AT30" s="755"/>
      <c r="AU30" s="756"/>
    </row>
    <row r="31" spans="2:48" ht="27" customHeight="1" thickTop="1" thickBot="1" x14ac:dyDescent="0.2">
      <c r="B31" s="725" t="s">
        <v>375</v>
      </c>
      <c r="C31" s="676"/>
      <c r="D31" s="676"/>
      <c r="E31" s="677"/>
      <c r="F31" s="711">
        <v>90.1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4"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株式会社フジタ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350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144.30000000000001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350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350</v>
      </c>
      <c r="P27" s="700"/>
      <c r="Q27" s="700"/>
      <c r="R27" s="700"/>
      <c r="S27" s="49" t="s">
        <v>38</v>
      </c>
      <c r="T27" s="70"/>
      <c r="U27" s="70"/>
      <c r="X27" s="68" t="s">
        <v>39</v>
      </c>
      <c r="Y27" s="71"/>
      <c r="AG27" s="58"/>
      <c r="AH27" s="58"/>
      <c r="AI27" s="58"/>
      <c r="AJ27" s="58"/>
      <c r="AK27" s="742">
        <f>+AG18+O27</f>
        <v>350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350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144.30000000000001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81.900000000000006</v>
      </c>
      <c r="G30" s="712"/>
      <c r="H30" s="214" t="s">
        <v>198</v>
      </c>
      <c r="L30" s="709"/>
      <c r="O30" s="61"/>
      <c r="Q30" s="699">
        <f>+ROUND(Z28,1)+ROUND(Z29,1)+ROUND(Z30,1)</f>
        <v>350</v>
      </c>
      <c r="R30" s="700"/>
      <c r="S30" s="700"/>
      <c r="T30" s="700"/>
      <c r="U30" s="49" t="s">
        <v>16</v>
      </c>
      <c r="X30" s="697" t="s">
        <v>186</v>
      </c>
      <c r="Y30" s="698"/>
      <c r="Z30" s="690"/>
      <c r="AA30" s="691"/>
      <c r="AB30" s="691"/>
      <c r="AC30" s="691"/>
      <c r="AD30" s="691"/>
      <c r="AE30" s="49" t="s">
        <v>13</v>
      </c>
      <c r="AK30" s="651">
        <v>300</v>
      </c>
      <c r="AL30" s="652"/>
      <c r="AM30" s="652"/>
      <c r="AN30" s="652"/>
      <c r="AO30" s="57" t="s">
        <v>13</v>
      </c>
      <c r="AR30" s="758"/>
      <c r="AS30" s="755"/>
      <c r="AT30" s="755"/>
      <c r="AU30" s="756"/>
    </row>
    <row r="31" spans="2:48" ht="27" customHeight="1" thickTop="1" thickBot="1" x14ac:dyDescent="0.2">
      <c r="B31" s="725" t="s">
        <v>375</v>
      </c>
      <c r="C31" s="676"/>
      <c r="D31" s="676"/>
      <c r="E31" s="677"/>
      <c r="F31" s="711">
        <v>144.30000000000001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8" workbookViewId="0">
      <selection activeCell="AH30" sqref="AH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株式会社フジタ　横浜支店</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150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56.1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150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150</v>
      </c>
      <c r="P27" s="700"/>
      <c r="Q27" s="700"/>
      <c r="R27" s="700"/>
      <c r="S27" s="49" t="s">
        <v>38</v>
      </c>
      <c r="T27" s="70"/>
      <c r="U27" s="70"/>
      <c r="X27" s="68" t="s">
        <v>39</v>
      </c>
      <c r="Y27" s="71"/>
      <c r="AG27" s="58"/>
      <c r="AH27" s="58"/>
      <c r="AI27" s="58"/>
      <c r="AJ27" s="58"/>
      <c r="AK27" s="742">
        <f>+AG18+O27</f>
        <v>150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150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56.1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30.7</v>
      </c>
      <c r="G30" s="712"/>
      <c r="H30" s="214" t="s">
        <v>198</v>
      </c>
      <c r="L30" s="709"/>
      <c r="O30" s="61"/>
      <c r="Q30" s="699">
        <f>+ROUND(Z28,1)+ROUND(Z29,1)+ROUND(Z30,1)</f>
        <v>150</v>
      </c>
      <c r="R30" s="700"/>
      <c r="S30" s="700"/>
      <c r="T30" s="700"/>
      <c r="U30" s="49" t="s">
        <v>16</v>
      </c>
      <c r="X30" s="697" t="s">
        <v>186</v>
      </c>
      <c r="Y30" s="698"/>
      <c r="Z30" s="690"/>
      <c r="AA30" s="691"/>
      <c r="AB30" s="691"/>
      <c r="AC30" s="691"/>
      <c r="AD30" s="691"/>
      <c r="AE30" s="49" t="s">
        <v>13</v>
      </c>
      <c r="AK30" s="651">
        <v>120</v>
      </c>
      <c r="AL30" s="652"/>
      <c r="AM30" s="652"/>
      <c r="AN30" s="652"/>
      <c r="AO30" s="57" t="s">
        <v>13</v>
      </c>
      <c r="AR30" s="758"/>
      <c r="AS30" s="755"/>
      <c r="AT30" s="755"/>
      <c r="AU30" s="756"/>
    </row>
    <row r="31" spans="2:48" ht="27" customHeight="1" thickTop="1" thickBot="1" x14ac:dyDescent="0.2">
      <c r="B31" s="725" t="s">
        <v>375</v>
      </c>
      <c r="C31" s="676"/>
      <c r="D31" s="676"/>
      <c r="E31" s="677"/>
      <c r="F31" s="711">
        <v>56.1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株式会社フジタ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1.4000000000000001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1.4000000000000001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0.4</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株式会社フジタ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株式会社フジタ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株式会社フジタ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6"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株式会社フジタ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30</v>
      </c>
      <c r="P27" s="700"/>
      <c r="Q27" s="700"/>
      <c r="R27" s="700"/>
      <c r="S27" s="49" t="s">
        <v>38</v>
      </c>
      <c r="T27" s="70"/>
      <c r="U27" s="70"/>
      <c r="X27" s="68" t="s">
        <v>39</v>
      </c>
      <c r="Y27" s="71"/>
      <c r="AG27" s="58"/>
      <c r="AH27" s="58"/>
      <c r="AI27" s="58"/>
      <c r="AJ27" s="58"/>
      <c r="AK27" s="742">
        <f>+AG18+O27</f>
        <v>30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2.8</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30</v>
      </c>
      <c r="R30" s="700"/>
      <c r="S30" s="700"/>
      <c r="T30" s="700"/>
      <c r="U30" s="49" t="s">
        <v>16</v>
      </c>
      <c r="X30" s="697" t="s">
        <v>186</v>
      </c>
      <c r="Y30" s="698"/>
      <c r="Z30" s="690"/>
      <c r="AA30" s="691"/>
      <c r="AB30" s="691"/>
      <c r="AC30" s="691"/>
      <c r="AD30" s="691"/>
      <c r="AE30" s="49" t="s">
        <v>13</v>
      </c>
      <c r="AK30" s="651">
        <v>30</v>
      </c>
      <c r="AL30" s="652"/>
      <c r="AM30" s="652"/>
      <c r="AN30" s="652"/>
      <c r="AO30" s="57" t="s">
        <v>13</v>
      </c>
      <c r="AR30" s="758"/>
      <c r="AS30" s="755"/>
      <c r="AT30" s="755"/>
      <c r="AU30" s="756"/>
    </row>
    <row r="31" spans="2:48" ht="27" customHeight="1" thickTop="1" thickBot="1" x14ac:dyDescent="0.2">
      <c r="B31" s="725" t="s">
        <v>375</v>
      </c>
      <c r="C31" s="676"/>
      <c r="D31" s="676"/>
      <c r="E31" s="677"/>
      <c r="F31" s="711">
        <v>2.8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8"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株式会社フジタ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201.9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450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500</v>
      </c>
      <c r="P27" s="700"/>
      <c r="Q27" s="700"/>
      <c r="R27" s="700"/>
      <c r="S27" s="49" t="s">
        <v>38</v>
      </c>
      <c r="T27" s="70"/>
      <c r="U27" s="70"/>
      <c r="X27" s="68" t="s">
        <v>39</v>
      </c>
      <c r="Y27" s="71"/>
      <c r="AG27" s="58"/>
      <c r="AH27" s="58"/>
      <c r="AI27" s="58"/>
      <c r="AJ27" s="58"/>
      <c r="AK27" s="742">
        <f>+AG18+O27</f>
        <v>500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450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201.9</v>
      </c>
      <c r="G29" s="712"/>
      <c r="H29" s="214" t="s">
        <v>198</v>
      </c>
      <c r="L29" s="709"/>
      <c r="O29" s="61"/>
      <c r="P29" s="148"/>
      <c r="Q29" s="56" t="s">
        <v>183</v>
      </c>
      <c r="R29" s="676" t="s">
        <v>33</v>
      </c>
      <c r="S29" s="692"/>
      <c r="T29" s="692"/>
      <c r="U29" s="693"/>
      <c r="V29" s="53"/>
      <c r="W29" s="72"/>
      <c r="X29" s="697" t="s">
        <v>315</v>
      </c>
      <c r="Y29" s="698"/>
      <c r="Z29" s="690">
        <v>50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51.9</v>
      </c>
      <c r="G30" s="712"/>
      <c r="H30" s="214" t="s">
        <v>198</v>
      </c>
      <c r="L30" s="709"/>
      <c r="O30" s="61"/>
      <c r="Q30" s="699">
        <f>+ROUND(Z28,1)+ROUND(Z29,1)+ROUND(Z30,1)</f>
        <v>500</v>
      </c>
      <c r="R30" s="700"/>
      <c r="S30" s="700"/>
      <c r="T30" s="700"/>
      <c r="U30" s="49" t="s">
        <v>16</v>
      </c>
      <c r="X30" s="697" t="s">
        <v>186</v>
      </c>
      <c r="Y30" s="698"/>
      <c r="Z30" s="690"/>
      <c r="AA30" s="691"/>
      <c r="AB30" s="691"/>
      <c r="AC30" s="691"/>
      <c r="AD30" s="691"/>
      <c r="AE30" s="49" t="s">
        <v>13</v>
      </c>
      <c r="AK30" s="651">
        <v>400</v>
      </c>
      <c r="AL30" s="652"/>
      <c r="AM30" s="652"/>
      <c r="AN30" s="652"/>
      <c r="AO30" s="57" t="s">
        <v>13</v>
      </c>
      <c r="AR30" s="758"/>
      <c r="AS30" s="755"/>
      <c r="AT30" s="755"/>
      <c r="AU30" s="756"/>
    </row>
    <row r="31" spans="2:48" ht="27" customHeight="1" thickTop="1" thickBot="1" x14ac:dyDescent="0.2">
      <c r="B31" s="725" t="s">
        <v>375</v>
      </c>
      <c r="C31" s="676"/>
      <c r="D31" s="676"/>
      <c r="E31" s="677"/>
      <c r="F31" s="711">
        <v>175.5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株式会社フジタ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8"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株式会社フジタ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20000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7856.9999999999991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19800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20000</v>
      </c>
      <c r="P27" s="700"/>
      <c r="Q27" s="700"/>
      <c r="R27" s="700"/>
      <c r="S27" s="49" t="s">
        <v>38</v>
      </c>
      <c r="T27" s="70"/>
      <c r="U27" s="70"/>
      <c r="X27" s="68" t="s">
        <v>39</v>
      </c>
      <c r="Y27" s="71"/>
      <c r="AG27" s="58"/>
      <c r="AH27" s="58"/>
      <c r="AI27" s="58"/>
      <c r="AJ27" s="58"/>
      <c r="AK27" s="742">
        <f>+AG18+O27</f>
        <v>20000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19800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7856.9999999999991</v>
      </c>
      <c r="G29" s="712"/>
      <c r="H29" s="214" t="s">
        <v>198</v>
      </c>
      <c r="L29" s="709"/>
      <c r="O29" s="61"/>
      <c r="P29" s="148"/>
      <c r="Q29" s="56" t="s">
        <v>183</v>
      </c>
      <c r="R29" s="676" t="s">
        <v>33</v>
      </c>
      <c r="S29" s="692"/>
      <c r="T29" s="692"/>
      <c r="U29" s="693"/>
      <c r="V29" s="53"/>
      <c r="W29" s="72"/>
      <c r="X29" s="697" t="s">
        <v>315</v>
      </c>
      <c r="Y29" s="698"/>
      <c r="Z29" s="690">
        <v>200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682.5</v>
      </c>
      <c r="G30" s="712"/>
      <c r="H30" s="214" t="s">
        <v>198</v>
      </c>
      <c r="L30" s="709"/>
      <c r="O30" s="61"/>
      <c r="Q30" s="699">
        <f>+ROUND(Z28,1)+ROUND(Z29,1)+ROUND(Z30,1)</f>
        <v>20000</v>
      </c>
      <c r="R30" s="700"/>
      <c r="S30" s="700"/>
      <c r="T30" s="700"/>
      <c r="U30" s="49" t="s">
        <v>16</v>
      </c>
      <c r="X30" s="697" t="s">
        <v>186</v>
      </c>
      <c r="Y30" s="698"/>
      <c r="Z30" s="690"/>
      <c r="AA30" s="691"/>
      <c r="AB30" s="691"/>
      <c r="AC30" s="691"/>
      <c r="AD30" s="691"/>
      <c r="AE30" s="49" t="s">
        <v>13</v>
      </c>
      <c r="AK30" s="651">
        <v>1000</v>
      </c>
      <c r="AL30" s="652"/>
      <c r="AM30" s="652"/>
      <c r="AN30" s="652"/>
      <c r="AO30" s="57" t="s">
        <v>13</v>
      </c>
      <c r="AR30" s="758"/>
      <c r="AS30" s="755"/>
      <c r="AT30" s="755"/>
      <c r="AU30" s="756"/>
    </row>
    <row r="31" spans="2:48" ht="27" customHeight="1" thickTop="1" thickBot="1" x14ac:dyDescent="0.2">
      <c r="B31" s="725" t="s">
        <v>375</v>
      </c>
      <c r="C31" s="676"/>
      <c r="D31" s="676"/>
      <c r="E31" s="677"/>
      <c r="F31" s="711">
        <v>7815.7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株式会社フジタ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株式会社フジタ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株式会社フジタ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株式会社フジタ　横浜支店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700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244.3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600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700</v>
      </c>
      <c r="P27" s="700"/>
      <c r="Q27" s="700"/>
      <c r="R27" s="700"/>
      <c r="S27" s="49" t="s">
        <v>38</v>
      </c>
      <c r="T27" s="70"/>
      <c r="U27" s="70"/>
      <c r="X27" s="68" t="s">
        <v>39</v>
      </c>
      <c r="Y27" s="71"/>
      <c r="AG27" s="58"/>
      <c r="AH27" s="58"/>
      <c r="AI27" s="58"/>
      <c r="AJ27" s="58"/>
      <c r="AK27" s="742">
        <f>+AG18+O27</f>
        <v>700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600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244.3</v>
      </c>
      <c r="G29" s="712"/>
      <c r="H29" s="214" t="s">
        <v>198</v>
      </c>
      <c r="L29" s="709"/>
      <c r="O29" s="61"/>
      <c r="P29" s="148"/>
      <c r="Q29" s="56" t="s">
        <v>183</v>
      </c>
      <c r="R29" s="676" t="s">
        <v>33</v>
      </c>
      <c r="S29" s="692"/>
      <c r="T29" s="692"/>
      <c r="U29" s="693"/>
      <c r="V29" s="53"/>
      <c r="W29" s="72"/>
      <c r="X29" s="697" t="s">
        <v>315</v>
      </c>
      <c r="Y29" s="698"/>
      <c r="Z29" s="690">
        <v>100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160.19999999999999</v>
      </c>
      <c r="G30" s="712"/>
      <c r="H30" s="214" t="s">
        <v>198</v>
      </c>
      <c r="L30" s="709"/>
      <c r="O30" s="61"/>
      <c r="Q30" s="699">
        <f>+ROUND(Z28,1)+ROUND(Z29,1)+ROUND(Z30,1)</f>
        <v>700</v>
      </c>
      <c r="R30" s="700"/>
      <c r="S30" s="700"/>
      <c r="T30" s="700"/>
      <c r="U30" s="49" t="s">
        <v>16</v>
      </c>
      <c r="X30" s="697" t="s">
        <v>186</v>
      </c>
      <c r="Y30" s="698"/>
      <c r="Z30" s="690"/>
      <c r="AA30" s="691"/>
      <c r="AB30" s="691"/>
      <c r="AC30" s="691"/>
      <c r="AD30" s="691"/>
      <c r="AE30" s="49" t="s">
        <v>13</v>
      </c>
      <c r="AK30" s="651">
        <v>500</v>
      </c>
      <c r="AL30" s="652"/>
      <c r="AM30" s="652"/>
      <c r="AN30" s="652"/>
      <c r="AO30" s="57" t="s">
        <v>13</v>
      </c>
      <c r="AR30" s="758"/>
      <c r="AS30" s="755"/>
      <c r="AT30" s="755"/>
      <c r="AU30" s="756"/>
    </row>
    <row r="31" spans="2:48" ht="27" customHeight="1" thickTop="1" thickBot="1" x14ac:dyDescent="0.2">
      <c r="B31" s="725" t="s">
        <v>375</v>
      </c>
      <c r="C31" s="676"/>
      <c r="D31" s="676"/>
      <c r="E31" s="677"/>
      <c r="F31" s="711">
        <v>197.1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4" zoomScale="80" zoomScaleNormal="80" workbookViewId="0">
      <selection activeCell="N19" sqref="N19"/>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株式会社フジタ　横浜支店</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2398.8000000000002</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111.6</v>
      </c>
      <c r="M9" s="377">
        <f>IF(OR(ｷ.紙くず!F24&gt;0,ｷ.紙くず!F24&lt;0),ｷ.紙くず!F24,IF(M$19&gt;0,"0",0))</f>
        <v>144.30000000000001</v>
      </c>
      <c r="N9" s="377">
        <f>IF(OR(ｸ.木くず!F24&gt;0,ｸ.木くず!F24&lt;0),ｸ.木くず!F24,IF(N$19&gt;0,"0",0))</f>
        <v>56.1</v>
      </c>
      <c r="O9" s="377">
        <f>IF(OR(ｹ.繊維くず!F24&gt;0,ｹ.繊維くず!F24&lt;0),ｹ.繊維くず!F24,IF(O$19&gt;0,"0",0))</f>
        <v>1.4000000000000001</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2.8</v>
      </c>
      <c r="T9" s="377">
        <f>IF(OR(ｾ.ｶﾞﾗｽ･ｺﾝｸﾘ･陶磁器くず!F24&gt;0,ｾ.ｶﾞﾗｽ･ｺﾝｸﾘ･陶磁器くず!F24&lt;0),ｾ.ｶﾞﾗｽ･ｺﾝｸﾘ･陶磁器くず!F24,IF(T$19&gt;0,"0",0))</f>
        <v>201.9</v>
      </c>
      <c r="U9" s="377">
        <f>IF(OR(ｿ.鉱さい!F24&gt;0,ｿ.鉱さい!F24&lt;0),ｿ.鉱さい!F24,IF(U$19&gt;0,"0",0))</f>
        <v>0</v>
      </c>
      <c r="V9" s="377">
        <f>IF(OR(ﾀ.がれき類!F24&gt;0,ﾀ.がれき類!F24&lt;0),ﾀ.がれき類!F24,IF(V$19&gt;0,"0",0))</f>
        <v>7856.9999999999991</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244.3</v>
      </c>
      <c r="AA9" s="379">
        <f>IF(SUM(G9:Z9)&gt;0,SUM(G9:Z9),IF(AA$19&gt;0,"0",0))</f>
        <v>11018.199999999999</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2398.8000000000002</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111.6</v>
      </c>
      <c r="M14" s="383">
        <f>IF(OR(ｷ.紙くず!F29&gt;0,ｷ.紙くず!F29&lt;0),ｷ.紙くず!F29,IF(M$19&gt;0,"0",0))</f>
        <v>144.30000000000001</v>
      </c>
      <c r="N14" s="383">
        <f>IF(OR(ｸ.木くず!F29&gt;0,ｸ.木くず!F29&lt;0),ｸ.木くず!F29,IF(N$19&gt;0,"0",0))</f>
        <v>56.1</v>
      </c>
      <c r="O14" s="383">
        <f>IF(OR(ｹ.繊維くず!F29&gt;0,ｹ.繊維くず!F29&lt;0),ｹ.繊維くず!F29,IF(O$19&gt;0,"0",0))</f>
        <v>1.4000000000000001</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2.8</v>
      </c>
      <c r="T14" s="383">
        <f>IF(OR(ｾ.ｶﾞﾗｽ･ｺﾝｸﾘ･陶磁器くず!F29&gt;0,ｾ.ｶﾞﾗｽ･ｺﾝｸﾘ･陶磁器くず!F29&lt;0),ｾ.ｶﾞﾗｽ･ｺﾝｸﾘ･陶磁器くず!F29,IF(T$19&gt;0,"0",0))</f>
        <v>201.9</v>
      </c>
      <c r="U14" s="383">
        <f>IF(OR(ｿ.鉱さい!F29&gt;0,ｿ.鉱さい!F29&lt;0),ｿ.鉱さい!F29,IF(U$19&gt;0,"0",0))</f>
        <v>0</v>
      </c>
      <c r="V14" s="383">
        <f>IF(OR(ﾀ.がれき類!F29&gt;0,ﾀ.がれき類!F29&lt;0),ﾀ.がれき類!F29,IF(V$19&gt;0,"0",0))</f>
        <v>7856.9999999999991</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244.3</v>
      </c>
      <c r="AA14" s="385">
        <f t="shared" si="0"/>
        <v>11018.199999999999</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42.6</v>
      </c>
      <c r="M15" s="383">
        <f>IF(OR(ｷ.紙くず!F30&gt;0,ｷ.紙くず!F30&lt;0),ｷ.紙くず!F30,IF(M$19&gt;0,"0",0))</f>
        <v>81.900000000000006</v>
      </c>
      <c r="N15" s="383">
        <f>IF(OR(ｸ.木くず!F30&gt;0,ｸ.木くず!F30&lt;0),ｸ.木くず!F30,IF(N$19&gt;0,"0",0))</f>
        <v>30.7</v>
      </c>
      <c r="O15" s="383">
        <f>IF(OR(ｹ.繊維くず!F30&gt;0,ｹ.繊維くず!F30&lt;0),ｹ.繊維くず!F30,IF(O$19&gt;0,"0",0))</f>
        <v>0.4</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f>IF(OR(ｾ.ｶﾞﾗｽ･ｺﾝｸﾘ･陶磁器くず!F30&gt;0,ｾ.ｶﾞﾗｽ･ｺﾝｸﾘ･陶磁器くず!F30&lt;0),ｾ.ｶﾞﾗｽ･ｺﾝｸﾘ･陶磁器くず!F30,IF(T$19&gt;0,"0",0))</f>
        <v>51.9</v>
      </c>
      <c r="U15" s="383">
        <f>IF(OR(ｿ.鉱さい!F30&gt;0,ｿ.鉱さい!F30&lt;0),ｿ.鉱さい!F30,IF(U$19&gt;0,"0",0))</f>
        <v>0</v>
      </c>
      <c r="V15" s="383">
        <f>IF(OR(ﾀ.がれき類!F30&gt;0,ﾀ.がれき類!F30&lt;0),ﾀ.がれき類!F30,IF(V$19&gt;0,"0",0))</f>
        <v>682.5</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160.19999999999999</v>
      </c>
      <c r="AA15" s="385">
        <f t="shared" si="0"/>
        <v>1050.2</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2398.8000000000002</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90.1</v>
      </c>
      <c r="M16" s="383">
        <f>IF(OR(ｷ.紙くず!F31&gt;0,ｷ.紙くず!F31&lt;0),ｷ.紙くず!F31,IF(M$19&gt;0,"0",0))</f>
        <v>144.30000000000001</v>
      </c>
      <c r="N16" s="383">
        <f>IF(OR(ｸ.木くず!F31&gt;0,ｸ.木くず!F31&lt;0),ｸ.木くず!F31,IF(N$19&gt;0,"0",0))</f>
        <v>56.1</v>
      </c>
      <c r="O16" s="383">
        <f>IF(OR(ｹ.繊維くず!F31&gt;0,ｹ.繊維くず!F31&lt;0),ｹ.繊維くず!F31,IF(O$19&gt;0,"0",0))</f>
        <v>1.3</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2.8</v>
      </c>
      <c r="T16" s="383">
        <f>IF(OR(ｾ.ｶﾞﾗｽ･ｺﾝｸﾘ･陶磁器くず!F31&gt;0,ｾ.ｶﾞﾗｽ･ｺﾝｸﾘ･陶磁器くず!F31&lt;0),ｾ.ｶﾞﾗｽ･ｺﾝｸﾘ･陶磁器くず!F31,IF(T$19&gt;0,"0",0))</f>
        <v>175.5</v>
      </c>
      <c r="U16" s="383">
        <f>IF(OR(ｿ.鉱さい!F31&gt;0,ｿ.鉱さい!F31&lt;0),ｿ.鉱さい!F31,IF(U$19&gt;0,"0",0))</f>
        <v>0</v>
      </c>
      <c r="V16" s="383">
        <f>IF(OR(ﾀ.がれき類!F31&gt;0,ﾀ.がれき類!F31&lt;0),ﾀ.がれき類!F31,IF(V$19&gt;0,"0",0))</f>
        <v>7815.7</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197.1</v>
      </c>
      <c r="AA16" s="385">
        <f t="shared" si="0"/>
        <v>10881.7</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5000</v>
      </c>
      <c r="I19" s="389">
        <f t="shared" si="1"/>
        <v>0</v>
      </c>
      <c r="J19" s="389">
        <f t="shared" si="1"/>
        <v>0</v>
      </c>
      <c r="K19" s="389">
        <f t="shared" si="1"/>
        <v>0</v>
      </c>
      <c r="L19" s="389">
        <f t="shared" si="1"/>
        <v>370</v>
      </c>
      <c r="M19" s="389">
        <f t="shared" si="1"/>
        <v>350</v>
      </c>
      <c r="N19" s="389">
        <f t="shared" si="1"/>
        <v>150</v>
      </c>
      <c r="O19" s="389">
        <f t="shared" si="1"/>
        <v>0</v>
      </c>
      <c r="P19" s="389">
        <f t="shared" si="1"/>
        <v>0</v>
      </c>
      <c r="Q19" s="389">
        <f t="shared" si="1"/>
        <v>0</v>
      </c>
      <c r="R19" s="389">
        <f t="shared" si="1"/>
        <v>0</v>
      </c>
      <c r="S19" s="389">
        <f t="shared" si="1"/>
        <v>30</v>
      </c>
      <c r="T19" s="389">
        <f t="shared" si="1"/>
        <v>500</v>
      </c>
      <c r="U19" s="389">
        <f t="shared" si="1"/>
        <v>0</v>
      </c>
      <c r="V19" s="389">
        <f t="shared" si="1"/>
        <v>20000</v>
      </c>
      <c r="W19" s="389">
        <f t="shared" si="1"/>
        <v>0</v>
      </c>
      <c r="X19" s="389">
        <f t="shared" si="1"/>
        <v>0</v>
      </c>
      <c r="Y19" s="389">
        <f t="shared" si="1"/>
        <v>0</v>
      </c>
      <c r="Z19" s="390">
        <f t="shared" si="1"/>
        <v>700</v>
      </c>
      <c r="AA19" s="391">
        <f t="shared" ref="AA19:AA25" si="2">SUM(G19:Z19)</f>
        <v>27100</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5000</v>
      </c>
      <c r="I37" s="424">
        <f t="shared" si="8"/>
        <v>0</v>
      </c>
      <c r="J37" s="424">
        <f t="shared" si="8"/>
        <v>0</v>
      </c>
      <c r="K37" s="424">
        <f t="shared" si="8"/>
        <v>0</v>
      </c>
      <c r="L37" s="424">
        <f t="shared" si="8"/>
        <v>370</v>
      </c>
      <c r="M37" s="424">
        <f t="shared" si="8"/>
        <v>350</v>
      </c>
      <c r="N37" s="424">
        <f t="shared" si="8"/>
        <v>150</v>
      </c>
      <c r="O37" s="424">
        <f t="shared" si="8"/>
        <v>0</v>
      </c>
      <c r="P37" s="424">
        <f t="shared" si="8"/>
        <v>0</v>
      </c>
      <c r="Q37" s="424">
        <f t="shared" si="8"/>
        <v>0</v>
      </c>
      <c r="R37" s="424">
        <f t="shared" si="8"/>
        <v>0</v>
      </c>
      <c r="S37" s="424">
        <f t="shared" si="8"/>
        <v>30</v>
      </c>
      <c r="T37" s="424">
        <f t="shared" si="8"/>
        <v>500</v>
      </c>
      <c r="U37" s="424">
        <f t="shared" si="8"/>
        <v>0</v>
      </c>
      <c r="V37" s="424">
        <f t="shared" si="8"/>
        <v>20000</v>
      </c>
      <c r="W37" s="424">
        <f t="shared" si="8"/>
        <v>0</v>
      </c>
      <c r="X37" s="424">
        <f t="shared" si="8"/>
        <v>0</v>
      </c>
      <c r="Y37" s="424">
        <f t="shared" si="8"/>
        <v>0</v>
      </c>
      <c r="Z37" s="425">
        <f t="shared" si="8"/>
        <v>700</v>
      </c>
      <c r="AA37" s="426">
        <f t="shared" si="4"/>
        <v>27100</v>
      </c>
    </row>
    <row r="38" spans="2:27" ht="24" customHeight="1" x14ac:dyDescent="0.15">
      <c r="B38" s="170"/>
      <c r="C38" s="776"/>
      <c r="D38" s="227"/>
      <c r="E38" s="225" t="s">
        <v>319</v>
      </c>
      <c r="F38" s="443"/>
      <c r="G38" s="415">
        <f t="shared" ref="G38:Z38" si="9">SUM(G39:G41)</f>
        <v>0</v>
      </c>
      <c r="H38" s="415">
        <f t="shared" si="9"/>
        <v>5000</v>
      </c>
      <c r="I38" s="415">
        <f t="shared" si="9"/>
        <v>0</v>
      </c>
      <c r="J38" s="415">
        <f t="shared" si="9"/>
        <v>0</v>
      </c>
      <c r="K38" s="415">
        <f t="shared" si="9"/>
        <v>0</v>
      </c>
      <c r="L38" s="415">
        <f t="shared" si="9"/>
        <v>370</v>
      </c>
      <c r="M38" s="415">
        <f t="shared" si="9"/>
        <v>350</v>
      </c>
      <c r="N38" s="415">
        <f t="shared" si="9"/>
        <v>150</v>
      </c>
      <c r="O38" s="415">
        <f t="shared" si="9"/>
        <v>0</v>
      </c>
      <c r="P38" s="415">
        <f t="shared" si="9"/>
        <v>0</v>
      </c>
      <c r="Q38" s="415">
        <f t="shared" si="9"/>
        <v>0</v>
      </c>
      <c r="R38" s="415">
        <f t="shared" si="9"/>
        <v>0</v>
      </c>
      <c r="S38" s="415">
        <f t="shared" si="9"/>
        <v>30</v>
      </c>
      <c r="T38" s="415">
        <f t="shared" si="9"/>
        <v>500</v>
      </c>
      <c r="U38" s="415">
        <f t="shared" si="9"/>
        <v>0</v>
      </c>
      <c r="V38" s="415">
        <f t="shared" si="9"/>
        <v>20000</v>
      </c>
      <c r="W38" s="415">
        <f t="shared" si="9"/>
        <v>0</v>
      </c>
      <c r="X38" s="415">
        <f t="shared" si="9"/>
        <v>0</v>
      </c>
      <c r="Y38" s="415">
        <f t="shared" si="9"/>
        <v>0</v>
      </c>
      <c r="Z38" s="416">
        <f t="shared" si="9"/>
        <v>700</v>
      </c>
      <c r="AA38" s="417">
        <f t="shared" si="4"/>
        <v>27100</v>
      </c>
    </row>
    <row r="39" spans="2:27" ht="24" customHeight="1" x14ac:dyDescent="0.15">
      <c r="B39" s="170"/>
      <c r="C39" s="776"/>
      <c r="D39" s="228"/>
      <c r="E39" s="223"/>
      <c r="F39" s="221" t="s">
        <v>233</v>
      </c>
      <c r="G39" s="418">
        <f>+ｱ.燃え殻!$Z$28</f>
        <v>0</v>
      </c>
      <c r="H39" s="418">
        <f>+ｲ.汚泥!$Z$28</f>
        <v>5000</v>
      </c>
      <c r="I39" s="418">
        <f>+ｳ.廃油!$Z$28</f>
        <v>0</v>
      </c>
      <c r="J39" s="418">
        <f>+ｴ.廃酸!$Z$28</f>
        <v>0</v>
      </c>
      <c r="K39" s="418">
        <f>+ｵ.廃ｱﾙｶﾘ!$Z$28</f>
        <v>0</v>
      </c>
      <c r="L39" s="418">
        <f>+ｶ.廃ﾌﾟﾗ類!$Z$28</f>
        <v>350</v>
      </c>
      <c r="M39" s="418">
        <f>+ｷ.紙くず!$Z$28</f>
        <v>350</v>
      </c>
      <c r="N39" s="418">
        <f>+ｸ.木くず!$Z$28</f>
        <v>150</v>
      </c>
      <c r="O39" s="418">
        <f>+ｹ.繊維くず!$Z$28</f>
        <v>0</v>
      </c>
      <c r="P39" s="418">
        <f>+ｺ.動植物性残さ!$Z$28</f>
        <v>0</v>
      </c>
      <c r="Q39" s="418">
        <f>+ｻ.動物系固形不要物!$Z$28</f>
        <v>0</v>
      </c>
      <c r="R39" s="418">
        <f>+ｼ.ｺﾞﾑくず!$Z$28</f>
        <v>0</v>
      </c>
      <c r="S39" s="418">
        <f>+ｽ.金属くず!$Z$28</f>
        <v>30</v>
      </c>
      <c r="T39" s="418">
        <f>+ｾ.ｶﾞﾗｽ･ｺﾝｸﾘ･陶磁器くず!$Z$28</f>
        <v>450</v>
      </c>
      <c r="U39" s="418">
        <f>+ｿ.鉱さい!$Z$28</f>
        <v>0</v>
      </c>
      <c r="V39" s="418">
        <f>+ﾀ.がれき類!$Z$28</f>
        <v>19800</v>
      </c>
      <c r="W39" s="418">
        <f>+ﾁ.動物のふん尿!$Z$28</f>
        <v>0</v>
      </c>
      <c r="X39" s="418">
        <f>+ﾂ.動物の死体!$Z$28</f>
        <v>0</v>
      </c>
      <c r="Y39" s="418">
        <f>+ﾃ.ばいじん!$Z$28</f>
        <v>0</v>
      </c>
      <c r="Z39" s="419">
        <f>+ﾄ.混合廃棄物その他!$Z$28</f>
        <v>600</v>
      </c>
      <c r="AA39" s="420">
        <f t="shared" si="4"/>
        <v>26730</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20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50</v>
      </c>
      <c r="U40" s="418">
        <f>+ｿ.鉱さい!$Z$29</f>
        <v>0</v>
      </c>
      <c r="V40" s="418">
        <f>+ﾀ.がれき類!$Z$29</f>
        <v>200</v>
      </c>
      <c r="W40" s="418">
        <f>+ﾁ.動物のふん尿!$Z$29</f>
        <v>0</v>
      </c>
      <c r="X40" s="418">
        <f>+ﾂ.動物の死体!$Z$29</f>
        <v>0</v>
      </c>
      <c r="Y40" s="418">
        <f>+ﾃ.ばいじん!$Z$29</f>
        <v>0</v>
      </c>
      <c r="Z40" s="419">
        <f>+ﾄ.混合廃棄物その他!$Z$29</f>
        <v>100</v>
      </c>
      <c r="AA40" s="420">
        <f t="shared" si="4"/>
        <v>370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5000</v>
      </c>
      <c r="I43" s="427">
        <f>+ｳ.廃油!$AK$27</f>
        <v>0</v>
      </c>
      <c r="J43" s="427">
        <f>+ｴ.廃酸!$AK$27</f>
        <v>0</v>
      </c>
      <c r="K43" s="427">
        <f>+ｵ.廃ｱﾙｶﾘ!$AK$27</f>
        <v>0</v>
      </c>
      <c r="L43" s="427">
        <f>+ｶ.廃ﾌﾟﾗ類!$AK$27</f>
        <v>370</v>
      </c>
      <c r="M43" s="427">
        <f>+ｷ.紙くず!$AK$27</f>
        <v>350</v>
      </c>
      <c r="N43" s="427">
        <f>+ｸ.木くず!$AK$27</f>
        <v>150</v>
      </c>
      <c r="O43" s="427">
        <f>+ｹ.繊維くず!$AK$27</f>
        <v>0</v>
      </c>
      <c r="P43" s="427">
        <f>+ｺ.動植物性残さ!$AK$27</f>
        <v>0</v>
      </c>
      <c r="Q43" s="427">
        <f>+ｻ.動物系固形不要物!$AK$27</f>
        <v>0</v>
      </c>
      <c r="R43" s="427">
        <f>+ｼ.ｺﾞﾑくず!$AK$27</f>
        <v>0</v>
      </c>
      <c r="S43" s="427">
        <f>+ｽ.金属くず!$AK$27</f>
        <v>30</v>
      </c>
      <c r="T43" s="427">
        <f>+ｾ.ｶﾞﾗｽ･ｺﾝｸﾘ･陶磁器くず!$AK$27</f>
        <v>500</v>
      </c>
      <c r="U43" s="427">
        <f>+ｿ.鉱さい!$AK$27</f>
        <v>0</v>
      </c>
      <c r="V43" s="427">
        <f>+ﾀ.がれき類!$AK$27</f>
        <v>20000</v>
      </c>
      <c r="W43" s="427">
        <f>+ﾁ.動物のふん尿!$AK$27</f>
        <v>0</v>
      </c>
      <c r="X43" s="427">
        <f>+ﾂ.動物の死体!$AK$27</f>
        <v>0</v>
      </c>
      <c r="Y43" s="427">
        <f>+ﾃ.ばいじん!$AK$27</f>
        <v>0</v>
      </c>
      <c r="Z43" s="428">
        <f>+ﾄ.混合廃棄物その他!$AK$27</f>
        <v>700</v>
      </c>
      <c r="AA43" s="429">
        <f t="shared" si="4"/>
        <v>27100</v>
      </c>
    </row>
    <row r="44" spans="2:27" ht="24" customHeight="1" x14ac:dyDescent="0.15">
      <c r="B44" s="170"/>
      <c r="C44" s="177"/>
      <c r="D44" s="175" t="s">
        <v>188</v>
      </c>
      <c r="E44" s="778" t="s">
        <v>236</v>
      </c>
      <c r="F44" s="779"/>
      <c r="G44" s="430">
        <f>+ｱ.燃え殻!$AK$30</f>
        <v>0</v>
      </c>
      <c r="H44" s="430">
        <f>+ｲ.汚泥!$AK$30</f>
        <v>500</v>
      </c>
      <c r="I44" s="430">
        <f>+ｳ.廃油!$AK$30</f>
        <v>0</v>
      </c>
      <c r="J44" s="430">
        <f>+ｴ.廃酸!$AK$30</f>
        <v>0</v>
      </c>
      <c r="K44" s="430">
        <f>+ｵ.廃ｱﾙｶﾘ!$AK$30</f>
        <v>0</v>
      </c>
      <c r="L44" s="430">
        <f>+ｶ.廃ﾌﾟﾗ類!$AK$30</f>
        <v>350</v>
      </c>
      <c r="M44" s="430">
        <f>+ｷ.紙くず!$AK$30</f>
        <v>300</v>
      </c>
      <c r="N44" s="430">
        <f>+ｸ.木くず!$AK$30</f>
        <v>120</v>
      </c>
      <c r="O44" s="430">
        <f>+ｹ.繊維くず!$AK$30</f>
        <v>0</v>
      </c>
      <c r="P44" s="430">
        <f>+ｺ.動植物性残さ!$AK$30</f>
        <v>0</v>
      </c>
      <c r="Q44" s="430">
        <f>+ｻ.動物系固形不要物!$AK$30</f>
        <v>0</v>
      </c>
      <c r="R44" s="430">
        <f>+ｼ.ｺﾞﾑくず!$AK$30</f>
        <v>0</v>
      </c>
      <c r="S44" s="430">
        <f>+ｽ.金属くず!$AK$30</f>
        <v>30</v>
      </c>
      <c r="T44" s="430">
        <f>+ｾ.ｶﾞﾗｽ･ｺﾝｸﾘ･陶磁器くず!$AK$30</f>
        <v>400</v>
      </c>
      <c r="U44" s="430">
        <f>+ｿ.鉱さい!$AK$30</f>
        <v>0</v>
      </c>
      <c r="V44" s="430">
        <f>+ﾀ.がれき類!$AK$30</f>
        <v>1000</v>
      </c>
      <c r="W44" s="430">
        <f>+ﾁ.動物のふん尿!$AK$30</f>
        <v>0</v>
      </c>
      <c r="X44" s="430">
        <f>+ﾂ.動物の死体!$AK$30</f>
        <v>0</v>
      </c>
      <c r="Y44" s="430">
        <f>+ﾃ.ばいじん!$AK$30</f>
        <v>0</v>
      </c>
      <c r="Z44" s="431">
        <f>+ﾄ.混合廃棄物その他!$AK$30</f>
        <v>500</v>
      </c>
      <c r="AA44" s="432">
        <f t="shared" si="4"/>
        <v>3200</v>
      </c>
    </row>
    <row r="45" spans="2:27" ht="24" customHeight="1" x14ac:dyDescent="0.15">
      <c r="B45" s="170"/>
      <c r="C45" s="177"/>
      <c r="D45" s="442" t="s">
        <v>190</v>
      </c>
      <c r="E45" s="805" t="s">
        <v>237</v>
      </c>
      <c r="F45" s="806"/>
      <c r="G45" s="433">
        <f>+ｱ.燃え殻!$AR$24</f>
        <v>0</v>
      </c>
      <c r="H45" s="433">
        <f>+ｲ.汚泥!$AR$24</f>
        <v>5000</v>
      </c>
      <c r="I45" s="433">
        <f>+ｳ.廃油!$AR$24</f>
        <v>0</v>
      </c>
      <c r="J45" s="433">
        <f>+ｴ.廃酸!$AR$24</f>
        <v>0</v>
      </c>
      <c r="K45" s="433">
        <f>+ｵ.廃ｱﾙｶﾘ!$AR$24</f>
        <v>0</v>
      </c>
      <c r="L45" s="433">
        <f>+ｶ.廃ﾌﾟﾗ類!$AR$24</f>
        <v>350</v>
      </c>
      <c r="M45" s="433">
        <f>+ｷ.紙くず!$AR$24</f>
        <v>350</v>
      </c>
      <c r="N45" s="433">
        <f>+ｸ.木くず!$AR$24</f>
        <v>150</v>
      </c>
      <c r="O45" s="433">
        <f>+ｹ.繊維くず!$AR$24</f>
        <v>0</v>
      </c>
      <c r="P45" s="433">
        <f>+ｺ.動植物性残さ!$AR$24</f>
        <v>0</v>
      </c>
      <c r="Q45" s="433">
        <f>+ｻ.動物系固形不要物!$AR$24</f>
        <v>0</v>
      </c>
      <c r="R45" s="433">
        <f>+ｼ.ｺﾞﾑくず!$AR$24</f>
        <v>0</v>
      </c>
      <c r="S45" s="433">
        <f>+ｽ.金属くず!$AR$24</f>
        <v>30</v>
      </c>
      <c r="T45" s="433">
        <f>+ｾ.ｶﾞﾗｽ･ｺﾝｸﾘ･陶磁器くず!$AR$24</f>
        <v>450</v>
      </c>
      <c r="U45" s="433">
        <f>+ｿ.鉱さい!$AR$24</f>
        <v>0</v>
      </c>
      <c r="V45" s="433">
        <f>+ﾀ.がれき類!$AR$24</f>
        <v>19800</v>
      </c>
      <c r="W45" s="433">
        <f>+ﾁ.動物のふん尿!$AR$24</f>
        <v>0</v>
      </c>
      <c r="X45" s="433">
        <f>+ﾂ.動物の死体!$AR$24</f>
        <v>0</v>
      </c>
      <c r="Y45" s="433">
        <f>+ﾃ.ばいじん!$AR$24</f>
        <v>0</v>
      </c>
      <c r="Z45" s="434">
        <f>+ﾄ.混合廃棄物その他!$AR$24</f>
        <v>600</v>
      </c>
      <c r="AA45" s="435">
        <f t="shared" si="4"/>
        <v>26730</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7398.8</v>
      </c>
      <c r="I55" s="480">
        <f t="shared" si="10"/>
        <v>0</v>
      </c>
      <c r="J55" s="480">
        <f t="shared" si="10"/>
        <v>0</v>
      </c>
      <c r="K55" s="480">
        <f t="shared" si="10"/>
        <v>0</v>
      </c>
      <c r="L55" s="480">
        <f t="shared" si="10"/>
        <v>481.6</v>
      </c>
      <c r="M55" s="480">
        <f t="shared" si="10"/>
        <v>494.3</v>
      </c>
      <c r="N55" s="480">
        <f t="shared" si="10"/>
        <v>206.1</v>
      </c>
      <c r="O55" s="480">
        <f t="shared" si="10"/>
        <v>1.4000000000000001</v>
      </c>
      <c r="P55" s="480">
        <f t="shared" si="10"/>
        <v>0</v>
      </c>
      <c r="Q55" s="480">
        <f t="shared" si="10"/>
        <v>0</v>
      </c>
      <c r="R55" s="480">
        <f t="shared" si="10"/>
        <v>0</v>
      </c>
      <c r="S55" s="480">
        <f t="shared" si="10"/>
        <v>32.799999999999997</v>
      </c>
      <c r="T55" s="480">
        <f t="shared" si="10"/>
        <v>701.9</v>
      </c>
      <c r="U55" s="480">
        <f t="shared" si="10"/>
        <v>0</v>
      </c>
      <c r="V55" s="480">
        <f t="shared" si="10"/>
        <v>27857</v>
      </c>
      <c r="W55" s="480">
        <f t="shared" si="10"/>
        <v>0</v>
      </c>
      <c r="X55" s="480">
        <f t="shared" si="10"/>
        <v>0</v>
      </c>
      <c r="Y55" s="480">
        <f t="shared" si="10"/>
        <v>0</v>
      </c>
      <c r="Z55" s="480">
        <f t="shared" si="10"/>
        <v>944.3</v>
      </c>
      <c r="AA55" s="481">
        <f>+AA9+AA19+AA20</f>
        <v>38118.199999999997</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6年   6月    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神奈川県横浜市神奈川区金港町７－３</v>
      </c>
      <c r="M16" s="851"/>
      <c r="N16" s="851"/>
      <c r="O16" s="851"/>
      <c r="P16" s="851"/>
      <c r="Q16" s="851"/>
      <c r="R16" s="851"/>
      <c r="S16" s="851"/>
      <c r="T16" s="851"/>
      <c r="U16" s="282"/>
    </row>
    <row r="17" spans="1:21" ht="26.25" customHeight="1" x14ac:dyDescent="0.15">
      <c r="C17" s="86"/>
      <c r="I17" s="25"/>
      <c r="J17" s="25" t="s">
        <v>7</v>
      </c>
      <c r="K17" s="25"/>
      <c r="L17" s="851" t="str">
        <f>+表紙!L41</f>
        <v>株式会社フジタ　横浜支店
執行役員支店長　内 藤　元 一</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045-594-8742</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株式会社フジタ　横浜支店</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2204</v>
      </c>
      <c r="Q25" s="823"/>
      <c r="R25" s="823"/>
      <c r="S25" s="823"/>
      <c r="T25" s="823"/>
      <c r="U25" s="824"/>
    </row>
    <row r="26" spans="1:21" ht="26.25" customHeight="1" x14ac:dyDescent="0.15">
      <c r="C26" s="570" t="s">
        <v>11</v>
      </c>
      <c r="D26" s="571"/>
      <c r="E26" s="572"/>
      <c r="F26" s="838" t="str">
        <f>+表紙!F50</f>
        <v>神奈川県横浜市神奈川区金港町７－３</v>
      </c>
      <c r="G26" s="839"/>
      <c r="H26" s="839"/>
      <c r="I26" s="839"/>
      <c r="J26" s="839"/>
      <c r="K26" s="839"/>
      <c r="L26" s="839"/>
      <c r="M26" s="839"/>
      <c r="N26" s="341" t="s">
        <v>172</v>
      </c>
      <c r="O26"/>
      <c r="P26"/>
      <c r="Q26" s="833" t="str">
        <f>IF(+表紙!Q50="","",+表紙!Q50)</f>
        <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総合工事業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10457</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93</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9</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11018.199999999999</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・計画時の製品の二次製品化の検討・実施
・部材プレカットの検討・実施
・簡易梱包の推進
・新築工事での廃棄物総量の削減を目標として事業場ごとの実績原単位を社内公表</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8</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27100</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前年度に同じ</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・基本分別品目：がれき類３種、ガラ・陶、廃プラ、金属、木、廃石膏ボード、ダンボール
・混合廃棄物削減を目標として、事業場ごとの実績原単位を社内公表
・処分会社と連携した分別に関する教育実施
・保管場所での分別品目の例示</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前年度に同じ</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該当なし</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該当なし</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全量委託処理しているため、該当なし</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委託処理を原則としているため、特になし</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該当なし</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該当なし</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11018.199999999999</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f>+表紙!K209</f>
        <v>1050.2</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10881.7</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・契約時における施設確認の原則実施
・再生利用業者への優先委託
・支店での委託契約締結とマニフェスト発行
・方針として、優良認定処理業者、熱回収認定業者への優先委託</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27100</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3200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26730</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前年度に同じ</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2024-06-21T02:27:20Z</dcterms:created>
  <dcterms:modified xsi:type="dcterms:W3CDTF">2024-06-21T02:27:21Z</dcterms:modified>
</cp:coreProperties>
</file>