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5" yWindow="-15" windowWidth="19230" windowHeight="76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36" i="94"/>
  <c r="AA29" i="94"/>
  <c r="H32" i="94"/>
  <c r="H31" i="94" s="1"/>
  <c r="H26" i="94" s="1"/>
  <c r="AA28" i="94"/>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<sst xmlns="http://schemas.openxmlformats.org/spreadsheetml/2006/main" count="3167" uniqueCount="455">
  <si>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</si>
  <si>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</si>
  <si>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</si>
  <si>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</si>
  <si>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</si>
  <si>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</si>
  <si>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</si>
  <si>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</si>
  <si>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</si>
  <si>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</si>
  <si>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</si>
  <si>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</si>
  <si>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</si>
  <si>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</si>
  <si>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</si>
  <si>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</si>
  <si>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</si>
  <si>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</si>
  <si>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</si>
  <si>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</si>
  <si>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</si>
  <si>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</si>
  <si>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</si>
  <si>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</si>
  <si>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</si>
  <si>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</si>
  <si>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</si>
  <si>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</si>
  <si>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</si>
  <si>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</si>
  <si>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</si>
  <si>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</si>
  <si>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</si>
  <si>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</si>
  <si>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</si>
  <si>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</si>
  <si>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</si>
  <si>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</si>
  <si>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</si>
  <si>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</si>
  <si>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</si>
  <si>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</si>
  <si>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</si>
  <si>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</si>
  <si>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</si>
  <si>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</si>
  <si>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</si>
  <si>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</si>
  <si>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</si>
  <si>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</si>
  <si>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</si>
  <si>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</si>
  <si>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</si>
  <si>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</si>
  <si>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</si>
  <si>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</si>
  <si>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</si>
  <si>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</si>
  <si>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</si>
  <si>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</si>
  <si>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</si>
  <si>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</si>
  <si>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</si>
  <si>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</si>
  <si>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</si>
  <si>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</si>
  <si>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</si>
  <si>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</si>
  <si>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</si>
  <si>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</si>
  <si>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</si>
  <si>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</si>
  <si>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</si>
  <si>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</si>
  <si>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</si>
  <si>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</si>
  <si>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</si>
  <si>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</si>
  <si>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</si>
  <si>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</si>
  <si>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</si>
  <si>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</si>
  <si>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</si>
  <si>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</si>
  <si>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</si>
  <si>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</si>
  <si>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</si>
  <si>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</si>
  <si>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</si>
  <si>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</si>
  <si>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</si>
  <si>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</si>
  <si>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</si>
  <si>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</si>
  <si>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</si>
  <si>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</si>
  <si>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</si>
  <si>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</si>
  <si>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</si>
  <si>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</si>
  <si>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</si>
  <si>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</si>
  <si>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</si>
  <si>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</si>
  <si>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</si>
  <si>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</si>
  <si>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</si>
  <si>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</si>
  <si>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</si>
  <si>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</si>
  <si>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</si>
  <si>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</si>
  <si>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</si>
  <si>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</si>
  <si>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</si>
  <si>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</si>
  <si>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</si>
  <si>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</si>
  <si>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</si>
  <si>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</si>
  <si>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</si>
  <si>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</si>
  <si>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</si>
  <si>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</si>
  <si>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</si>
  <si>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</si>
  <si>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</si>
  <si>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</si>
  <si>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</si>
  <si>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</si>
  <si>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</si>
  <si>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</si>
  <si>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</si>
  <si>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</si>
  <si>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</si>
  <si>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</si>
  <si>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</si>
  <si>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</si>
  <si>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</si>
  <si>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</si>
  <si>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</si>
  <si>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</si>
  <si>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</si>
  <si>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</si>
  <si>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</si>
  <si>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</si>
  <si>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</si>
  <si>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</si>
  <si>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</si>
  <si>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</si>
  <si>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</si>
  <si>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</si>
  <si>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</si>
  <si>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</si>
  <si>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</si>
  <si>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</si>
  <si>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</si>
  <si>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</si>
  <si>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</si>
  <si>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</si>
  <si>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</si>
  <si>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</si>
  <si>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</si>
  <si>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</si>
  <si>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</si>
  <si>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</si>
  <si>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</si>
  <si>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</si>
  <si>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</si>
  <si>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</si>
  <si>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</si>
  <si>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</si>
  <si>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</si>
  <si>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</si>
  <si>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</si>
  <si>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</si>
  <si>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</si>
  <si>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</si>
  <si>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</si>
  <si>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</si>
  <si>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</si>
  <si>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</si>
  <si>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</si>
  <si>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</si>
  <si>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</si>
  <si>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</si>
  <si>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</si>
  <si>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</si>
  <si>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</si>
  <si>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</si>
  <si>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</si>
  <si>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</si>
  <si>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</si>
  <si>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</si>
  <si>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</si>
  <si>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</si>
  <si>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</si>
  <si>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</si>
  <si>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</si>
  <si>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</si>
  <si>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</si>
  <si>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</si>
  <si>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</si>
  <si>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</si>
  <si>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</si>
  <si>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</si>
  <si>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</si>
  <si>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</si>
  <si>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</si>
  <si>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</si>
  <si>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</si>
  <si>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</si>
  <si>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</si>
  <si>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</si>
  <si>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</si>
  <si>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</si>
  <si>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</si>
  <si>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</si>
  <si>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</si>
  <si>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</si>
  <si>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</si>
  <si>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</si>
  <si>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</si>
  <si>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</si>
  <si>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</si>
  <si>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</si>
  <si>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</si>
  <si>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</si>
  <si>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</si>
  <si>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</si>
  <si>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</si>
  <si>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</si>
  <si>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</si>
  <si>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</si>
  <si>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</si>
  <si>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</si>
  <si>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</si>
  <si>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</si>
  <si>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</si>
  <si>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</si>
  <si>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</si>
  <si>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</si>
  <si>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</si>
  <si>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</si>
  <si>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</si>
  <si>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</si>
  <si>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</si>
  <si>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</si>
  <si>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</si>
  <si>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</si>
  <si>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</si>
  <si>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</si>
  <si>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</si>
  <si>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</si>
  <si>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</si>
  <si>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</si>
  <si>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</si>
  <si>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</si>
  <si>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</si>
  <si>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</si>
  <si>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</si>
  <si>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</si>
  <si>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</si>
  <si>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</si>
  <si>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</si>
  <si>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</si>
  <si>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</si>
  <si>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</si>
  <si>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</si>
  <si>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</si>
  <si>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</si>
  <si>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</si>
  <si>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</si>
  <si>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</si>
  <si>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</si>
  <si>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</si>
  <si>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</si>
  <si>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</si>
  <si>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</si>
  <si>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</si>
  <si>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</si>
  <si>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</si>
  <si>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</si>
  <si>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</si>
  <si>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</si>
  <si>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</si>
  <si>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</si>
  <si>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</si>
  <si>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</si>
  <si>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</si>
  <si>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</si>
  <si>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</si>
  <si>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</si>
  <si>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</si>
  <si>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</si>
  <si>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</si>
  <si>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</si>
  <si>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</si>
  <si>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</si>
  <si>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</si>
  <si>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</si>
  <si>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</si>
  <si>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</si>
  <si>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</si>
  <si>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</si>
  <si>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</si>
  <si>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</si>
  <si>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</si>
  <si>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</si>
  <si>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</si>
  <si>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</si>
  <si>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</si>
  <si>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</si>
  <si>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</si>
  <si>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</si>
  <si>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</si>
  <si>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</si>
  <si>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</si>
  <si>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</si>
  <si>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</si>
  <si>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</si>
  <si>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</si>
  <si>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</si>
  <si>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</si>
  <si>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</si>
  <si>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</si>
  <si>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</si>
  <si>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</si>
  <si>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</si>
  <si>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</si>
  <si>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</si>
  <si>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</si>
  <si>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</si>
  <si>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</si>
  <si>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</si>
  <si>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</si>
  <si>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</si>
  <si>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</si>
  <si>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</si>
  <si>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</si>
  <si>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</si>
  <si>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</si>
  <si>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</si>
  <si>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</si>
  <si>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</si>
  <si>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</si>
  <si>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</si>
  <si>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</si>
  <si>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</si>
  <si>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</si>
  <si>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</si>
  <si>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</si>
  <si>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</si>
  <si>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</si>
  <si>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</si>
  <si>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</si>
  <si>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</si>
  <si>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</si>
  <si>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</si>
  <si>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</si>
  <si>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</si>
  <si>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</si>
  <si>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</si>
  <si>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</si>
  <si>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</si>
  <si>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</si>
  <si>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</si>
  <si>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</si>
  <si>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</si>
  <si>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</si>
  <si>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</si>
  <si>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</si>
  <si>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</si>
  <si>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</si>
  <si>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</si>
  <si>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</si>
  <si>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</si>
  <si>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</si>
  <si>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</si>
  <si>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</si>
  <si>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</si>
  <si>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</si>
  <si>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</si>
  <si>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</si>
  <si>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</si>
  <si>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</si>
  <si>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</si>
  <si>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</si>
  <si>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</si>
  <si>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</si>
  <si>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</si>
  <si>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</si>
  <si>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</si>
  <si>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</si>
  <si>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</si>
  <si>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</si>
  <si>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</si>
  <si>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</si>
  <si>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</si>
  <si>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</si>
  <si>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</si>
  <si>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</si>
  <si>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</si>
  <si>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</si>
  <si>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</si>
  <si>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</si>
  <si>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</si>
  <si>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</si>
  <si>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</si>
  <si>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</si>
  <si>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</si>
  <si>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</si>
  <si>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</si>
  <si>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</si>
  <si>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</si>
  <si>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</si>
  <si>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</si>
  <si>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</si>
  <si>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</si>
  <si>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</si>
  <si>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</si>
  <si>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</si>
  <si>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</si>
  <si>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</si>
  <si>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</si>
  <si>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</si>
  <si>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</si>
  <si>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</si>
  <si>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</si>
  <si>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</si>
  <si>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</si>
  <si>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</si>
  <si>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</si>
  <si>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</si>
  <si>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</si>
  <si>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</si>
  <si>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</si>
  <si>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</si>
  <si>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</si>
  <si>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</si>
  <si>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</si>
  <si>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</si>
  <si>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</si>
  <si>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</si>
  <si>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</si>
  <si>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令和６年５月    日</t>
    <phoneticPr fontId="3"/>
  </si>
  <si>
    <t>横浜市青葉区新石川４－３３－１０</t>
    <phoneticPr fontId="3"/>
  </si>
  <si>
    <t>工藤建設株式会社　　　　　　　　　　　　　　        　　　　　　　　　　　　代表取締役　工藤英司</t>
    <phoneticPr fontId="3"/>
  </si>
  <si>
    <t>０４５－９１１－５３００</t>
    <phoneticPr fontId="3"/>
  </si>
  <si>
    <t>工藤建設株式会社</t>
    <phoneticPr fontId="3"/>
  </si>
  <si>
    <t>横浜市青葉区新石川４－３３－１０</t>
    <phoneticPr fontId="3"/>
  </si>
  <si>
    <t>０４５－９１１－５３００</t>
    <phoneticPr fontId="3"/>
  </si>
  <si>
    <t>建築・土木工事一般</t>
    <rPh sb="0" eb="2">
      <t>ケンチク</t>
    </rPh>
    <rPh sb="3" eb="5">
      <t>ドボク</t>
    </rPh>
    <rPh sb="5" eb="7">
      <t>コウジ</t>
    </rPh>
    <rPh sb="7" eb="9">
      <t>イッパン</t>
    </rPh>
    <phoneticPr fontId="3"/>
  </si>
  <si>
    <t>〇汚泥⇒焼却⇒埋立　　　　　　　　　　　　　　　　　　　　　　　　　　　　　　　　　　　　　　　　　　　　　　　　　　　　　　　　〇廃プラスチック⇒破砕・圧縮⇒再資源化　　　　　　　　　　　　　　　　　　　　　　　　　　　　　　　　　　　　　　　　　　　　　　　　　　　〇金属くず⇒再資源化　　　　　　　　　　　　　　　　　　　　　　　　　　　　　　　　　　　　　　　　　　　　　　　　　　　　　　　　　　　　　　　〇ガラス・コンクリート・陶磁器くず⇒破砕⇒再資源化　</t>
    <rPh sb="1" eb="3">
      <t>オデイ</t>
    </rPh>
    <rPh sb="4" eb="6">
      <t>ショウキャク</t>
    </rPh>
    <rPh sb="7" eb="8">
      <t>ウ</t>
    </rPh>
    <rPh sb="8" eb="9">
      <t>タ</t>
    </rPh>
    <rPh sb="66" eb="67">
      <t>ハイ</t>
    </rPh>
    <rPh sb="74" eb="76">
      <t>ハサイ</t>
    </rPh>
    <rPh sb="77" eb="79">
      <t>アッシュク</t>
    </rPh>
    <rPh sb="80" eb="81">
      <t>サイ</t>
    </rPh>
    <rPh sb="81" eb="83">
      <t>シゲン</t>
    </rPh>
    <rPh sb="83" eb="84">
      <t>カ</t>
    </rPh>
    <rPh sb="136" eb="138">
      <t>キンゾク</t>
    </rPh>
    <rPh sb="141" eb="142">
      <t>サイ</t>
    </rPh>
    <rPh sb="142" eb="144">
      <t>シゲン</t>
    </rPh>
    <rPh sb="144" eb="145">
      <t>カ</t>
    </rPh>
    <rPh sb="220" eb="223">
      <t>トウジキ</t>
    </rPh>
    <rPh sb="226" eb="228">
      <t>ハサイ</t>
    </rPh>
    <rPh sb="229" eb="230">
      <t>サイ</t>
    </rPh>
    <rPh sb="230" eb="232">
      <t>シゲン</t>
    </rPh>
    <rPh sb="232" eb="233">
      <t>カ</t>
    </rPh>
    <phoneticPr fontId="3"/>
  </si>
  <si>
    <t>代表取締役　　　　　　　　　　　　　　　　　　　　　　　　　　　　　　　　　　　　　　　　　　　　　　　　　　　　　　　　　　　　　　　　　　　　　　　　　　|　　　　　　　　　　　　　　　　　　　　　　　　　　　　　　　　　　　　　　　　　　　　　　　　　　　　　　　　　　　　　　　　　　　　　　　　　　　　　　　　建設・住宅・建物管理事業部長（環境管理責任者）　　　　　　　　　　　　　　　　　　　　　　　　　　　　　　　　　　　　　　　　　　　　　　　　　　　　　　　　　　　　　|　　　　　　　　　　　　　　　　　　　　　　　　　　　　　　　　　　　　　　　　　　　　　　　　　　　　　　　　　　　　　　　　　　　　　　　　　　　　　　　工事課長（産業廃棄物管理責任者）　　　　　　　　　　　　　　　　　　　　　　　　　　　　　　　　　　　　　　　　　　　　　　　　　　　　　　　　　　　　　　　　　　　　　　　　　　　|　　　　　　　　　　　　　　　　　　　　　　　　　　　　　　　　　　　　　　　　　　　　　　　　　　　　　　　　　　　　　　　　　　　　　　　　　　　　　　　作業所長（作業所産業廃棄物管理責任者）</t>
    <rPh sb="0" eb="2">
      <t>ダイヒョウ</t>
    </rPh>
    <rPh sb="2" eb="5">
      <t>トリシマリヤク</t>
    </rPh>
    <rPh sb="160" eb="162">
      <t>ケンセツ</t>
    </rPh>
    <rPh sb="163" eb="165">
      <t>ジュウタク</t>
    </rPh>
    <rPh sb="166" eb="168">
      <t>タテモノ</t>
    </rPh>
    <rPh sb="168" eb="170">
      <t>カンリ</t>
    </rPh>
    <rPh sb="170" eb="174">
      <t>ジギョウブチョウ</t>
    </rPh>
    <rPh sb="175" eb="177">
      <t>カンキョウ</t>
    </rPh>
    <rPh sb="177" eb="179">
      <t>カンリ</t>
    </rPh>
    <rPh sb="179" eb="182">
      <t>セキニンシャ</t>
    </rPh>
    <rPh sb="324" eb="326">
      <t>コウジ</t>
    </rPh>
    <rPh sb="326" eb="328">
      <t>カチョウ</t>
    </rPh>
    <rPh sb="329" eb="331">
      <t>サンギョウ</t>
    </rPh>
    <rPh sb="331" eb="334">
      <t>ハイキブツ</t>
    </rPh>
    <rPh sb="334" eb="336">
      <t>カンリ</t>
    </rPh>
    <rPh sb="336" eb="339">
      <t>セキニンシャ</t>
    </rPh>
    <rPh sb="495" eb="497">
      <t>サギョウ</t>
    </rPh>
    <rPh sb="497" eb="499">
      <t>ショチョウ</t>
    </rPh>
    <rPh sb="500" eb="503">
      <t>サギョウショ</t>
    </rPh>
    <rPh sb="503" eb="505">
      <t>サンギョウ</t>
    </rPh>
    <rPh sb="505" eb="508">
      <t>ハイキブツ</t>
    </rPh>
    <rPh sb="508" eb="510">
      <t>カンリ</t>
    </rPh>
    <rPh sb="510" eb="513">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</si>
</sst>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4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8" zoomScaleNormal="115" zoomScaleSheetLayoutView="98"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2213</v>
      </c>
      <c r="Q49" s="598"/>
      <c r="R49" s="598"/>
      <c r="S49" s="598"/>
      <c r="T49" s="598"/>
      <c r="U49" s="599"/>
    </row>
    <row r="50" spans="3:23" ht="26.25" customHeight="1" x14ac:dyDescent="0.15">
      <c r="C50" s="570" t="s">
        <v>11</v>
      </c>
      <c r="D50" s="571"/>
      <c r="E50" s="572"/>
      <c r="F50" s="581" t="s">
        <v>450</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11000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219</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3928.4999999999995</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3142.8999999999996</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3928.4999999999995</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3928.4999999999995</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3142.8999999999996</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3142.8999999999996</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工藤建設株式会社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61.8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77.3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61.8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61.8</v>
      </c>
      <c r="P27" s="700"/>
      <c r="Q27" s="700"/>
      <c r="R27" s="700"/>
      <c r="S27" s="49" t="s">
        <v>38</v>
      </c>
      <c r="T27" s="70"/>
      <c r="U27" s="70"/>
      <c r="X27" s="68" t="s">
        <v>39</v>
      </c>
      <c r="Y27" s="71"/>
      <c r="AG27" s="58"/>
      <c r="AH27" s="58"/>
      <c r="AI27" s="58"/>
      <c r="AJ27" s="58"/>
      <c r="AK27" s="742">
        <f>+AG18+O27</f>
        <v>61.8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61.8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77.3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61.8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77.3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32.5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32.5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32.5</v>
      </c>
      <c r="P27" s="700"/>
      <c r="Q27" s="700"/>
      <c r="R27" s="700"/>
      <c r="S27" s="49" t="s">
        <v>38</v>
      </c>
      <c r="T27" s="70"/>
      <c r="U27" s="70"/>
      <c r="X27" s="68" t="s">
        <v>39</v>
      </c>
      <c r="Y27" s="71"/>
      <c r="AG27" s="58"/>
      <c r="AH27" s="58"/>
      <c r="AI27" s="58"/>
      <c r="AJ27" s="58"/>
      <c r="AK27" s="742">
        <f>+AG18+O27</f>
        <v>32.5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32.5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32.5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937.7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1172.0999999999999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937.7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937.7</v>
      </c>
      <c r="P27" s="700"/>
      <c r="Q27" s="700"/>
      <c r="R27" s="700"/>
      <c r="S27" s="49" t="s">
        <v>38</v>
      </c>
      <c r="T27" s="70"/>
      <c r="U27" s="70"/>
      <c r="X27" s="68" t="s">
        <v>39</v>
      </c>
      <c r="Y27" s="71"/>
      <c r="AG27" s="58"/>
      <c r="AH27" s="58"/>
      <c r="AI27" s="58"/>
      <c r="AJ27" s="58"/>
      <c r="AK27" s="742">
        <f>+AG18+O27</f>
        <v>937.7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937.7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1172.0999999999999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937.7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1172.0999999999999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0.2</v>
      </c>
      <c r="P27" s="700"/>
      <c r="Q27" s="700"/>
      <c r="R27" s="700"/>
      <c r="S27" s="49" t="s">
        <v>38</v>
      </c>
      <c r="T27" s="70"/>
      <c r="U27" s="70"/>
      <c r="X27" s="68" t="s">
        <v>39</v>
      </c>
      <c r="Y27" s="71"/>
      <c r="AG27" s="58"/>
      <c r="AH27" s="58"/>
      <c r="AI27" s="58"/>
      <c r="AJ27" s="58"/>
      <c r="AK27" s="742">
        <f>+AG18+O27</f>
        <v>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7.6</v>
      </c>
      <c r="P27" s="700"/>
      <c r="Q27" s="700"/>
      <c r="R27" s="700"/>
      <c r="S27" s="49" t="s">
        <v>38</v>
      </c>
      <c r="T27" s="70"/>
      <c r="U27" s="70"/>
      <c r="X27" s="68" t="s">
        <v>39</v>
      </c>
      <c r="Y27" s="71"/>
      <c r="AG27" s="58"/>
      <c r="AH27" s="58"/>
      <c r="AI27" s="58"/>
      <c r="AJ27" s="58"/>
      <c r="AK27" s="742">
        <f>+AG18+O27</f>
        <v>7.6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88.1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88.1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88.1</v>
      </c>
      <c r="P27" s="700"/>
      <c r="Q27" s="700"/>
      <c r="R27" s="700"/>
      <c r="S27" s="49" t="s">
        <v>38</v>
      </c>
      <c r="T27" s="70"/>
      <c r="U27" s="70"/>
      <c r="X27" s="68" t="s">
        <v>39</v>
      </c>
      <c r="Y27" s="71"/>
      <c r="AG27" s="58"/>
      <c r="AH27" s="58"/>
      <c r="AI27" s="58"/>
      <c r="AJ27" s="58"/>
      <c r="AK27" s="742">
        <f>+AG18+O27</f>
        <v>88.1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88.1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88.1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1774.5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2218.1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1774.5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1774.5</v>
      </c>
      <c r="P27" s="700"/>
      <c r="Q27" s="700"/>
      <c r="R27" s="700"/>
      <c r="S27" s="49" t="s">
        <v>38</v>
      </c>
      <c r="T27" s="70"/>
      <c r="U27" s="70"/>
      <c r="X27" s="68" t="s">
        <v>39</v>
      </c>
      <c r="Y27" s="71"/>
      <c r="AG27" s="58"/>
      <c r="AH27" s="58"/>
      <c r="AI27" s="58"/>
      <c r="AJ27" s="58"/>
      <c r="AK27" s="742">
        <f>+AG18+O27</f>
        <v>1774.5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1774.5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2218.1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1774.5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2218.1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工藤建設株式会社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240.5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300.60000000000002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240.5</v>
      </c>
      <c r="P27" s="700"/>
      <c r="Q27" s="700"/>
      <c r="R27" s="700"/>
      <c r="S27" s="49" t="s">
        <v>38</v>
      </c>
      <c r="T27" s="70"/>
      <c r="U27" s="70"/>
      <c r="X27" s="68" t="s">
        <v>39</v>
      </c>
      <c r="Y27" s="71"/>
      <c r="AG27" s="58"/>
      <c r="AH27" s="58"/>
      <c r="AI27" s="58"/>
      <c r="AJ27" s="58"/>
      <c r="AK27" s="742">
        <f>+AG18+O27</f>
        <v>240.5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300.60000000000002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240.5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300.60000000000002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工藤建設株式会社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77.3</v>
      </c>
      <c r="M9" s="377">
        <f>IF(OR(ｷ.紙くず!F24&gt;0,ｷ.紙くず!F24&lt;0),ｷ.紙くず!F24,IF(M$19&gt;0,"0",0))</f>
        <v>40.6</v>
      </c>
      <c r="N9" s="377">
        <f>IF(OR(ｸ.木くず!F24&gt;0,ｸ.木くず!F24&lt;0),ｸ.木くず!F24,IF(N$19&gt;0,"0",0))</f>
        <v>1172.0999999999999</v>
      </c>
      <c r="O9" s="377">
        <f>IF(OR(ｹ.繊維くず!F24&gt;0,ｹ.繊維くず!F24&lt;0),ｹ.繊維くず!F24,IF(O$19&gt;0,"0",0))</f>
        <v>0.2</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9.5</v>
      </c>
      <c r="T9" s="377">
        <f>IF(OR(ｾ.ｶﾞﾗｽ･ｺﾝｸﾘ･陶磁器くず!F24&gt;0,ｾ.ｶﾞﾗｽ･ｺﾝｸﾘ･陶磁器くず!F24&lt;0),ｾ.ｶﾞﾗｽ･ｺﾝｸﾘ･陶磁器くず!F24,IF(T$19&gt;0,"0",0))</f>
        <v>110.1</v>
      </c>
      <c r="U9" s="377">
        <f>IF(OR(ｿ.鉱さい!F24&gt;0,ｿ.鉱さい!F24&lt;0),ｿ.鉱さい!F24,IF(U$19&gt;0,"0",0))</f>
        <v>0</v>
      </c>
      <c r="V9" s="377">
        <f>IF(OR(ﾀ.がれき類!F24&gt;0,ﾀ.がれき類!F24&lt;0),ﾀ.がれき類!F24,IF(V$19&gt;0,"0",0))</f>
        <v>2218.1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300.60000000000002</v>
      </c>
      <c r="AA9" s="379">
        <f>IF(SUM(G9:Z9)&gt;0,SUM(G9:Z9),IF(AA$19&gt;0,"0",0))</f>
        <v>3928.4999999999995</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77.3</v>
      </c>
      <c r="M14" s="383">
        <f>IF(OR(ｷ.紙くず!F29&gt;0,ｷ.紙くず!F29&lt;0),ｷ.紙くず!F29,IF(M$19&gt;0,"0",0))</f>
        <v>40.6</v>
      </c>
      <c r="N14" s="383">
        <f>IF(OR(ｸ.木くず!F29&gt;0,ｸ.木くず!F29&lt;0),ｸ.木くず!F29,IF(N$19&gt;0,"0",0))</f>
        <v>1172.0999999999999</v>
      </c>
      <c r="O14" s="383">
        <f>IF(OR(ｹ.繊維くず!F29&gt;0,ｹ.繊維くず!F29&lt;0),ｹ.繊維くず!F29,IF(O$19&gt;0,"0",0))</f>
        <v>0.2</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9.5</v>
      </c>
      <c r="T14" s="383">
        <f>IF(OR(ｾ.ｶﾞﾗｽ･ｺﾝｸﾘ･陶磁器くず!F29&gt;0,ｾ.ｶﾞﾗｽ･ｺﾝｸﾘ･陶磁器くず!F29&lt;0),ｾ.ｶﾞﾗｽ･ｺﾝｸﾘ･陶磁器くず!F29,IF(T$19&gt;0,"0",0))</f>
        <v>110.1</v>
      </c>
      <c r="U14" s="383">
        <f>IF(OR(ｿ.鉱さい!F29&gt;0,ｿ.鉱さい!F29&lt;0),ｿ.鉱さい!F29,IF(U$19&gt;0,"0",0))</f>
        <v>0</v>
      </c>
      <c r="V14" s="383">
        <f>IF(OR(ﾀ.がれき類!F29&gt;0,ﾀ.がれき類!F29&lt;0),ﾀ.がれき類!F29,IF(V$19&gt;0,"0",0))</f>
        <v>2218.1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300.60000000000002</v>
      </c>
      <c r="AA14" s="385">
        <f t="shared" si="0"/>
        <v>3928.4999999999995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77.3</v>
      </c>
      <c r="M16" s="383">
        <f>IF(OR(ｷ.紙くず!F31&gt;0,ｷ.紙くず!F31&lt;0),ｷ.紙くず!F31,IF(M$19&gt;0,"0",0))</f>
        <v>40.6</v>
      </c>
      <c r="N16" s="383">
        <f>IF(OR(ｸ.木くず!F31&gt;0,ｸ.木くず!F31&lt;0),ｸ.木くず!F31,IF(N$19&gt;0,"0",0))</f>
        <v>1172.0999999999999</v>
      </c>
      <c r="O16" s="383">
        <f>IF(OR(ｹ.繊維くず!F31&gt;0,ｹ.繊維くず!F31&lt;0),ｹ.繊維くず!F31,IF(O$19&gt;0,"0",0))</f>
        <v>0.2</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9.5</v>
      </c>
      <c r="T16" s="383">
        <f>IF(OR(ｾ.ｶﾞﾗｽ･ｺﾝｸﾘ･陶磁器くず!F31&gt;0,ｾ.ｶﾞﾗｽ･ｺﾝｸﾘ･陶磁器くず!F31&lt;0),ｾ.ｶﾞﾗｽ･ｺﾝｸﾘ･陶磁器くず!F31,IF(T$19&gt;0,"0",0))</f>
        <v>110.1</v>
      </c>
      <c r="U16" s="383">
        <f>IF(OR(ｿ.鉱さい!F31&gt;0,ｿ.鉱さい!F31&lt;0),ｿ.鉱さい!F31,IF(U$19&gt;0,"0",0))</f>
        <v>0</v>
      </c>
      <c r="V16" s="383">
        <f>IF(OR(ﾀ.がれき類!F31&gt;0,ﾀ.がれき類!F31&lt;0),ﾀ.がれき類!F31,IF(V$19&gt;0,"0",0))</f>
        <v>2218.1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300.60000000000002</v>
      </c>
      <c r="AA16" s="385">
        <f t="shared" si="0"/>
        <v>3928.4999999999995</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61.8</v>
      </c>
      <c r="M19" s="389">
        <f t="shared" si="1"/>
        <v>32.5</v>
      </c>
      <c r="N19" s="389">
        <f t="shared" si="1"/>
        <v>937.7</v>
      </c>
      <c r="O19" s="389">
        <f t="shared" si="1"/>
        <v>0.2</v>
      </c>
      <c r="P19" s="389">
        <f t="shared" si="1"/>
        <v>0</v>
      </c>
      <c r="Q19" s="389">
        <f t="shared" si="1"/>
        <v>0</v>
      </c>
      <c r="R19" s="389">
        <f t="shared" si="1"/>
        <v>0</v>
      </c>
      <c r="S19" s="389">
        <f t="shared" si="1"/>
        <v>7.6</v>
      </c>
      <c r="T19" s="389">
        <f t="shared" si="1"/>
        <v>88.1</v>
      </c>
      <c r="U19" s="389">
        <f t="shared" si="1"/>
        <v>0</v>
      </c>
      <c r="V19" s="389">
        <f t="shared" si="1"/>
        <v>1774.5</v>
      </c>
      <c r="W19" s="389">
        <f t="shared" si="1"/>
        <v>0</v>
      </c>
      <c r="X19" s="389">
        <f t="shared" si="1"/>
        <v>0</v>
      </c>
      <c r="Y19" s="389">
        <f t="shared" si="1"/>
        <v>0</v>
      </c>
      <c r="Z19" s="390">
        <f t="shared" si="1"/>
        <v>240.5</v>
      </c>
      <c r="AA19" s="391">
        <f t="shared" ref="AA19:AA25" si="2">SUM(G19:Z19)</f>
        <v>3142.8999999999996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61.8</v>
      </c>
      <c r="M37" s="424">
        <f t="shared" si="8"/>
        <v>32.5</v>
      </c>
      <c r="N37" s="424">
        <f t="shared" si="8"/>
        <v>937.7</v>
      </c>
      <c r="O37" s="424">
        <f t="shared" si="8"/>
        <v>0.2</v>
      </c>
      <c r="P37" s="424">
        <f t="shared" si="8"/>
        <v>0</v>
      </c>
      <c r="Q37" s="424">
        <f t="shared" si="8"/>
        <v>0</v>
      </c>
      <c r="R37" s="424">
        <f t="shared" si="8"/>
        <v>0</v>
      </c>
      <c r="S37" s="424">
        <f t="shared" si="8"/>
        <v>7.6</v>
      </c>
      <c r="T37" s="424">
        <f t="shared" si="8"/>
        <v>88.1</v>
      </c>
      <c r="U37" s="424">
        <f t="shared" si="8"/>
        <v>0</v>
      </c>
      <c r="V37" s="424">
        <f t="shared" si="8"/>
        <v>1774.5</v>
      </c>
      <c r="W37" s="424">
        <f t="shared" si="8"/>
        <v>0</v>
      </c>
      <c r="X37" s="424">
        <f t="shared" si="8"/>
        <v>0</v>
      </c>
      <c r="Y37" s="424">
        <f t="shared" si="8"/>
        <v>0</v>
      </c>
      <c r="Z37" s="425">
        <f t="shared" si="8"/>
        <v>240.5</v>
      </c>
      <c r="AA37" s="426">
        <f t="shared" si="4"/>
        <v>3142.8999999999996</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61.8</v>
      </c>
      <c r="M38" s="415">
        <f t="shared" si="9"/>
        <v>32.5</v>
      </c>
      <c r="N38" s="415">
        <f t="shared" si="9"/>
        <v>937.7</v>
      </c>
      <c r="O38" s="415">
        <f t="shared" si="9"/>
        <v>0.2</v>
      </c>
      <c r="P38" s="415">
        <f t="shared" si="9"/>
        <v>0</v>
      </c>
      <c r="Q38" s="415">
        <f t="shared" si="9"/>
        <v>0</v>
      </c>
      <c r="R38" s="415">
        <f t="shared" si="9"/>
        <v>0</v>
      </c>
      <c r="S38" s="415">
        <f t="shared" si="9"/>
        <v>7.6</v>
      </c>
      <c r="T38" s="415">
        <f t="shared" si="9"/>
        <v>88.1</v>
      </c>
      <c r="U38" s="415">
        <f t="shared" si="9"/>
        <v>0</v>
      </c>
      <c r="V38" s="415">
        <f t="shared" si="9"/>
        <v>1774.5</v>
      </c>
      <c r="W38" s="415">
        <f t="shared" si="9"/>
        <v>0</v>
      </c>
      <c r="X38" s="415">
        <f t="shared" si="9"/>
        <v>0</v>
      </c>
      <c r="Y38" s="415">
        <f t="shared" si="9"/>
        <v>0</v>
      </c>
      <c r="Z38" s="416">
        <f t="shared" si="9"/>
        <v>240.5</v>
      </c>
      <c r="AA38" s="417">
        <f t="shared" si="4"/>
        <v>3142.8999999999996</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61.8</v>
      </c>
      <c r="M39" s="418">
        <f>+ｷ.紙くず!$Z$28</f>
        <v>32.5</v>
      </c>
      <c r="N39" s="418">
        <f>+ｸ.木くず!$Z$28</f>
        <v>937.7</v>
      </c>
      <c r="O39" s="418">
        <f>+ｹ.繊維くず!$Z$28</f>
        <v>0.2</v>
      </c>
      <c r="P39" s="418">
        <f>+ｺ.動植物性残さ!$Z$28</f>
        <v>0</v>
      </c>
      <c r="Q39" s="418">
        <f>+ｻ.動物系固形不要物!$Z$28</f>
        <v>0</v>
      </c>
      <c r="R39" s="418">
        <f>+ｼ.ｺﾞﾑくず!$Z$28</f>
        <v>0</v>
      </c>
      <c r="S39" s="418">
        <f>+ｽ.金属くず!$Z$28</f>
        <v>7.6</v>
      </c>
      <c r="T39" s="418">
        <f>+ｾ.ｶﾞﾗｽ･ｺﾝｸﾘ･陶磁器くず!$Z$28</f>
        <v>88.1</v>
      </c>
      <c r="U39" s="418">
        <f>+ｿ.鉱さい!$Z$28</f>
        <v>0</v>
      </c>
      <c r="V39" s="418">
        <f>+ﾀ.がれき類!$Z$28</f>
        <v>1774.5</v>
      </c>
      <c r="W39" s="418">
        <f>+ﾁ.動物のふん尿!$Z$28</f>
        <v>0</v>
      </c>
      <c r="X39" s="418">
        <f>+ﾂ.動物の死体!$Z$28</f>
        <v>0</v>
      </c>
      <c r="Y39" s="418">
        <f>+ﾃ.ばいじん!$Z$28</f>
        <v>0</v>
      </c>
      <c r="Z39" s="419">
        <f>+ﾄ.混合廃棄物その他!$Z$28</f>
        <v>240.5</v>
      </c>
      <c r="AA39" s="420">
        <f t="shared" si="4"/>
        <v>3142.8999999999996</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61.8</v>
      </c>
      <c r="M43" s="427">
        <f>+ｷ.紙くず!$AK$27</f>
        <v>32.5</v>
      </c>
      <c r="N43" s="427">
        <f>+ｸ.木くず!$AK$27</f>
        <v>937.7</v>
      </c>
      <c r="O43" s="427">
        <f>+ｹ.繊維くず!$AK$27</f>
        <v>0.2</v>
      </c>
      <c r="P43" s="427">
        <f>+ｺ.動植物性残さ!$AK$27</f>
        <v>0</v>
      </c>
      <c r="Q43" s="427">
        <f>+ｻ.動物系固形不要物!$AK$27</f>
        <v>0</v>
      </c>
      <c r="R43" s="427">
        <f>+ｼ.ｺﾞﾑくず!$AK$27</f>
        <v>0</v>
      </c>
      <c r="S43" s="427">
        <f>+ｽ.金属くず!$AK$27</f>
        <v>7.6</v>
      </c>
      <c r="T43" s="427">
        <f>+ｾ.ｶﾞﾗｽ･ｺﾝｸﾘ･陶磁器くず!$AK$27</f>
        <v>88.1</v>
      </c>
      <c r="U43" s="427">
        <f>+ｿ.鉱さい!$AK$27</f>
        <v>0</v>
      </c>
      <c r="V43" s="427">
        <f>+ﾀ.がれき類!$AK$27</f>
        <v>1774.5</v>
      </c>
      <c r="W43" s="427">
        <f>+ﾁ.動物のふん尿!$AK$27</f>
        <v>0</v>
      </c>
      <c r="X43" s="427">
        <f>+ﾂ.動物の死体!$AK$27</f>
        <v>0</v>
      </c>
      <c r="Y43" s="427">
        <f>+ﾃ.ばいじん!$AK$27</f>
        <v>0</v>
      </c>
      <c r="Z43" s="428">
        <f>+ﾄ.混合廃棄物その他!$AK$27</f>
        <v>240.5</v>
      </c>
      <c r="AA43" s="429">
        <f t="shared" si="4"/>
        <v>3142.8999999999996</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61.8</v>
      </c>
      <c r="M45" s="433">
        <f>+ｷ.紙くず!$AR$24</f>
        <v>32.5</v>
      </c>
      <c r="N45" s="433">
        <f>+ｸ.木くず!$AR$24</f>
        <v>937.7</v>
      </c>
      <c r="O45" s="433">
        <f>+ｹ.繊維くず!$AR$24</f>
        <v>0.2</v>
      </c>
      <c r="P45" s="433">
        <f>+ｺ.動植物性残さ!$AR$24</f>
        <v>0</v>
      </c>
      <c r="Q45" s="433">
        <f>+ｻ.動物系固形不要物!$AR$24</f>
        <v>0</v>
      </c>
      <c r="R45" s="433">
        <f>+ｼ.ｺﾞﾑくず!$AR$24</f>
        <v>0</v>
      </c>
      <c r="S45" s="433">
        <f>+ｽ.金属くず!$AR$24</f>
        <v>7.6</v>
      </c>
      <c r="T45" s="433">
        <f>+ｾ.ｶﾞﾗｽ･ｺﾝｸﾘ･陶磁器くず!$AR$24</f>
        <v>88.1</v>
      </c>
      <c r="U45" s="433">
        <f>+ｿ.鉱さい!$AR$24</f>
        <v>0</v>
      </c>
      <c r="V45" s="433">
        <f>+ﾀ.がれき類!$AR$24</f>
        <v>1774.5</v>
      </c>
      <c r="W45" s="433">
        <f>+ﾁ.動物のふん尿!$AR$24</f>
        <v>0</v>
      </c>
      <c r="X45" s="433">
        <f>+ﾂ.動物の死体!$AR$24</f>
        <v>0</v>
      </c>
      <c r="Y45" s="433">
        <f>+ﾃ.ばいじん!$AR$24</f>
        <v>0</v>
      </c>
      <c r="Z45" s="434">
        <f>+ﾄ.混合廃棄物その他!$AR$24</f>
        <v>240.5</v>
      </c>
      <c r="AA45" s="435">
        <f t="shared" si="4"/>
        <v>3142.8999999999996</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139.1</v>
      </c>
      <c r="M55" s="480">
        <f t="shared" si="10"/>
        <v>73.099999999999994</v>
      </c>
      <c r="N55" s="480">
        <f t="shared" si="10"/>
        <v>2109.8000000000002</v>
      </c>
      <c r="O55" s="480">
        <f t="shared" si="10"/>
        <v>0.4</v>
      </c>
      <c r="P55" s="480">
        <f t="shared" si="10"/>
        <v>0</v>
      </c>
      <c r="Q55" s="480">
        <f t="shared" si="10"/>
        <v>0</v>
      </c>
      <c r="R55" s="480">
        <f t="shared" si="10"/>
        <v>0</v>
      </c>
      <c r="S55" s="480">
        <f t="shared" si="10"/>
        <v>17.100000000000001</v>
      </c>
      <c r="T55" s="480">
        <f t="shared" si="10"/>
        <v>198.2</v>
      </c>
      <c r="U55" s="480">
        <f t="shared" si="10"/>
        <v>0</v>
      </c>
      <c r="V55" s="480">
        <f t="shared" si="10"/>
        <v>3992.6</v>
      </c>
      <c r="W55" s="480">
        <f t="shared" si="10"/>
        <v>0</v>
      </c>
      <c r="X55" s="480">
        <f t="shared" si="10"/>
        <v>0</v>
      </c>
      <c r="Y55" s="480">
        <f t="shared" si="10"/>
        <v>0</v>
      </c>
      <c r="Z55" s="480">
        <f t="shared" si="10"/>
        <v>541.1</v>
      </c>
      <c r="AA55" s="481">
        <f>+AA9+AA19+AA20</f>
        <v>7071.4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令和６年５月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横浜市青葉区新石川４－３３－１０</v>
      </c>
      <c r="M16" s="851"/>
      <c r="N16" s="851"/>
      <c r="O16" s="851"/>
      <c r="P16" s="851"/>
      <c r="Q16" s="851"/>
      <c r="R16" s="851"/>
      <c r="S16" s="851"/>
      <c r="T16" s="851"/>
      <c r="U16" s="282"/>
    </row>
    <row r="17" spans="1:21" ht="26.25" customHeight="1" x14ac:dyDescent="0.15">
      <c r="C17" s="86"/>
      <c r="I17" s="25"/>
      <c r="J17" s="25" t="s">
        <v>7</v>
      </c>
      <c r="K17" s="25"/>
      <c r="L17" s="851" t="str">
        <f>+表紙!L41</f>
        <v>工藤建設株式会社　　　　　　　　　　　　　　        　　　　　　　　　　　　代表取締役　工藤英司</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０４５－９１１－５３００</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工藤建設株式会社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2213</v>
      </c>
      <c r="Q25" s="823"/>
      <c r="R25" s="823"/>
      <c r="S25" s="823"/>
      <c r="T25" s="823"/>
      <c r="U25" s="824"/>
    </row>
    <row r="26" spans="1:21" ht="26.25" customHeight="1" x14ac:dyDescent="0.15">
      <c r="C26" s="570" t="s">
        <v>11</v>
      </c>
      <c r="D26" s="571"/>
      <c r="E26" s="572"/>
      <c r="F26" s="838" t="str">
        <f>+表紙!F50</f>
        <v>横浜市青葉区新石川４－３３－１０</v>
      </c>
      <c r="G26" s="839"/>
      <c r="H26" s="839"/>
      <c r="I26" s="839"/>
      <c r="J26" s="839"/>
      <c r="K26" s="839"/>
      <c r="L26" s="839"/>
      <c r="M26" s="839"/>
      <c r="N26" s="341" t="s">
        <v>172</v>
      </c>
      <c r="O26"/>
      <c r="P26"/>
      <c r="Q26" s="833" t="str">
        <f>IF(+表紙!Q50="","",+表紙!Q50)</f>
        <v>０４５－９１１－５３００</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建築・土木工事一般</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11000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219</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3928.4999999999995</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3142.8999999999996</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3928.4999999999995</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3928.4999999999995</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3142.8999999999996</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3142.8999999999996</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2024-09-05T05:29:26Z</dcterms:modified>
</cp:coreProperties>
</file>