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19440" windowHeight="156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P38" i="94" l="1"/>
  <c r="P37" i="94" s="1"/>
  <c r="P19" i="94" s="1"/>
  <c r="Q32" i="94"/>
  <c r="U45" i="94"/>
  <c r="AL27" i="91"/>
  <c r="X43" i="94" s="1"/>
  <c r="G32" i="94"/>
  <c r="G31" i="94" s="1"/>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38" i="94"/>
  <c r="G37" i="94" s="1"/>
  <c r="G19" i="94" s="1"/>
  <c r="Y18" i="74"/>
  <c r="AL27" i="74"/>
  <c r="Y18" i="76"/>
  <c r="AL27" i="76"/>
  <c r="H29" i="91"/>
  <c r="P16" i="81"/>
  <c r="S50" i="94" s="1"/>
  <c r="Y21" i="81"/>
  <c r="H27" i="81" s="1"/>
  <c r="P16" i="85"/>
  <c r="M50" i="94" s="1"/>
  <c r="Y21" i="85"/>
  <c r="H27" i="85" s="1"/>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<sst xmlns="http://schemas.openxmlformats.org/spreadsheetml/2006/main" count="3275" uniqueCount="458">
  <si>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</si>
  <si>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</si>
  <si>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</si>
  <si>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</si>
  <si>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</si>
  <si>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</si>
  <si>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</si>
  <si>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</si>
  <si>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</si>
  <si>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</si>
  <si>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</si>
  <si>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</si>
  <si>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</si>
  <si>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</si>
  <si>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</si>
  <si>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</si>
  <si>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</si>
  <si>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</si>
  <si>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</si>
  <si>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</si>
  <si>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</si>
  <si>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</si>
  <si>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</si>
  <si>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</si>
  <si>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</si>
  <si>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</si>
  <si>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</si>
  <si>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</si>
  <si>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</si>
  <si>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</si>
  <si>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</si>
  <si>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</si>
  <si>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</si>
  <si>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</si>
  <si>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</si>
  <si>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</si>
  <si>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</si>
  <si>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</si>
  <si>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</si>
  <si>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</si>
  <si>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</si>
  <si>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</si>
  <si>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</si>
  <si>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</si>
  <si>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</si>
  <si>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</si>
  <si>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</si>
  <si>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</si>
  <si>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</si>
  <si>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</si>
  <si>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</si>
  <si>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</si>
  <si>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</si>
  <si>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</si>
  <si>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</si>
  <si>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</si>
  <si>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</si>
  <si>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</si>
  <si>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</si>
  <si>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</si>
  <si>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</si>
  <si>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</si>
  <si>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</si>
  <si>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</si>
  <si>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</si>
  <si>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</si>
  <si>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</si>
  <si>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</si>
  <si>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</si>
  <si>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</si>
  <si>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</si>
  <si>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</si>
  <si>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</si>
  <si>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</si>
  <si>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</si>
  <si>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</si>
  <si>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</si>
  <si>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</si>
  <si>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</si>
  <si>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</si>
  <si>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</si>
  <si>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</si>
  <si>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</si>
  <si>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</si>
  <si>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</si>
  <si>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</si>
  <si>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</si>
  <si>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</si>
  <si>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</si>
  <si>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</si>
  <si>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</si>
  <si>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</si>
  <si>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</si>
  <si>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</si>
  <si>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</si>
  <si>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</si>
  <si>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</si>
  <si>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</si>
  <si>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</si>
  <si>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</si>
  <si>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</si>
  <si>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</si>
  <si>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</si>
  <si>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</si>
  <si>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</si>
  <si>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</si>
  <si>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</si>
  <si>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</si>
  <si>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</si>
  <si>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</si>
  <si>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</si>
  <si>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</si>
  <si>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</si>
  <si>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</si>
  <si>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</si>
  <si>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</si>
  <si>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</si>
  <si>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</si>
  <si>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</si>
  <si>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</si>
  <si>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</si>
  <si>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</si>
  <si>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</si>
  <si>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</si>
  <si>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</si>
  <si>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</si>
  <si>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</si>
  <si>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</si>
  <si>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</si>
  <si>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</si>
  <si>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</si>
  <si>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</si>
  <si>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</si>
  <si>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</si>
  <si>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</si>
  <si>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</si>
  <si>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</si>
  <si>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</si>
  <si>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</si>
  <si>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</si>
  <si>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</si>
  <si>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</si>
  <si>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</si>
  <si>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</si>
  <si>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</si>
  <si>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</si>
  <si>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</si>
  <si>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</si>
  <si>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</si>
  <si>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</si>
  <si>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</si>
  <si>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</si>
  <si>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</si>
  <si>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</si>
  <si>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</si>
  <si>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</si>
  <si>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</si>
  <si>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</si>
  <si>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</si>
  <si>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</si>
  <si>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</si>
  <si>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</si>
  <si>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</si>
  <si>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</si>
  <si>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</si>
  <si>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</si>
  <si>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</si>
  <si>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</si>
  <si>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</si>
  <si>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</si>
  <si>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</si>
  <si>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</si>
  <si>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</si>
  <si>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</si>
  <si>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</si>
  <si>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</si>
  <si>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</si>
  <si>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</si>
  <si>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</si>
  <si>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</si>
  <si>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</si>
  <si>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</si>
  <si>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</si>
  <si>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</si>
  <si>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</si>
  <si>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</si>
  <si>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</si>
  <si>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</si>
  <si>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</si>
  <si>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</si>
  <si>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</si>
  <si>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</si>
  <si>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</si>
  <si>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</si>
  <si>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</si>
  <si>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</si>
  <si>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</si>
  <si>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</si>
  <si>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</si>
  <si>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</si>
  <si>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</si>
  <si>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</si>
  <si>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</si>
  <si>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</si>
  <si>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</si>
  <si>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</si>
  <si>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</si>
  <si>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</si>
  <si>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</si>
  <si>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</si>
  <si>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</si>
  <si>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</si>
  <si>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</si>
  <si>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</si>
  <si>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</si>
  <si>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</si>
  <si>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</si>
  <si>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</si>
  <si>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</si>
  <si>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</si>
  <si>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</si>
  <si>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</si>
  <si>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</si>
  <si>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</si>
  <si>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</si>
  <si>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</si>
  <si>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</si>
  <si>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</si>
  <si>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</si>
  <si>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</si>
  <si>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</si>
  <si>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</si>
  <si>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</si>
  <si>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</si>
  <si>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</si>
  <si>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</si>
  <si>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</si>
  <si>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</si>
  <si>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</si>
  <si>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</si>
  <si>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</si>
  <si>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</si>
  <si>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</si>
  <si>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</si>
  <si>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</si>
  <si>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</si>
  <si>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</si>
  <si>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</si>
  <si>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</si>
  <si>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</si>
  <si>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</si>
  <si>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</si>
  <si>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</si>
  <si>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</si>
  <si>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</si>
  <si>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</si>
  <si>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</si>
  <si>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</si>
  <si>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</si>
  <si>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</si>
  <si>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</si>
  <si>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</si>
  <si>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</si>
  <si>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</si>
  <si>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</si>
  <si>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</si>
  <si>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</si>
  <si>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</si>
  <si>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</si>
  <si>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</si>
  <si>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</si>
  <si>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</si>
  <si>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</si>
  <si>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</si>
  <si>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</si>
  <si>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</si>
  <si>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</si>
  <si>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</si>
  <si>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</si>
  <si>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</si>
  <si>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</si>
  <si>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</si>
  <si>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</si>
  <si>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</si>
  <si>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</si>
  <si>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</si>
  <si>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</si>
  <si>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</si>
  <si>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</si>
  <si>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</si>
  <si>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</si>
  <si>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</si>
  <si>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</si>
  <si>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</si>
  <si>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</si>
  <si>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</si>
  <si>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</si>
  <si>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</si>
  <si>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</si>
  <si>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</si>
  <si>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</si>
  <si>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</si>
  <si>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</si>
  <si>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</si>
  <si>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</si>
  <si>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</si>
  <si>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</si>
  <si>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</si>
  <si>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</si>
  <si>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</si>
  <si>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</si>
  <si>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</si>
  <si>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</si>
  <si>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</si>
  <si>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</si>
  <si>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</si>
  <si>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</si>
  <si>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</si>
  <si>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</si>
  <si>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</si>
  <si>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</si>
  <si>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</si>
  <si>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</si>
  <si>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</si>
  <si>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</si>
  <si>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</si>
  <si>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</si>
  <si>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</si>
  <si>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</si>
  <si>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</si>
  <si>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</si>
  <si>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</si>
  <si>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</si>
  <si>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</si>
  <si>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</si>
  <si>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</si>
  <si>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</si>
  <si>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</si>
  <si>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</si>
  <si>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</si>
  <si>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</si>
  <si>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</si>
  <si>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</si>
  <si>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</si>
  <si>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</si>
  <si>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</si>
  <si>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</si>
  <si>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</si>
  <si>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</si>
  <si>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</si>
  <si>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</si>
  <si>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</si>
  <si>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</si>
  <si>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</si>
  <si>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</si>
  <si>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</si>
  <si>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</si>
  <si>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</si>
  <si>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</si>
  <si>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</si>
  <si>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</si>
  <si>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</si>
  <si>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</si>
  <si>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</si>
  <si>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</si>
  <si>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</si>
  <si>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</si>
  <si>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</si>
  <si>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</si>
  <si>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</si>
  <si>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</si>
  <si>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</si>
  <si>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</si>
  <si>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</si>
  <si>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</si>
  <si>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</si>
  <si>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</si>
  <si>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</si>
  <si>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</si>
  <si>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</si>
  <si>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</si>
  <si>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</si>
  <si>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</si>
  <si>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</si>
  <si>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</si>
  <si>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</si>
  <si>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</si>
  <si>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</si>
  <si>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</si>
  <si>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</si>
  <si>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</si>
  <si>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</si>
  <si>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</si>
  <si>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</si>
  <si>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</si>
  <si>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</si>
  <si>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</si>
  <si>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</si>
  <si>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</si>
  <si>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</si>
  <si>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</si>
  <si>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</si>
  <si>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</si>
  <si>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</si>
  <si>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</si>
  <si>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</si>
  <si>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</si>
  <si>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</si>
  <si>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</si>
  <si>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</si>
  <si>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</si>
  <si>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</si>
  <si>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</si>
  <si>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</si>
  <si>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</si>
  <si>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</si>
  <si>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</si>
  <si>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</si>
  <si>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</si>
  <si>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</si>
  <si>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</si>
  <si>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</si>
  <si>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</si>
  <si>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</si>
  <si>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</si>
  <si>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</si>
  <si>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</si>
  <si>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</si>
  <si>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</si>
  <si>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</si>
  <si>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</si>
  <si>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</si>
  <si>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</si>
  <si>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</si>
  <si>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</si>
  <si>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</si>
  <si>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</si>
  <si>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</si>
  <si>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</si>
  <si>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</si>
  <si>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</si>
  <si>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</si>
  <si>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</si>
  <si>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</si>
  <si>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</si>
  <si>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</si>
  <si>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</si>
  <si>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</si>
  <si>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</si>
  <si>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</si>
  <si>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</si>
  <si>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</si>
  <si>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令和６年５月    日</t>
    <phoneticPr fontId="3"/>
  </si>
  <si>
    <t>横浜市青葉区新石川４－３３－１０</t>
    <phoneticPr fontId="3"/>
  </si>
  <si>
    <t>工藤建設株式会社　　　　　　　　　　　　　　　　　　　　　　　　　　代表取締役　工藤英司</t>
    <phoneticPr fontId="3"/>
  </si>
  <si>
    <t>０４５－９１１－５３００</t>
    <phoneticPr fontId="3"/>
  </si>
  <si>
    <t>工藤建設株式会社</t>
    <phoneticPr fontId="3"/>
  </si>
  <si>
    <t>建築・土木工事一般</t>
    <rPh sb="0" eb="2">
      <t>ケンチク</t>
    </rPh>
    <rPh sb="3" eb="5">
      <t>ドボク</t>
    </rPh>
    <rPh sb="5" eb="7">
      <t>コウジ</t>
    </rPh>
    <rPh sb="7" eb="9">
      <t>イッパン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</si>
</sst>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55" sqref="L55:M5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2213</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11000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219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1713.6</v>
      </c>
      <c r="I63" s="241" t="s">
        <v>4</v>
      </c>
      <c r="J63" s="447" t="s">
        <v>324</v>
      </c>
      <c r="K63" s="448"/>
      <c r="L63" s="449"/>
      <c r="M63" s="442">
        <f>+別紙!AA14</f>
        <v>1713.6</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1713.6</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工藤建設株式会社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1.8</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77.3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77.3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77.3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77.3</v>
      </c>
      <c r="Q27" s="586"/>
      <c r="R27" s="586"/>
      <c r="S27" s="586"/>
      <c r="T27" s="44" t="s">
        <v>38</v>
      </c>
      <c r="U27" s="64"/>
      <c r="V27" s="64"/>
      <c r="Y27" s="62" t="s">
        <v>39</v>
      </c>
      <c r="Z27" s="65"/>
      <c r="AH27" s="53"/>
      <c r="AI27" s="53"/>
      <c r="AJ27" s="53"/>
      <c r="AK27" s="53"/>
      <c r="AL27" s="549">
        <f>+AH18+P27</f>
        <v>77.3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77.3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77.3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77.3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v>
      </c>
      <c r="E31" s="603"/>
      <c r="F31" s="603"/>
      <c r="G31" s="195" t="s">
        <v>198</v>
      </c>
      <c r="H31" s="581">
        <f>+AS24</f>
        <v>77.3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37.700000000000003</v>
      </c>
      <c r="E24" s="603"/>
      <c r="F24" s="603"/>
      <c r="G24" s="195" t="s">
        <v>198</v>
      </c>
      <c r="H24" s="581">
        <f>+F12</f>
        <v>40.6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40.6</v>
      </c>
      <c r="Q27" s="586"/>
      <c r="R27" s="586"/>
      <c r="S27" s="586"/>
      <c r="T27" s="44" t="s">
        <v>38</v>
      </c>
      <c r="U27" s="64"/>
      <c r="V27" s="64"/>
      <c r="Y27" s="62" t="s">
        <v>39</v>
      </c>
      <c r="Z27" s="65"/>
      <c r="AH27" s="53"/>
      <c r="AI27" s="53"/>
      <c r="AJ27" s="53"/>
      <c r="AK27" s="53"/>
      <c r="AL27" s="549">
        <f>+AH18+P27</f>
        <v>40.6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37.700000000000003</v>
      </c>
      <c r="E29" s="603"/>
      <c r="F29" s="603"/>
      <c r="G29" s="195" t="s">
        <v>198</v>
      </c>
      <c r="H29" s="581">
        <f>+AL27</f>
        <v>40.6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40.6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37.700000000000003</v>
      </c>
      <c r="E31" s="603"/>
      <c r="F31" s="603"/>
      <c r="G31" s="195" t="s">
        <v>198</v>
      </c>
      <c r="H31" s="581">
        <f>+AS24</f>
        <v>40.6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1172.0999999999999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507.3</v>
      </c>
      <c r="E24" s="603"/>
      <c r="F24" s="603"/>
      <c r="G24" s="195" t="s">
        <v>198</v>
      </c>
      <c r="H24" s="581">
        <f>+F12</f>
        <v>1172.0999999999999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1172.0999999999999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1172.0999999999999</v>
      </c>
      <c r="Q27" s="586"/>
      <c r="R27" s="586"/>
      <c r="S27" s="586"/>
      <c r="T27" s="44" t="s">
        <v>38</v>
      </c>
      <c r="U27" s="64"/>
      <c r="V27" s="64"/>
      <c r="Y27" s="62" t="s">
        <v>39</v>
      </c>
      <c r="Z27" s="65"/>
      <c r="AH27" s="53"/>
      <c r="AI27" s="53"/>
      <c r="AJ27" s="53"/>
      <c r="AK27" s="53"/>
      <c r="AL27" s="549">
        <f>+AH18+P27</f>
        <v>1172.0999999999999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1172.0999999999999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507.3</v>
      </c>
      <c r="E29" s="603"/>
      <c r="F29" s="603"/>
      <c r="G29" s="195" t="s">
        <v>198</v>
      </c>
      <c r="H29" s="581">
        <f>+AL27</f>
        <v>1172.0999999999999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1172.0999999999999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507.3</v>
      </c>
      <c r="E31" s="603"/>
      <c r="F31" s="603"/>
      <c r="G31" s="195" t="s">
        <v>198</v>
      </c>
      <c r="H31" s="581">
        <f>+AS24</f>
        <v>1172.0999999999999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5.4</v>
      </c>
      <c r="E24" s="603"/>
      <c r="F24" s="603"/>
      <c r="G24" s="195" t="s">
        <v>198</v>
      </c>
      <c r="H24" s="581">
        <f>+F12</f>
        <v>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0.2</v>
      </c>
      <c r="Q27" s="586"/>
      <c r="R27" s="586"/>
      <c r="S27" s="586"/>
      <c r="T27" s="44" t="s">
        <v>38</v>
      </c>
      <c r="U27" s="64"/>
      <c r="V27" s="64"/>
      <c r="Y27" s="62" t="s">
        <v>39</v>
      </c>
      <c r="Z27" s="65"/>
      <c r="AH27" s="53"/>
      <c r="AI27" s="53"/>
      <c r="AJ27" s="53"/>
      <c r="AK27" s="53"/>
      <c r="AL27" s="549">
        <f>+AH18+P27</f>
        <v>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5.4</v>
      </c>
      <c r="E29" s="603"/>
      <c r="F29" s="603"/>
      <c r="G29" s="195" t="s">
        <v>198</v>
      </c>
      <c r="H29" s="581">
        <f>+AL27</f>
        <v>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5.4</v>
      </c>
      <c r="E31" s="603"/>
      <c r="F31" s="603"/>
      <c r="G31" s="195" t="s">
        <v>198</v>
      </c>
      <c r="H31" s="581">
        <f>+AS24</f>
        <v>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12.7</v>
      </c>
      <c r="E24" s="603"/>
      <c r="F24" s="603"/>
      <c r="G24" s="195" t="s">
        <v>198</v>
      </c>
      <c r="H24" s="581">
        <f>+F12</f>
        <v>9.5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9.5</v>
      </c>
      <c r="Q27" s="586"/>
      <c r="R27" s="586"/>
      <c r="S27" s="586"/>
      <c r="T27" s="44" t="s">
        <v>38</v>
      </c>
      <c r="U27" s="64"/>
      <c r="V27" s="64"/>
      <c r="Y27" s="62" t="s">
        <v>39</v>
      </c>
      <c r="Z27" s="65"/>
      <c r="AH27" s="53"/>
      <c r="AI27" s="53"/>
      <c r="AJ27" s="53"/>
      <c r="AK27" s="53"/>
      <c r="AL27" s="549">
        <f>+AH18+P27</f>
        <v>9.5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12.7</v>
      </c>
      <c r="E29" s="603"/>
      <c r="F29" s="603"/>
      <c r="G29" s="195" t="s">
        <v>198</v>
      </c>
      <c r="H29" s="581">
        <f>+AL27</f>
        <v>9.5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9.5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12.7</v>
      </c>
      <c r="E31" s="603"/>
      <c r="F31" s="603"/>
      <c r="G31" s="195" t="s">
        <v>198</v>
      </c>
      <c r="H31" s="581">
        <f>+AS24</f>
        <v>9.5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116.7</v>
      </c>
      <c r="E24" s="603"/>
      <c r="F24" s="603"/>
      <c r="G24" s="195" t="s">
        <v>198</v>
      </c>
      <c r="H24" s="581">
        <f>+F12</f>
        <v>110.1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110.1</v>
      </c>
      <c r="Q27" s="586"/>
      <c r="R27" s="586"/>
      <c r="S27" s="586"/>
      <c r="T27" s="44" t="s">
        <v>38</v>
      </c>
      <c r="U27" s="64"/>
      <c r="V27" s="64"/>
      <c r="Y27" s="62" t="s">
        <v>39</v>
      </c>
      <c r="Z27" s="65"/>
      <c r="AH27" s="53"/>
      <c r="AI27" s="53"/>
      <c r="AJ27" s="53"/>
      <c r="AK27" s="53"/>
      <c r="AL27" s="549">
        <f>+AH18+P27</f>
        <v>110.1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116.7</v>
      </c>
      <c r="E29" s="603"/>
      <c r="F29" s="603"/>
      <c r="G29" s="195" t="s">
        <v>198</v>
      </c>
      <c r="H29" s="581">
        <f>+AL27</f>
        <v>110.1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116.7</v>
      </c>
      <c r="E31" s="603"/>
      <c r="F31" s="603"/>
      <c r="G31" s="195" t="s">
        <v>198</v>
      </c>
      <c r="H31" s="581">
        <f>+AS24</f>
        <v>110.1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2218.1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602.6</v>
      </c>
      <c r="E24" s="603"/>
      <c r="F24" s="603"/>
      <c r="G24" s="195" t="s">
        <v>198</v>
      </c>
      <c r="H24" s="581">
        <f>+F12</f>
        <v>2218.1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2218.1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2218.1</v>
      </c>
      <c r="Q27" s="586"/>
      <c r="R27" s="586"/>
      <c r="S27" s="586"/>
      <c r="T27" s="44" t="s">
        <v>38</v>
      </c>
      <c r="U27" s="64"/>
      <c r="V27" s="64"/>
      <c r="Y27" s="62" t="s">
        <v>39</v>
      </c>
      <c r="Z27" s="65"/>
      <c r="AH27" s="53"/>
      <c r="AI27" s="53"/>
      <c r="AJ27" s="53"/>
      <c r="AK27" s="53"/>
      <c r="AL27" s="549">
        <f>+AH18+P27</f>
        <v>2218.1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2218.1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602.6</v>
      </c>
      <c r="E29" s="603"/>
      <c r="F29" s="603"/>
      <c r="G29" s="195" t="s">
        <v>198</v>
      </c>
      <c r="H29" s="581">
        <f>+AL27</f>
        <v>2218.1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2218.1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602.6</v>
      </c>
      <c r="E31" s="603"/>
      <c r="F31" s="603"/>
      <c r="G31" s="195" t="s">
        <v>198</v>
      </c>
      <c r="H31" s="581">
        <f>+AS24</f>
        <v>2218.1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工藤建設株式会社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300.60000000000002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329.4</v>
      </c>
      <c r="E24" s="603"/>
      <c r="F24" s="603"/>
      <c r="G24" s="195" t="s">
        <v>198</v>
      </c>
      <c r="H24" s="581">
        <f>+F12</f>
        <v>300.60000000000002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300.60000000000002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300.60000000000002</v>
      </c>
      <c r="Q27" s="586"/>
      <c r="R27" s="586"/>
      <c r="S27" s="586"/>
      <c r="T27" s="44" t="s">
        <v>38</v>
      </c>
      <c r="U27" s="64"/>
      <c r="V27" s="64"/>
      <c r="Y27" s="62" t="s">
        <v>39</v>
      </c>
      <c r="Z27" s="65"/>
      <c r="AH27" s="53"/>
      <c r="AI27" s="53"/>
      <c r="AJ27" s="53"/>
      <c r="AK27" s="53"/>
      <c r="AL27" s="549">
        <f>+AH18+P27</f>
        <v>300.60000000000002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300.60000000000002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329.4</v>
      </c>
      <c r="E29" s="603"/>
      <c r="F29" s="603"/>
      <c r="G29" s="195" t="s">
        <v>198</v>
      </c>
      <c r="H29" s="581">
        <f>+AL27</f>
        <v>300.60000000000002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300.60000000000002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329.4</v>
      </c>
      <c r="E31" s="603"/>
      <c r="F31" s="603"/>
      <c r="G31" s="195" t="s">
        <v>198</v>
      </c>
      <c r="H31" s="581">
        <f>+AS24</f>
        <v>300.60000000000002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工藤建設株式会社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1.8</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100</v>
      </c>
      <c r="M9" s="320">
        <f>IF(OR(ｷ.紙くず!D24&gt;0,ｷ.紙くず!D24&lt;0),ｷ.紙くず!D24,IF(M$19&gt;0,"0",0))</f>
        <v>37.700000000000003</v>
      </c>
      <c r="N9" s="320">
        <f>IF(OR(ｸ.木くず!D24&gt;0,ｸ.木くず!D24&lt;0),ｸ.木くず!D24,IF(N$19&gt;0,"0",0))</f>
        <v>507.3</v>
      </c>
      <c r="O9" s="320">
        <f>IF(OR(ｹ.繊維くず!D24&gt;0,ｹ.繊維くず!D24&lt;0),ｹ.繊維くず!D24,IF(O$19&gt;0,"0",0))</f>
        <v>5.4</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12.7</v>
      </c>
      <c r="T9" s="320">
        <f>IF(OR(ｾ.ｶﾞﾗｽ･ｺﾝｸﾘ･陶磁器くず!D24&gt;0,ｾ.ｶﾞﾗｽ･ｺﾝｸﾘ･陶磁器くず!D24&lt;0),ｾ.ｶﾞﾗｽ･ｺﾝｸﾘ･陶磁器くず!D24,IF(T$19&gt;0,"0",0))</f>
        <v>116.7</v>
      </c>
      <c r="U9" s="320">
        <f>IF(OR(ｿ.鉱さい!D24&gt;0,ｿ.鉱さい!D24&lt;0),ｿ.鉱さい!D24,IF(U$19&gt;0,"0",0))</f>
        <v>0</v>
      </c>
      <c r="V9" s="320">
        <f>IF(OR(ﾀ.がれき類!D24&gt;0,ﾀ.がれき類!D24&lt;0),ﾀ.がれき類!D24,IF(V$19&gt;0,"0",0))</f>
        <v>602.6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329.4</v>
      </c>
      <c r="AA9" s="322">
        <f>IF(SUM(G9:Z9)&gt;0,SUM(G9:Z9),IF(AA$19&gt;0,"0",0))</f>
        <v>1713.6</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1.8</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100</v>
      </c>
      <c r="M14" s="326">
        <f>IF(OR(ｷ.紙くず!D29&gt;0,ｷ.紙くず!D29&lt;0),ｷ.紙くず!D29,IF(M$19&gt;0,"0",0))</f>
        <v>37.700000000000003</v>
      </c>
      <c r="N14" s="326">
        <f>IF(OR(ｸ.木くず!D29&gt;0,ｸ.木くず!D29&lt;0),ｸ.木くず!D29,IF(N$19&gt;0,"0",0))</f>
        <v>507.3</v>
      </c>
      <c r="O14" s="326">
        <f>IF(OR(ｹ.繊維くず!D29&gt;0,ｹ.繊維くず!D29&lt;0),ｹ.繊維くず!D29,IF(O$19&gt;0,"0",0))</f>
        <v>5.4</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12.7</v>
      </c>
      <c r="T14" s="326">
        <f>IF(OR(ｾ.ｶﾞﾗｽ･ｺﾝｸﾘ･陶磁器くず!D29&gt;0,ｾ.ｶﾞﾗｽ･ｺﾝｸﾘ･陶磁器くず!D29&lt;0),ｾ.ｶﾞﾗｽ･ｺﾝｸﾘ･陶磁器くず!D29,IF(T$19&gt;0,"0",0))</f>
        <v>116.7</v>
      </c>
      <c r="U14" s="326">
        <f>IF(OR(ｿ.鉱さい!D29&gt;0,ｿ.鉱さい!D29&lt;0),ｿ.鉱さい!D29,IF(U$19&gt;0,"0",0))</f>
        <v>0</v>
      </c>
      <c r="V14" s="326">
        <f>IF(OR(ﾀ.がれき類!D29&gt;0,ﾀ.がれき類!D29&lt;0),ﾀ.がれき類!D29,IF(V$19&gt;0,"0",0))</f>
        <v>602.6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329.4</v>
      </c>
      <c r="AA14" s="328">
        <f t="shared" si="0"/>
        <v>1713.6</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1.8</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100</v>
      </c>
      <c r="M16" s="326">
        <f>IF(OR(ｷ.紙くず!D31&gt;0,ｷ.紙くず!D31&lt;0),ｷ.紙くず!D31,IF(M$19&gt;0,"0",0))</f>
        <v>37.700000000000003</v>
      </c>
      <c r="N16" s="326">
        <f>IF(OR(ｸ.木くず!D31&gt;0,ｸ.木くず!D31&lt;0),ｸ.木くず!D31,IF(N$19&gt;0,"0",0))</f>
        <v>507.3</v>
      </c>
      <c r="O16" s="326">
        <f>IF(OR(ｹ.繊維くず!D31&gt;0,ｹ.繊維くず!D31&lt;0),ｹ.繊維くず!D31,IF(O$19&gt;0,"0",0))</f>
        <v>5.4</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12.7</v>
      </c>
      <c r="T16" s="326">
        <f>IF(OR(ｾ.ｶﾞﾗｽ･ｺﾝｸﾘ･陶磁器くず!D31&gt;0,ｾ.ｶﾞﾗｽ･ｺﾝｸﾘ･陶磁器くず!D31&lt;0),ｾ.ｶﾞﾗｽ･ｺﾝｸﾘ･陶磁器くず!D31,IF(T$19&gt;0,"0",0))</f>
        <v>116.7</v>
      </c>
      <c r="U16" s="326">
        <f>IF(OR(ｿ.鉱さい!D31&gt;0,ｿ.鉱さい!D31&lt;0),ｿ.鉱さい!D31,IF(U$19&gt;0,"0",0))</f>
        <v>0</v>
      </c>
      <c r="V16" s="326">
        <f>IF(OR(ﾀ.がれき類!D31&gt;0,ﾀ.がれき類!D31&lt;0),ﾀ.がれき類!D31,IF(V$19&gt;0,"0",0))</f>
        <v>602.6</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329.4</v>
      </c>
      <c r="AA16" s="328">
        <f t="shared" si="0"/>
        <v>1713.6</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77.3</v>
      </c>
      <c r="M19" s="332">
        <f t="shared" si="1"/>
        <v>40.6</v>
      </c>
      <c r="N19" s="332">
        <f t="shared" si="1"/>
        <v>1172.0999999999999</v>
      </c>
      <c r="O19" s="332">
        <f t="shared" si="1"/>
        <v>0.2</v>
      </c>
      <c r="P19" s="332">
        <f t="shared" si="1"/>
        <v>0</v>
      </c>
      <c r="Q19" s="332">
        <f t="shared" si="1"/>
        <v>0</v>
      </c>
      <c r="R19" s="332">
        <f t="shared" si="1"/>
        <v>0</v>
      </c>
      <c r="S19" s="332">
        <f t="shared" si="1"/>
        <v>9.5</v>
      </c>
      <c r="T19" s="332">
        <f t="shared" si="1"/>
        <v>110.1</v>
      </c>
      <c r="U19" s="332">
        <f t="shared" si="1"/>
        <v>0</v>
      </c>
      <c r="V19" s="332">
        <f t="shared" si="1"/>
        <v>2218.1</v>
      </c>
      <c r="W19" s="332">
        <f t="shared" si="1"/>
        <v>0</v>
      </c>
      <c r="X19" s="332">
        <f t="shared" si="1"/>
        <v>0</v>
      </c>
      <c r="Y19" s="332">
        <f t="shared" si="1"/>
        <v>0</v>
      </c>
      <c r="Z19" s="333">
        <f t="shared" si="1"/>
        <v>300.60000000000002</v>
      </c>
      <c r="AA19" s="334">
        <f t="shared" ref="AA19:AA25" si="2">SUM(G19:Z19)</f>
        <v>3928.4999999999995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77.3</v>
      </c>
      <c r="M37" s="368">
        <f t="shared" si="8"/>
        <v>40.6</v>
      </c>
      <c r="N37" s="368">
        <f t="shared" si="8"/>
        <v>1172.0999999999999</v>
      </c>
      <c r="O37" s="368">
        <f t="shared" si="8"/>
        <v>0.2</v>
      </c>
      <c r="P37" s="368">
        <f t="shared" si="8"/>
        <v>0</v>
      </c>
      <c r="Q37" s="368">
        <f t="shared" si="8"/>
        <v>0</v>
      </c>
      <c r="R37" s="368">
        <f t="shared" si="8"/>
        <v>0</v>
      </c>
      <c r="S37" s="368">
        <f t="shared" si="8"/>
        <v>9.5</v>
      </c>
      <c r="T37" s="368">
        <f t="shared" si="8"/>
        <v>110.1</v>
      </c>
      <c r="U37" s="368">
        <f t="shared" si="8"/>
        <v>0</v>
      </c>
      <c r="V37" s="368">
        <f t="shared" si="8"/>
        <v>2218.1</v>
      </c>
      <c r="W37" s="368">
        <f t="shared" si="8"/>
        <v>0</v>
      </c>
      <c r="X37" s="368">
        <f t="shared" si="8"/>
        <v>0</v>
      </c>
      <c r="Y37" s="368">
        <f t="shared" si="8"/>
        <v>0</v>
      </c>
      <c r="Z37" s="369">
        <f t="shared" si="8"/>
        <v>300.60000000000002</v>
      </c>
      <c r="AA37" s="370">
        <f t="shared" si="4"/>
        <v>3928.4999999999995</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77.3</v>
      </c>
      <c r="M38" s="359">
        <f t="shared" si="9"/>
        <v>40.6</v>
      </c>
      <c r="N38" s="359">
        <f t="shared" si="9"/>
        <v>1172.0999999999999</v>
      </c>
      <c r="O38" s="359">
        <f t="shared" si="9"/>
        <v>0.2</v>
      </c>
      <c r="P38" s="359">
        <f t="shared" si="9"/>
        <v>0</v>
      </c>
      <c r="Q38" s="359">
        <f t="shared" si="9"/>
        <v>0</v>
      </c>
      <c r="R38" s="359">
        <f t="shared" si="9"/>
        <v>0</v>
      </c>
      <c r="S38" s="359">
        <f t="shared" si="9"/>
        <v>9.5</v>
      </c>
      <c r="T38" s="359">
        <f t="shared" si="9"/>
        <v>110.1</v>
      </c>
      <c r="U38" s="359">
        <f t="shared" si="9"/>
        <v>0</v>
      </c>
      <c r="V38" s="359">
        <f t="shared" si="9"/>
        <v>2218.1</v>
      </c>
      <c r="W38" s="359">
        <f t="shared" si="9"/>
        <v>0</v>
      </c>
      <c r="X38" s="359">
        <f t="shared" si="9"/>
        <v>0</v>
      </c>
      <c r="Y38" s="359">
        <f t="shared" si="9"/>
        <v>0</v>
      </c>
      <c r="Z38" s="360">
        <f t="shared" si="9"/>
        <v>300.60000000000002</v>
      </c>
      <c r="AA38" s="361">
        <f t="shared" si="4"/>
        <v>3928.4999999999995</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77.3</v>
      </c>
      <c r="M39" s="362">
        <f>+ｷ.紙くず!$AA$28</f>
        <v>40.6</v>
      </c>
      <c r="N39" s="362">
        <f>+ｸ.木くず!$AA$28</f>
        <v>1172.0999999999999</v>
      </c>
      <c r="O39" s="362">
        <f>+ｹ.繊維くず!$AA$28</f>
        <v>0.2</v>
      </c>
      <c r="P39" s="362">
        <f>+ｺ.動植物性残さ!$AA$28</f>
        <v>0</v>
      </c>
      <c r="Q39" s="362">
        <f>+ｻ.動物系固形不要物!$AA$28</f>
        <v>0</v>
      </c>
      <c r="R39" s="362">
        <f>+ｼ.ｺﾞﾑくず!$AA$28</f>
        <v>0</v>
      </c>
      <c r="S39" s="362">
        <f>+ｽ.金属くず!$AA$28</f>
        <v>9.5</v>
      </c>
      <c r="T39" s="362">
        <f>+ｾ.ｶﾞﾗｽ･ｺﾝｸﾘ･陶磁器くず!$AA$28</f>
        <v>110.1</v>
      </c>
      <c r="U39" s="362">
        <f>+ｿ.鉱さい!$AA$28</f>
        <v>0</v>
      </c>
      <c r="V39" s="362">
        <f>+ﾀ.がれき類!$AA$28</f>
        <v>2218.1</v>
      </c>
      <c r="W39" s="362">
        <f>+ﾁ.動物のふん尿!$AA$28</f>
        <v>0</v>
      </c>
      <c r="X39" s="362">
        <f>+ﾂ.動物の死体!$AA$28</f>
        <v>0</v>
      </c>
      <c r="Y39" s="362">
        <f>+ﾃ.ばいじん!$AA$28</f>
        <v>0</v>
      </c>
      <c r="Z39" s="363">
        <f>+ﾄ.混合廃棄物その他!$AA$28</f>
        <v>300.60000000000002</v>
      </c>
      <c r="AA39" s="364">
        <f t="shared" si="4"/>
        <v>3928.4999999999995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77.3</v>
      </c>
      <c r="M43" s="371">
        <f>+ｷ.紙くず!$AL$27</f>
        <v>40.6</v>
      </c>
      <c r="N43" s="371">
        <f>+ｸ.木くず!$AL$27</f>
        <v>1172.0999999999999</v>
      </c>
      <c r="O43" s="371">
        <f>+ｹ.繊維くず!$AL$27</f>
        <v>0.2</v>
      </c>
      <c r="P43" s="371">
        <f>+ｺ.動植物性残さ!$AL$27</f>
        <v>0</v>
      </c>
      <c r="Q43" s="371">
        <f>+ｻ.動物系固形不要物!$AL$27</f>
        <v>0</v>
      </c>
      <c r="R43" s="371">
        <f>+ｼ.ｺﾞﾑくず!$AL$27</f>
        <v>0</v>
      </c>
      <c r="S43" s="371">
        <f>+ｽ.金属くず!$AL$27</f>
        <v>9.5</v>
      </c>
      <c r="T43" s="371">
        <f>+ｾ.ｶﾞﾗｽ･ｺﾝｸﾘ･陶磁器くず!$AL$27</f>
        <v>110.1</v>
      </c>
      <c r="U43" s="371">
        <f>+ｿ.鉱さい!$AL$27</f>
        <v>0</v>
      </c>
      <c r="V43" s="371">
        <f>+ﾀ.がれき類!$AL$27</f>
        <v>2218.1</v>
      </c>
      <c r="W43" s="371">
        <f>+ﾁ.動物のふん尿!$AL$27</f>
        <v>0</v>
      </c>
      <c r="X43" s="371">
        <f>+ﾂ.動物の死体!$AL$27</f>
        <v>0</v>
      </c>
      <c r="Y43" s="371">
        <f>+ﾃ.ばいじん!$AL$27</f>
        <v>0</v>
      </c>
      <c r="Z43" s="372">
        <f>+ﾄ.混合廃棄物その他!$AL$27</f>
        <v>300.60000000000002</v>
      </c>
      <c r="AA43" s="373">
        <f t="shared" si="4"/>
        <v>3928.4999999999995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77.3</v>
      </c>
      <c r="M45" s="377">
        <f>+ｷ.紙くず!$AS$24</f>
        <v>40.6</v>
      </c>
      <c r="N45" s="377">
        <f>+ｸ.木くず!$AS$24</f>
        <v>1172.0999999999999</v>
      </c>
      <c r="O45" s="377">
        <f>+ｹ.繊維くず!$AS$24</f>
        <v>0.2</v>
      </c>
      <c r="P45" s="377">
        <f>+ｺ.動植物性残さ!$AS$24</f>
        <v>0</v>
      </c>
      <c r="Q45" s="377">
        <f>+ｻ.動物系固形不要物!$AS$24</f>
        <v>0</v>
      </c>
      <c r="R45" s="377">
        <f>+ｼ.ｺﾞﾑくず!$AS$24</f>
        <v>0</v>
      </c>
      <c r="S45" s="377">
        <f>+ｽ.金属くず!$AS$24</f>
        <v>9.5</v>
      </c>
      <c r="T45" s="377">
        <f>+ｾ.ｶﾞﾗｽ･ｺﾝｸﾘ･陶磁器くず!$AS$24</f>
        <v>110.1</v>
      </c>
      <c r="U45" s="377">
        <f>+ｿ.鉱さい!$AS$24</f>
        <v>0</v>
      </c>
      <c r="V45" s="377">
        <f>+ﾀ.がれき類!$AS$24</f>
        <v>2218.1</v>
      </c>
      <c r="W45" s="377">
        <f>+ﾁ.動物のふん尿!$AS$24</f>
        <v>0</v>
      </c>
      <c r="X45" s="377">
        <f>+ﾂ.動物の死体!$AS$24</f>
        <v>0</v>
      </c>
      <c r="Y45" s="377">
        <f>+ﾃ.ばいじん!$AS$24</f>
        <v>0</v>
      </c>
      <c r="Z45" s="378">
        <f>+ﾄ.混合廃棄物その他!$AS$24</f>
        <v>300.60000000000002</v>
      </c>
      <c r="AA45" s="379">
        <f t="shared" si="4"/>
        <v>3928.4999999999995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1.8</v>
      </c>
      <c r="I55" s="414">
        <f t="shared" si="10"/>
        <v>0</v>
      </c>
      <c r="J55" s="414">
        <f t="shared" si="10"/>
        <v>0</v>
      </c>
      <c r="K55" s="414">
        <f t="shared" si="10"/>
        <v>0</v>
      </c>
      <c r="L55" s="414">
        <f t="shared" si="10"/>
        <v>177.3</v>
      </c>
      <c r="M55" s="414">
        <f t="shared" si="10"/>
        <v>78.300000000000011</v>
      </c>
      <c r="N55" s="414">
        <f t="shared" si="10"/>
        <v>1679.3999999999999</v>
      </c>
      <c r="O55" s="414">
        <f t="shared" si="10"/>
        <v>5.6000000000000005</v>
      </c>
      <c r="P55" s="414">
        <f t="shared" si="10"/>
        <v>0</v>
      </c>
      <c r="Q55" s="414">
        <f t="shared" si="10"/>
        <v>0</v>
      </c>
      <c r="R55" s="414">
        <f t="shared" si="10"/>
        <v>0</v>
      </c>
      <c r="S55" s="414">
        <f t="shared" si="10"/>
        <v>22.2</v>
      </c>
      <c r="T55" s="414">
        <f t="shared" si="10"/>
        <v>226.8</v>
      </c>
      <c r="U55" s="414">
        <f t="shared" si="10"/>
        <v>0</v>
      </c>
      <c r="V55" s="414">
        <f t="shared" si="10"/>
        <v>2820.7</v>
      </c>
      <c r="W55" s="414">
        <f t="shared" si="10"/>
        <v>0</v>
      </c>
      <c r="X55" s="414">
        <f t="shared" si="10"/>
        <v>0</v>
      </c>
      <c r="Y55" s="414">
        <f t="shared" si="10"/>
        <v>0</v>
      </c>
      <c r="Z55" s="414">
        <f t="shared" si="10"/>
        <v>630</v>
      </c>
      <c r="AA55" s="415">
        <f>+AA9+AA19+AA20</f>
        <v>5642.0999999999995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2"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令和６年５月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横浜市青葉区新石川４－３３－１０</v>
      </c>
      <c r="K16" s="705"/>
      <c r="L16" s="706"/>
      <c r="M16" s="706"/>
      <c r="N16" s="706"/>
      <c r="O16" s="707"/>
    </row>
    <row r="17" spans="1:15" ht="26.25" customHeight="1" x14ac:dyDescent="0.15">
      <c r="C17" s="78"/>
      <c r="H17" s="23" t="s">
        <v>7</v>
      </c>
      <c r="I17" s="23"/>
      <c r="J17" s="705" t="str">
        <f>+表紙!J40</f>
        <v>工藤建設株式会社　　　　　　　　　　　　　　　　　　　　　　　　　　代表取締役　工藤英司</v>
      </c>
      <c r="K17" s="705"/>
      <c r="L17" s="706"/>
      <c r="M17" s="706"/>
      <c r="N17" s="706"/>
      <c r="O17" s="707"/>
    </row>
    <row r="18" spans="1:15" x14ac:dyDescent="0.15">
      <c r="C18" s="78"/>
      <c r="J18" s="21" t="s">
        <v>8</v>
      </c>
      <c r="O18" s="79"/>
    </row>
    <row r="19" spans="1:15" x14ac:dyDescent="0.15">
      <c r="C19" s="78"/>
      <c r="J19" s="24" t="s">
        <v>9</v>
      </c>
      <c r="K19" s="24"/>
      <c r="L19" s="718" t="str">
        <f>IF(+表紙!L42="","",+表紙!L42)</f>
        <v>０４５－９１１－５３００</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工藤建設株式会社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2213</v>
      </c>
      <c r="N25" s="743"/>
      <c r="O25" s="744"/>
    </row>
    <row r="26" spans="1:15" ht="18" customHeight="1" x14ac:dyDescent="0.15">
      <c r="C26" s="467" t="s">
        <v>11</v>
      </c>
      <c r="D26" s="468"/>
      <c r="E26" s="469"/>
      <c r="F26" s="729" t="str">
        <f>+表紙!F49</f>
        <v>横浜市青葉区新石川４－３３－１０</v>
      </c>
      <c r="G26" s="730"/>
      <c r="H26" s="730"/>
      <c r="I26" s="730"/>
      <c r="J26" s="730"/>
      <c r="K26" s="730"/>
      <c r="L26" s="126" t="s">
        <v>172</v>
      </c>
      <c r="M26" s="223"/>
      <c r="N26" s="733" t="str">
        <f>IF(+表紙!N49="","",+表紙!N49)</f>
        <v>０４５－９１１－５３００</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建築・土木工事一般</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11000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219</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1713.6</v>
      </c>
      <c r="I40" s="241" t="s">
        <v>4</v>
      </c>
      <c r="J40" s="447" t="s">
        <v>324</v>
      </c>
      <c r="K40" s="448"/>
      <c r="L40" s="449"/>
      <c r="M40" s="746">
        <f>+表紙!M63</f>
        <v>1713.6</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1713.6</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2024-09-05T05:01:00Z</dcterms:modified>
</cp:coreProperties>
</file>