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I32" i="94" l="1"/>
  <c r="H32" i="94"/>
  <c r="AA44" i="94"/>
  <c r="K226" i="95" s="1"/>
  <c r="K202" i="98" s="1"/>
  <c r="H31" i="94"/>
  <c r="H26" i="94" s="1"/>
  <c r="H27" i="94" s="1"/>
  <c r="AA28" i="94"/>
  <c r="AA29" i="94"/>
  <c r="AA36" i="94"/>
  <c r="H38" i="94"/>
  <c r="H37" i="94" s="1"/>
  <c r="O38" i="94"/>
  <c r="O37" i="94" s="1"/>
  <c r="O19" i="94" s="1"/>
  <c r="AK27" i="82"/>
  <c r="X32" i="94"/>
  <c r="X31" i="94" s="1"/>
  <c r="X26" i="94" s="1"/>
  <c r="X18" i="82"/>
  <c r="O16" i="83"/>
  <c r="Y50" i="94" s="1"/>
  <c r="X21" i="83"/>
  <c r="AK27" i="83"/>
  <c r="O16" i="94"/>
  <c r="O9" i="94"/>
  <c r="O14" i="94"/>
  <c r="O12"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K31" i="75" s="1"/>
  <c r="I52" i="94" s="1"/>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<sst xmlns="http://schemas.openxmlformats.org/spreadsheetml/2006/main" count="3169" uniqueCount="456">
  <si>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</si>
  <si>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</si>
  <si>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</si>
  <si>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</si>
  <si>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</si>
  <si>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</si>
  <si>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</si>
  <si>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</si>
  <si>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</si>
  <si>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</si>
  <si>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</si>
  <si>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</si>
  <si>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</si>
  <si>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</si>
  <si>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</si>
  <si>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</si>
  <si>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</si>
  <si>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</si>
  <si>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</si>
  <si>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</si>
  <si>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</si>
  <si>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</si>
  <si>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</si>
  <si>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</si>
  <si>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</si>
  <si>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</si>
  <si>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</si>
  <si>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</si>
  <si>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</si>
  <si>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</si>
  <si>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</si>
  <si>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</si>
  <si>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</si>
  <si>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</si>
  <si>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</si>
  <si>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</si>
  <si>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</si>
  <si>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</si>
  <si>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</si>
  <si>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</si>
  <si>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</si>
  <si>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</si>
  <si>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</si>
  <si>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</si>
  <si>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</si>
  <si>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</si>
  <si>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</si>
  <si>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</si>
  <si>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</si>
  <si>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</si>
  <si>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</si>
  <si>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</si>
  <si>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</si>
  <si>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</si>
  <si>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</si>
  <si>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</si>
  <si>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</si>
  <si>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</si>
  <si>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</si>
  <si>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</si>
  <si>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</si>
  <si>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</si>
  <si>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</si>
  <si>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</si>
  <si>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</si>
  <si>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</si>
  <si>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</si>
  <si>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</si>
  <si>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</si>
  <si>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</si>
  <si>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</si>
  <si>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</si>
  <si>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</si>
  <si>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</si>
  <si>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</si>
  <si>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</si>
  <si>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</si>
  <si>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</si>
  <si>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</si>
  <si>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</si>
  <si>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</si>
  <si>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</si>
  <si>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</si>
  <si>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</si>
  <si>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</si>
  <si>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</si>
  <si>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</si>
  <si>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</si>
  <si>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</si>
  <si>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</si>
  <si>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</si>
  <si>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</si>
  <si>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</si>
  <si>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</si>
  <si>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</si>
  <si>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</si>
  <si>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</si>
  <si>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</si>
  <si>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</si>
  <si>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</si>
  <si>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</si>
  <si>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</si>
  <si>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</si>
  <si>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</si>
  <si>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</si>
  <si>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</si>
  <si>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</si>
  <si>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</si>
  <si>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</si>
  <si>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</si>
  <si>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</si>
  <si>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</si>
  <si>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</si>
  <si>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</si>
  <si>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</si>
  <si>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</si>
  <si>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</si>
  <si>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</si>
  <si>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</si>
  <si>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</si>
  <si>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</si>
  <si>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</si>
  <si>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</si>
  <si>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</si>
  <si>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</si>
  <si>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</si>
  <si>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</si>
  <si>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</si>
  <si>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</si>
  <si>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</si>
  <si>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</si>
  <si>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</si>
  <si>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</si>
  <si>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</si>
  <si>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</si>
  <si>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</si>
  <si>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</si>
  <si>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</si>
  <si>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</si>
  <si>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</si>
  <si>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</si>
  <si>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</si>
  <si>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</si>
  <si>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</si>
  <si>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</si>
  <si>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</si>
  <si>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</si>
  <si>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</si>
  <si>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</si>
  <si>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</si>
  <si>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</si>
  <si>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</si>
  <si>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</si>
  <si>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</si>
  <si>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</si>
  <si>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</si>
  <si>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</si>
  <si>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</si>
  <si>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</si>
  <si>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</si>
  <si>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</si>
  <si>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</si>
  <si>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</si>
  <si>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</si>
  <si>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</si>
  <si>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</si>
  <si>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</si>
  <si>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</si>
  <si>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</si>
  <si>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</si>
  <si>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</si>
  <si>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</si>
  <si>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</si>
  <si>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</si>
  <si>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</si>
  <si>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</si>
  <si>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</si>
  <si>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</si>
  <si>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</si>
  <si>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</si>
  <si>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</si>
  <si>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</si>
  <si>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</si>
  <si>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</si>
  <si>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</si>
  <si>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</si>
  <si>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</si>
  <si>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</si>
  <si>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</si>
  <si>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</si>
  <si>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</si>
  <si>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</si>
  <si>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</si>
  <si>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</si>
  <si>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</si>
  <si>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</si>
  <si>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</si>
  <si>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</si>
  <si>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</si>
  <si>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</si>
  <si>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</si>
  <si>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</si>
  <si>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</si>
  <si>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</si>
  <si>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</si>
  <si>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</si>
  <si>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</si>
  <si>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</si>
  <si>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</si>
  <si>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</si>
  <si>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</si>
  <si>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</si>
  <si>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</si>
  <si>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</si>
  <si>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</si>
  <si>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</si>
  <si>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</si>
  <si>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</si>
  <si>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</si>
  <si>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</si>
  <si>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</si>
  <si>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</si>
  <si>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</si>
  <si>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</si>
  <si>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</si>
  <si>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</si>
  <si>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</si>
  <si>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</si>
  <si>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</si>
  <si>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</si>
  <si>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</si>
  <si>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</si>
  <si>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</si>
  <si>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</si>
  <si>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</si>
  <si>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</si>
  <si>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</si>
  <si>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</si>
  <si>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</si>
  <si>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</si>
  <si>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</si>
  <si>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</si>
  <si>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</si>
  <si>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</si>
  <si>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</si>
  <si>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</si>
  <si>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</si>
  <si>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</si>
  <si>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</si>
  <si>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</si>
  <si>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</si>
  <si>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</si>
  <si>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</si>
  <si>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</si>
  <si>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</si>
  <si>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</si>
  <si>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</si>
  <si>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</si>
  <si>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</si>
  <si>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</si>
  <si>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</si>
  <si>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</si>
  <si>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</si>
  <si>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</si>
  <si>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</si>
  <si>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</si>
  <si>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</si>
  <si>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</si>
  <si>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</si>
  <si>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</si>
  <si>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</si>
  <si>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</si>
  <si>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</si>
  <si>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</si>
  <si>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</si>
  <si>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</si>
  <si>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</si>
  <si>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</si>
  <si>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</si>
  <si>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</si>
  <si>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</si>
  <si>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</si>
  <si>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</si>
  <si>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</si>
  <si>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</si>
  <si>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</si>
  <si>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</si>
  <si>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</si>
  <si>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</si>
  <si>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</si>
  <si>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</si>
  <si>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</si>
  <si>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</si>
  <si>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</si>
  <si>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</si>
  <si>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</si>
  <si>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</si>
  <si>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</si>
  <si>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</si>
  <si>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</si>
  <si>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</si>
  <si>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</si>
  <si>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</si>
  <si>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</si>
  <si>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</si>
  <si>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</si>
  <si>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</si>
  <si>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</si>
  <si>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</si>
  <si>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</si>
  <si>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</si>
  <si>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</si>
  <si>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</si>
  <si>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</si>
  <si>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</si>
  <si>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</si>
  <si>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</si>
  <si>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</si>
  <si>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</si>
  <si>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</si>
  <si>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</si>
  <si>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</si>
  <si>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</si>
  <si>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</si>
  <si>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</si>
  <si>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</si>
  <si>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</si>
  <si>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</si>
  <si>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</si>
  <si>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</si>
  <si>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</si>
  <si>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</si>
  <si>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</si>
  <si>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</si>
  <si>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</si>
  <si>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</si>
  <si>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</si>
  <si>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</si>
  <si>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</si>
  <si>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</si>
  <si>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</si>
  <si>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</si>
  <si>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</si>
  <si>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</si>
  <si>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</si>
  <si>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</si>
  <si>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</si>
  <si>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</si>
  <si>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</si>
  <si>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</si>
  <si>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</si>
  <si>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</si>
  <si>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</si>
  <si>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</si>
  <si>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</si>
  <si>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</si>
  <si>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</si>
  <si>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</si>
  <si>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</si>
  <si>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</si>
  <si>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</si>
  <si>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</si>
  <si>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</si>
  <si>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</si>
  <si>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</si>
  <si>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</si>
  <si>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</si>
  <si>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</si>
  <si>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</si>
  <si>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</si>
  <si>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</si>
  <si>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</si>
  <si>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</si>
  <si>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</si>
  <si>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</si>
  <si>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</si>
  <si>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</si>
  <si>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</si>
  <si>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</si>
  <si>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</si>
  <si>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</si>
  <si>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</si>
  <si>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</si>
  <si>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</si>
  <si>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</si>
  <si>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</si>
  <si>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</si>
  <si>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</si>
  <si>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</si>
  <si>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</si>
  <si>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</si>
  <si>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</si>
  <si>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</si>
  <si>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</si>
  <si>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</si>
  <si>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</si>
  <si>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</si>
  <si>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</si>
  <si>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</si>
  <si>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</si>
  <si>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</si>
  <si>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</si>
  <si>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</si>
  <si>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</si>
  <si>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</si>
  <si>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</si>
  <si>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</si>
  <si>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</si>
  <si>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</si>
  <si>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</si>
  <si>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</si>
  <si>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</si>
  <si>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</si>
  <si>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</si>
  <si>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</si>
  <si>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</si>
  <si>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</si>
  <si>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</si>
  <si>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</si>
  <si>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</si>
  <si>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</si>
  <si>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</si>
  <si>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</si>
  <si>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</si>
  <si>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</si>
  <si>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</si>
  <si>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</si>
  <si>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</si>
  <si>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</si>
  <si>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</si>
  <si>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</si>
  <si>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</si>
  <si>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</si>
  <si>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</si>
  <si>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</si>
  <si>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</si>
  <si>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</si>
  <si>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</si>
  <si>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</si>
  <si>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</si>
  <si>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</si>
  <si>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</si>
  <si>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</si>
  <si>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</si>
  <si>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</si>
  <si>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</si>
  <si>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</si>
  <si>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令和6年6月11日</t>
    <phoneticPr fontId="3"/>
  </si>
  <si>
    <t>横浜市長</t>
  </si>
  <si>
    <t>横浜市西区北軽井沢63</t>
    <phoneticPr fontId="3"/>
  </si>
  <si>
    <t>鹿島道路株式会社　横浜支店
支店長　井上　孝博</t>
    <phoneticPr fontId="3"/>
  </si>
  <si>
    <t>045-312-8061</t>
    <phoneticPr fontId="3"/>
  </si>
  <si>
    <t>鹿島道路株式会社　横浜支店</t>
    <phoneticPr fontId="3"/>
  </si>
  <si>
    <t>建設業</t>
    <phoneticPr fontId="3"/>
  </si>
  <si>
    <t>資本金　４０億円</t>
    <phoneticPr fontId="3"/>
  </si>
  <si>
    <t>1517名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</si>
</sst>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8" zoomScaleNormal="115" zoomScaleSheetLayoutView="98" workbookViewId="0">
      <selection activeCell="AF35" sqref="AF3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2296</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454</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455</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5692.5</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5123.3</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5692.5</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525</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5168.5</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5123.3</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472.5</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4651.7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鹿島道路株式会社　横浜支店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14</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14</v>
      </c>
      <c r="P27" s="700"/>
      <c r="Q27" s="700"/>
      <c r="R27" s="700"/>
      <c r="S27" s="49" t="s">
        <v>38</v>
      </c>
      <c r="T27" s="70"/>
      <c r="U27" s="70"/>
      <c r="X27" s="68" t="s">
        <v>39</v>
      </c>
      <c r="Y27" s="71"/>
      <c r="AG27" s="58"/>
      <c r="AH27" s="58"/>
      <c r="AI27" s="58"/>
      <c r="AJ27" s="58"/>
      <c r="AK27" s="742">
        <f>+AG18+O27</f>
        <v>14</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15.6</v>
      </c>
      <c r="G29" s="712"/>
      <c r="H29" s="214" t="s">
        <v>198</v>
      </c>
      <c r="L29" s="709"/>
      <c r="O29" s="61"/>
      <c r="P29" s="148"/>
      <c r="Q29" s="56" t="s">
        <v>183</v>
      </c>
      <c r="R29" s="676" t="s">
        <v>33</v>
      </c>
      <c r="S29" s="692"/>
      <c r="T29" s="692"/>
      <c r="U29" s="693"/>
      <c r="V29" s="53"/>
      <c r="W29" s="72"/>
      <c r="X29" s="697" t="s">
        <v>315</v>
      </c>
      <c r="Y29" s="698"/>
      <c r="Z29" s="690">
        <v>14</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15.6</v>
      </c>
      <c r="G30" s="712"/>
      <c r="H30" s="214" t="s">
        <v>198</v>
      </c>
      <c r="L30" s="709"/>
      <c r="O30" s="61"/>
      <c r="Q30" s="699">
        <f>+ROUND(Z28,1)+ROUND(Z29,1)+ROUND(Z30,1)</f>
        <v>14</v>
      </c>
      <c r="R30" s="700"/>
      <c r="S30" s="700"/>
      <c r="T30" s="700"/>
      <c r="U30" s="49" t="s">
        <v>16</v>
      </c>
      <c r="X30" s="697" t="s">
        <v>186</v>
      </c>
      <c r="Y30" s="698"/>
      <c r="Z30" s="690"/>
      <c r="AA30" s="691"/>
      <c r="AB30" s="691"/>
      <c r="AC30" s="691"/>
      <c r="AD30" s="691"/>
      <c r="AE30" s="49" t="s">
        <v>13</v>
      </c>
      <c r="AK30" s="651">
        <v>14</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0.9</v>
      </c>
      <c r="P27" s="700"/>
      <c r="Q27" s="700"/>
      <c r="R27" s="700"/>
      <c r="S27" s="49" t="s">
        <v>38</v>
      </c>
      <c r="T27" s="70"/>
      <c r="U27" s="70"/>
      <c r="X27" s="68" t="s">
        <v>39</v>
      </c>
      <c r="Y27" s="71"/>
      <c r="AG27" s="58"/>
      <c r="AH27" s="58"/>
      <c r="AI27" s="58"/>
      <c r="AJ27" s="58"/>
      <c r="AK27" s="742">
        <f>+AG18+O27</f>
        <v>0.9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v>
      </c>
      <c r="G30" s="712"/>
      <c r="H30" s="214" t="s">
        <v>198</v>
      </c>
      <c r="L30" s="709"/>
      <c r="O30" s="61"/>
      <c r="Q30" s="699">
        <f>+ROUND(Z28,1)+ROUND(Z29,1)+ROUND(Z30,1)</f>
        <v>0.9</v>
      </c>
      <c r="R30" s="700"/>
      <c r="S30" s="700"/>
      <c r="T30" s="700"/>
      <c r="U30" s="49" t="s">
        <v>16</v>
      </c>
      <c r="X30" s="697" t="s">
        <v>186</v>
      </c>
      <c r="Y30" s="698"/>
      <c r="Z30" s="690"/>
      <c r="AA30" s="691"/>
      <c r="AB30" s="691"/>
      <c r="AC30" s="691"/>
      <c r="AD30" s="691"/>
      <c r="AE30" s="49" t="s">
        <v>13</v>
      </c>
      <c r="AK30" s="651">
        <v>0.9</v>
      </c>
      <c r="AL30" s="652"/>
      <c r="AM30" s="652"/>
      <c r="AN30" s="652"/>
      <c r="AO30" s="57" t="s">
        <v>13</v>
      </c>
      <c r="AR30" s="758"/>
      <c r="AS30" s="755"/>
      <c r="AT30" s="755"/>
      <c r="AU30" s="756"/>
    </row>
    <row r="31" spans="2:48" ht="27" customHeight="1" thickTop="1" thickBot="1" x14ac:dyDescent="0.2">
      <c r="B31" s="725" t="s">
        <v>375</v>
      </c>
      <c r="C31" s="676"/>
      <c r="D31" s="676"/>
      <c r="E31" s="677"/>
      <c r="F31" s="711">
        <v>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1.6</v>
      </c>
      <c r="P27" s="700"/>
      <c r="Q27" s="700"/>
      <c r="R27" s="700"/>
      <c r="S27" s="49" t="s">
        <v>38</v>
      </c>
      <c r="T27" s="70"/>
      <c r="U27" s="70"/>
      <c r="X27" s="68" t="s">
        <v>39</v>
      </c>
      <c r="Y27" s="71"/>
      <c r="AG27" s="58"/>
      <c r="AH27" s="58"/>
      <c r="AI27" s="58"/>
      <c r="AJ27" s="58"/>
      <c r="AK27" s="742">
        <f>+AG18+O27</f>
        <v>1.6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1.8</v>
      </c>
      <c r="G29" s="712"/>
      <c r="H29" s="214" t="s">
        <v>198</v>
      </c>
      <c r="L29" s="709"/>
      <c r="O29" s="61"/>
      <c r="P29" s="148"/>
      <c r="Q29" s="56" t="s">
        <v>183</v>
      </c>
      <c r="R29" s="676" t="s">
        <v>33</v>
      </c>
      <c r="S29" s="692"/>
      <c r="T29" s="692"/>
      <c r="U29" s="693"/>
      <c r="V29" s="53"/>
      <c r="W29" s="72"/>
      <c r="X29" s="697" t="s">
        <v>315</v>
      </c>
      <c r="Y29" s="698"/>
      <c r="Z29" s="690">
        <v>1.6</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1.8</v>
      </c>
      <c r="G30" s="712"/>
      <c r="H30" s="214" t="s">
        <v>198</v>
      </c>
      <c r="L30" s="709"/>
      <c r="O30" s="61"/>
      <c r="Q30" s="699">
        <f>+ROUND(Z28,1)+ROUND(Z29,1)+ROUND(Z30,1)</f>
        <v>1.6</v>
      </c>
      <c r="R30" s="700"/>
      <c r="S30" s="700"/>
      <c r="T30" s="700"/>
      <c r="U30" s="49" t="s">
        <v>16</v>
      </c>
      <c r="X30" s="697" t="s">
        <v>186</v>
      </c>
      <c r="Y30" s="698"/>
      <c r="Z30" s="690"/>
      <c r="AA30" s="691"/>
      <c r="AB30" s="691"/>
      <c r="AC30" s="691"/>
      <c r="AD30" s="691"/>
      <c r="AE30" s="49" t="s">
        <v>13</v>
      </c>
      <c r="AK30" s="651">
        <v>1.6</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30.8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34.200000000000003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30.8</v>
      </c>
      <c r="P27" s="700"/>
      <c r="Q27" s="700"/>
      <c r="R27" s="700"/>
      <c r="S27" s="49" t="s">
        <v>38</v>
      </c>
      <c r="T27" s="70"/>
      <c r="U27" s="70"/>
      <c r="X27" s="68" t="s">
        <v>39</v>
      </c>
      <c r="Y27" s="71"/>
      <c r="AG27" s="58"/>
      <c r="AH27" s="58"/>
      <c r="AI27" s="58"/>
      <c r="AJ27" s="58"/>
      <c r="AK27" s="742">
        <f>+AG18+O27</f>
        <v>30.8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34.200000000000003</v>
      </c>
      <c r="G29" s="712"/>
      <c r="H29" s="214" t="s">
        <v>198</v>
      </c>
      <c r="L29" s="709"/>
      <c r="O29" s="61"/>
      <c r="P29" s="148"/>
      <c r="Q29" s="56" t="s">
        <v>183</v>
      </c>
      <c r="R29" s="676" t="s">
        <v>33</v>
      </c>
      <c r="S29" s="692"/>
      <c r="T29" s="692"/>
      <c r="U29" s="693"/>
      <c r="V29" s="53"/>
      <c r="W29" s="72"/>
      <c r="X29" s="697" t="s">
        <v>315</v>
      </c>
      <c r="Y29" s="698"/>
      <c r="Z29" s="690">
        <v>30.8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34.200000000000003</v>
      </c>
      <c r="G30" s="712"/>
      <c r="H30" s="214" t="s">
        <v>198</v>
      </c>
      <c r="L30" s="709"/>
      <c r="O30" s="61"/>
      <c r="Q30" s="699">
        <f>+ROUND(Z28,1)+ROUND(Z29,1)+ROUND(Z30,1)</f>
        <v>30.8</v>
      </c>
      <c r="R30" s="700"/>
      <c r="S30" s="700"/>
      <c r="T30" s="700"/>
      <c r="U30" s="49" t="s">
        <v>16</v>
      </c>
      <c r="X30" s="697" t="s">
        <v>186</v>
      </c>
      <c r="Y30" s="698"/>
      <c r="Z30" s="690"/>
      <c r="AA30" s="691"/>
      <c r="AB30" s="691"/>
      <c r="AC30" s="691"/>
      <c r="AD30" s="691"/>
      <c r="AE30" s="49" t="s">
        <v>13</v>
      </c>
      <c r="AK30" s="651">
        <v>30.8</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25.5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23</v>
      </c>
      <c r="P27" s="700"/>
      <c r="Q27" s="700"/>
      <c r="R27" s="700"/>
      <c r="S27" s="49" t="s">
        <v>38</v>
      </c>
      <c r="T27" s="70"/>
      <c r="U27" s="70"/>
      <c r="X27" s="68" t="s">
        <v>39</v>
      </c>
      <c r="Y27" s="71"/>
      <c r="AG27" s="58"/>
      <c r="AH27" s="58"/>
      <c r="AI27" s="58"/>
      <c r="AJ27" s="58"/>
      <c r="AK27" s="742">
        <f>+AG18+O27</f>
        <v>23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25.5</v>
      </c>
      <c r="G29" s="712"/>
      <c r="H29" s="214" t="s">
        <v>198</v>
      </c>
      <c r="L29" s="709"/>
      <c r="O29" s="61"/>
      <c r="P29" s="148"/>
      <c r="Q29" s="56" t="s">
        <v>183</v>
      </c>
      <c r="R29" s="676" t="s">
        <v>33</v>
      </c>
      <c r="S29" s="692"/>
      <c r="T29" s="692"/>
      <c r="U29" s="693"/>
      <c r="V29" s="53"/>
      <c r="W29" s="72"/>
      <c r="X29" s="697" t="s">
        <v>315</v>
      </c>
      <c r="Y29" s="698"/>
      <c r="Z29" s="690">
        <v>23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25.5</v>
      </c>
      <c r="G30" s="712"/>
      <c r="H30" s="214" t="s">
        <v>198</v>
      </c>
      <c r="L30" s="709"/>
      <c r="O30" s="61"/>
      <c r="Q30" s="699">
        <f>+ROUND(Z28,1)+ROUND(Z29,1)+ROUND(Z30,1)</f>
        <v>23</v>
      </c>
      <c r="R30" s="700"/>
      <c r="S30" s="700"/>
      <c r="T30" s="700"/>
      <c r="U30" s="49" t="s">
        <v>16</v>
      </c>
      <c r="X30" s="697" t="s">
        <v>186</v>
      </c>
      <c r="Y30" s="698"/>
      <c r="Z30" s="690"/>
      <c r="AA30" s="691"/>
      <c r="AB30" s="691"/>
      <c r="AC30" s="691"/>
      <c r="AD30" s="691"/>
      <c r="AE30" s="49" t="s">
        <v>13</v>
      </c>
      <c r="AK30" s="651">
        <v>23</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8.8000000000000007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9.8000000000000007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8.8000000000000007</v>
      </c>
      <c r="P27" s="700"/>
      <c r="Q27" s="700"/>
      <c r="R27" s="700"/>
      <c r="S27" s="49" t="s">
        <v>38</v>
      </c>
      <c r="T27" s="70"/>
      <c r="U27" s="70"/>
      <c r="X27" s="68" t="s">
        <v>39</v>
      </c>
      <c r="Y27" s="71"/>
      <c r="AG27" s="58"/>
      <c r="AH27" s="58"/>
      <c r="AI27" s="58"/>
      <c r="AJ27" s="58"/>
      <c r="AK27" s="742">
        <f>+AG18+O27</f>
        <v>8.8000000000000007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9.8000000000000007</v>
      </c>
      <c r="G29" s="712"/>
      <c r="H29" s="214" t="s">
        <v>198</v>
      </c>
      <c r="L29" s="709"/>
      <c r="O29" s="61"/>
      <c r="P29" s="148"/>
      <c r="Q29" s="56" t="s">
        <v>183</v>
      </c>
      <c r="R29" s="676" t="s">
        <v>33</v>
      </c>
      <c r="S29" s="692"/>
      <c r="T29" s="692"/>
      <c r="U29" s="693"/>
      <c r="V29" s="53"/>
      <c r="W29" s="72"/>
      <c r="X29" s="697" t="s">
        <v>315</v>
      </c>
      <c r="Y29" s="698"/>
      <c r="Z29" s="690">
        <v>8.8000000000000007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9.8000000000000007</v>
      </c>
      <c r="G30" s="712"/>
      <c r="H30" s="214" t="s">
        <v>198</v>
      </c>
      <c r="L30" s="709"/>
      <c r="O30" s="61"/>
      <c r="Q30" s="699">
        <f>+ROUND(Z28,1)+ROUND(Z29,1)+ROUND(Z30,1)</f>
        <v>8.8000000000000007</v>
      </c>
      <c r="R30" s="700"/>
      <c r="S30" s="700"/>
      <c r="T30" s="700"/>
      <c r="U30" s="49" t="s">
        <v>16</v>
      </c>
      <c r="X30" s="697" t="s">
        <v>186</v>
      </c>
      <c r="Y30" s="698"/>
      <c r="Z30" s="690"/>
      <c r="AA30" s="691"/>
      <c r="AB30" s="691"/>
      <c r="AC30" s="691"/>
      <c r="AD30" s="691"/>
      <c r="AE30" s="49" t="s">
        <v>13</v>
      </c>
      <c r="AK30" s="651">
        <v>8.8000000000000007</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4962.2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5513.5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4650.8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4962.2</v>
      </c>
      <c r="P27" s="700"/>
      <c r="Q27" s="700"/>
      <c r="R27" s="700"/>
      <c r="S27" s="49" t="s">
        <v>38</v>
      </c>
      <c r="T27" s="70"/>
      <c r="U27" s="70"/>
      <c r="X27" s="68" t="s">
        <v>39</v>
      </c>
      <c r="Y27" s="71"/>
      <c r="AG27" s="58"/>
      <c r="AH27" s="58"/>
      <c r="AI27" s="58"/>
      <c r="AJ27" s="58"/>
      <c r="AK27" s="742">
        <f>+AG18+O27</f>
        <v>4962.2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4650.8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5513.5</v>
      </c>
      <c r="G29" s="712"/>
      <c r="H29" s="214" t="s">
        <v>198</v>
      </c>
      <c r="L29" s="709"/>
      <c r="O29" s="61"/>
      <c r="P29" s="148"/>
      <c r="Q29" s="56" t="s">
        <v>183</v>
      </c>
      <c r="R29" s="676" t="s">
        <v>33</v>
      </c>
      <c r="S29" s="692"/>
      <c r="T29" s="692"/>
      <c r="U29" s="693"/>
      <c r="V29" s="53"/>
      <c r="W29" s="72"/>
      <c r="X29" s="697" t="s">
        <v>315</v>
      </c>
      <c r="Y29" s="698"/>
      <c r="Z29" s="690">
        <v>311.39999999999998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346</v>
      </c>
      <c r="G30" s="712"/>
      <c r="H30" s="214" t="s">
        <v>198</v>
      </c>
      <c r="L30" s="709"/>
      <c r="O30" s="61"/>
      <c r="Q30" s="699">
        <f>+ROUND(Z28,1)+ROUND(Z29,1)+ROUND(Z30,1)</f>
        <v>4962.2</v>
      </c>
      <c r="R30" s="700"/>
      <c r="S30" s="700"/>
      <c r="T30" s="700"/>
      <c r="U30" s="49" t="s">
        <v>16</v>
      </c>
      <c r="X30" s="697" t="s">
        <v>186</v>
      </c>
      <c r="Y30" s="698"/>
      <c r="Z30" s="690"/>
      <c r="AA30" s="691"/>
      <c r="AB30" s="691"/>
      <c r="AC30" s="691"/>
      <c r="AD30" s="691"/>
      <c r="AE30" s="49" t="s">
        <v>13</v>
      </c>
      <c r="AK30" s="651">
        <v>311.39999999999998</v>
      </c>
      <c r="AL30" s="652"/>
      <c r="AM30" s="652"/>
      <c r="AN30" s="652"/>
      <c r="AO30" s="57" t="s">
        <v>13</v>
      </c>
      <c r="AR30" s="758"/>
      <c r="AS30" s="755"/>
      <c r="AT30" s="755"/>
      <c r="AU30" s="756"/>
    </row>
    <row r="31" spans="2:48" ht="27" customHeight="1" thickTop="1" thickBot="1" x14ac:dyDescent="0.2">
      <c r="B31" s="725" t="s">
        <v>375</v>
      </c>
      <c r="C31" s="676"/>
      <c r="D31" s="676"/>
      <c r="E31" s="677"/>
      <c r="F31" s="711">
        <v>5167.5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鹿島道路株式会社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91.1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82</v>
      </c>
      <c r="P27" s="700"/>
      <c r="Q27" s="700"/>
      <c r="R27" s="700"/>
      <c r="S27" s="49" t="s">
        <v>38</v>
      </c>
      <c r="T27" s="70"/>
      <c r="U27" s="70"/>
      <c r="X27" s="68" t="s">
        <v>39</v>
      </c>
      <c r="Y27" s="71"/>
      <c r="AG27" s="58"/>
      <c r="AH27" s="58"/>
      <c r="AI27" s="58"/>
      <c r="AJ27" s="58"/>
      <c r="AK27" s="742">
        <f>+AG18+O27</f>
        <v>82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91.1</v>
      </c>
      <c r="G29" s="712"/>
      <c r="H29" s="214" t="s">
        <v>198</v>
      </c>
      <c r="L29" s="709"/>
      <c r="O29" s="61"/>
      <c r="P29" s="148"/>
      <c r="Q29" s="56" t="s">
        <v>183</v>
      </c>
      <c r="R29" s="676" t="s">
        <v>33</v>
      </c>
      <c r="S29" s="692"/>
      <c r="T29" s="692"/>
      <c r="U29" s="693"/>
      <c r="V29" s="53"/>
      <c r="W29" s="72"/>
      <c r="X29" s="697" t="s">
        <v>315</v>
      </c>
      <c r="Y29" s="698"/>
      <c r="Z29" s="690">
        <v>82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91.1</v>
      </c>
      <c r="G30" s="712"/>
      <c r="H30" s="214" t="s">
        <v>198</v>
      </c>
      <c r="L30" s="709"/>
      <c r="O30" s="61"/>
      <c r="Q30" s="699">
        <f>+ROUND(Z28,1)+ROUND(Z29,1)+ROUND(Z30,1)</f>
        <v>82</v>
      </c>
      <c r="R30" s="700"/>
      <c r="S30" s="700"/>
      <c r="T30" s="700"/>
      <c r="U30" s="49" t="s">
        <v>16</v>
      </c>
      <c r="X30" s="697" t="s">
        <v>186</v>
      </c>
      <c r="Y30" s="698"/>
      <c r="Z30" s="690"/>
      <c r="AA30" s="691"/>
      <c r="AB30" s="691"/>
      <c r="AC30" s="691"/>
      <c r="AD30" s="691"/>
      <c r="AE30" s="49" t="s">
        <v>13</v>
      </c>
      <c r="AK30" s="651">
        <v>82</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鹿島道路株式会社　横浜支店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15.6</v>
      </c>
      <c r="I9" s="377">
        <f>IF(OR(ｳ.廃油!F24&gt;0,ｳ.廃油!F24&lt;0),ｳ.廃油!F24,IF(I$19&gt;0,"0",0))</f>
        <v>1</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1.8</v>
      </c>
      <c r="M9" s="377">
        <f>IF(OR(ｷ.紙くず!F24&gt;0,ｷ.紙くず!F24&lt;0),ｷ.紙くず!F24,IF(M$19&gt;0,"0",0))</f>
        <v>0</v>
      </c>
      <c r="N9" s="377">
        <f>IF(OR(ｸ.木くず!F24&gt;0,ｸ.木くず!F24&lt;0),ｸ.木くず!F24,IF(N$19&gt;0,"0",0))</f>
        <v>34.200000000000003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25.5</v>
      </c>
      <c r="T9" s="377">
        <f>IF(OR(ｾ.ｶﾞﾗｽ･ｺﾝｸﾘ･陶磁器くず!F24&gt;0,ｾ.ｶﾞﾗｽ･ｺﾝｸﾘ･陶磁器くず!F24&lt;0),ｾ.ｶﾞﾗｽ･ｺﾝｸﾘ･陶磁器くず!F24,IF(T$19&gt;0,"0",0))</f>
        <v>9.8000000000000007</v>
      </c>
      <c r="U9" s="377">
        <f>IF(OR(ｿ.鉱さい!F24&gt;0,ｿ.鉱さい!F24&lt;0),ｿ.鉱さい!F24,IF(U$19&gt;0,"0",0))</f>
        <v>0</v>
      </c>
      <c r="V9" s="377">
        <f>IF(OR(ﾀ.がれき類!F24&gt;0,ﾀ.がれき類!F24&lt;0),ﾀ.がれき類!F24,IF(V$19&gt;0,"0",0))</f>
        <v>5513.5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91.1</v>
      </c>
      <c r="AA9" s="379">
        <f>IF(SUM(G9:Z9)&gt;0,SUM(G9:Z9),IF(AA$19&gt;0,"0",0))</f>
        <v>5692.5</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15.6</v>
      </c>
      <c r="I14" s="383">
        <f>IF(OR(ｳ.廃油!F29&gt;0,ｳ.廃油!F29&lt;0),ｳ.廃油!F29,IF(I$19&gt;0,"0",0))</f>
        <v>1</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1.8</v>
      </c>
      <c r="M14" s="383">
        <f>IF(OR(ｷ.紙くず!F29&gt;0,ｷ.紙くず!F29&lt;0),ｷ.紙くず!F29,IF(M$19&gt;0,"0",0))</f>
        <v>0</v>
      </c>
      <c r="N14" s="383">
        <f>IF(OR(ｸ.木くず!F29&gt;0,ｸ.木くず!F29&lt;0),ｸ.木くず!F29,IF(N$19&gt;0,"0",0))</f>
        <v>34.200000000000003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25.5</v>
      </c>
      <c r="T14" s="383">
        <f>IF(OR(ｾ.ｶﾞﾗｽ･ｺﾝｸﾘ･陶磁器くず!F29&gt;0,ｾ.ｶﾞﾗｽ･ｺﾝｸﾘ･陶磁器くず!F29&lt;0),ｾ.ｶﾞﾗｽ･ｺﾝｸﾘ･陶磁器くず!F29,IF(T$19&gt;0,"0",0))</f>
        <v>9.8000000000000007</v>
      </c>
      <c r="U14" s="383">
        <f>IF(OR(ｿ.鉱さい!F29&gt;0,ｿ.鉱さい!F29&lt;0),ｿ.鉱さい!F29,IF(U$19&gt;0,"0",0))</f>
        <v>0</v>
      </c>
      <c r="V14" s="383">
        <f>IF(OR(ﾀ.がれき類!F29&gt;0,ﾀ.がれき類!F29&lt;0),ﾀ.がれき類!F29,IF(V$19&gt;0,"0",0))</f>
        <v>5513.5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91.1</v>
      </c>
      <c r="AA14" s="385">
        <f t="shared" si="0"/>
        <v>5692.5</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15.6</v>
      </c>
      <c r="I15" s="383">
        <f>IF(OR(ｳ.廃油!F30&gt;0,ｳ.廃油!F30&lt;0),ｳ.廃油!F30,IF(I$19&gt;0,"0",0))</f>
        <v>1</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1.8</v>
      </c>
      <c r="M15" s="383">
        <f>IF(OR(ｷ.紙くず!F30&gt;0,ｷ.紙くず!F30&lt;0),ｷ.紙くず!F30,IF(M$19&gt;0,"0",0))</f>
        <v>0</v>
      </c>
      <c r="N15" s="383">
        <f>IF(OR(ｸ.木くず!F30&gt;0,ｸ.木くず!F30&lt;0),ｸ.木くず!F30,IF(N$19&gt;0,"0",0))</f>
        <v>34.200000000000003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25.5</v>
      </c>
      <c r="T15" s="383">
        <f>IF(OR(ｾ.ｶﾞﾗｽ･ｺﾝｸﾘ･陶磁器くず!F30&gt;0,ｾ.ｶﾞﾗｽ･ｺﾝｸﾘ･陶磁器くず!F30&lt;0),ｾ.ｶﾞﾗｽ･ｺﾝｸﾘ･陶磁器くず!F30,IF(T$19&gt;0,"0",0))</f>
        <v>9.8000000000000007</v>
      </c>
      <c r="U15" s="383">
        <f>IF(OR(ｿ.鉱さい!F30&gt;0,ｿ.鉱さい!F30&lt;0),ｿ.鉱さい!F30,IF(U$19&gt;0,"0",0))</f>
        <v>0</v>
      </c>
      <c r="V15" s="383">
        <f>IF(OR(ﾀ.がれき類!F30&gt;0,ﾀ.がれき類!F30&lt;0),ﾀ.がれき類!F30,IF(V$19&gt;0,"0",0))</f>
        <v>346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91.1</v>
      </c>
      <c r="AA15" s="385">
        <f t="shared" si="0"/>
        <v>525</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f>IF(OR(ｳ.廃油!F31&gt;0,ｳ.廃油!F31&lt;0),ｳ.廃油!F31,IF(I$19&gt;0,"0",0))</f>
        <v>1</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5167.5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5168.5</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14</v>
      </c>
      <c r="I19" s="389">
        <f t="shared" si="1"/>
        <v>0.9</v>
      </c>
      <c r="J19" s="389">
        <f t="shared" si="1"/>
        <v>0</v>
      </c>
      <c r="K19" s="389">
        <f t="shared" si="1"/>
        <v>0</v>
      </c>
      <c r="L19" s="389">
        <f t="shared" si="1"/>
        <v>1.6</v>
      </c>
      <c r="M19" s="389">
        <f t="shared" si="1"/>
        <v>0</v>
      </c>
      <c r="N19" s="389">
        <f t="shared" si="1"/>
        <v>30.8</v>
      </c>
      <c r="O19" s="389">
        <f t="shared" si="1"/>
        <v>0</v>
      </c>
      <c r="P19" s="389">
        <f t="shared" si="1"/>
        <v>0</v>
      </c>
      <c r="Q19" s="389">
        <f t="shared" si="1"/>
        <v>0</v>
      </c>
      <c r="R19" s="389">
        <f t="shared" si="1"/>
        <v>0</v>
      </c>
      <c r="S19" s="389">
        <f t="shared" si="1"/>
        <v>23</v>
      </c>
      <c r="T19" s="389">
        <f t="shared" si="1"/>
        <v>8.8000000000000007</v>
      </c>
      <c r="U19" s="389">
        <f t="shared" si="1"/>
        <v>0</v>
      </c>
      <c r="V19" s="389">
        <f t="shared" si="1"/>
        <v>4962.2</v>
      </c>
      <c r="W19" s="389">
        <f t="shared" si="1"/>
        <v>0</v>
      </c>
      <c r="X19" s="389">
        <f t="shared" si="1"/>
        <v>0</v>
      </c>
      <c r="Y19" s="389">
        <f t="shared" si="1"/>
        <v>0</v>
      </c>
      <c r="Z19" s="390">
        <f t="shared" si="1"/>
        <v>82</v>
      </c>
      <c r="AA19" s="391">
        <f t="shared" ref="AA19:AA25" si="2">SUM(G19:Z19)</f>
        <v>5123.3</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14</v>
      </c>
      <c r="I37" s="424">
        <f t="shared" si="8"/>
        <v>0.9</v>
      </c>
      <c r="J37" s="424">
        <f t="shared" si="8"/>
        <v>0</v>
      </c>
      <c r="K37" s="424">
        <f t="shared" si="8"/>
        <v>0</v>
      </c>
      <c r="L37" s="424">
        <f t="shared" si="8"/>
        <v>1.6</v>
      </c>
      <c r="M37" s="424">
        <f t="shared" si="8"/>
        <v>0</v>
      </c>
      <c r="N37" s="424">
        <f t="shared" si="8"/>
        <v>30.8</v>
      </c>
      <c r="O37" s="424">
        <f t="shared" si="8"/>
        <v>0</v>
      </c>
      <c r="P37" s="424">
        <f t="shared" si="8"/>
        <v>0</v>
      </c>
      <c r="Q37" s="424">
        <f t="shared" si="8"/>
        <v>0</v>
      </c>
      <c r="R37" s="424">
        <f t="shared" si="8"/>
        <v>0</v>
      </c>
      <c r="S37" s="424">
        <f t="shared" si="8"/>
        <v>23</v>
      </c>
      <c r="T37" s="424">
        <f t="shared" si="8"/>
        <v>8.8000000000000007</v>
      </c>
      <c r="U37" s="424">
        <f t="shared" si="8"/>
        <v>0</v>
      </c>
      <c r="V37" s="424">
        <f t="shared" si="8"/>
        <v>4962.2</v>
      </c>
      <c r="W37" s="424">
        <f t="shared" si="8"/>
        <v>0</v>
      </c>
      <c r="X37" s="424">
        <f t="shared" si="8"/>
        <v>0</v>
      </c>
      <c r="Y37" s="424">
        <f t="shared" si="8"/>
        <v>0</v>
      </c>
      <c r="Z37" s="425">
        <f t="shared" si="8"/>
        <v>82</v>
      </c>
      <c r="AA37" s="426">
        <f t="shared" si="4"/>
        <v>5123.3</v>
      </c>
    </row>
    <row r="38" spans="2:27" ht="24" customHeight="1" x14ac:dyDescent="0.15">
      <c r="B38" s="170"/>
      <c r="C38" s="776"/>
      <c r="D38" s="227"/>
      <c r="E38" s="225" t="s">
        <v>319</v>
      </c>
      <c r="F38" s="443"/>
      <c r="G38" s="415">
        <f t="shared" ref="G38:Z38" si="9">SUM(G39:G41)</f>
        <v>0</v>
      </c>
      <c r="H38" s="415">
        <f t="shared" si="9"/>
        <v>14</v>
      </c>
      <c r="I38" s="415">
        <f t="shared" si="9"/>
        <v>0.9</v>
      </c>
      <c r="J38" s="415">
        <f t="shared" si="9"/>
        <v>0</v>
      </c>
      <c r="K38" s="415">
        <f t="shared" si="9"/>
        <v>0</v>
      </c>
      <c r="L38" s="415">
        <f t="shared" si="9"/>
        <v>1.6</v>
      </c>
      <c r="M38" s="415">
        <f t="shared" si="9"/>
        <v>0</v>
      </c>
      <c r="N38" s="415">
        <f t="shared" si="9"/>
        <v>30.8</v>
      </c>
      <c r="O38" s="415">
        <f t="shared" si="9"/>
        <v>0</v>
      </c>
      <c r="P38" s="415">
        <f t="shared" si="9"/>
        <v>0</v>
      </c>
      <c r="Q38" s="415">
        <f t="shared" si="9"/>
        <v>0</v>
      </c>
      <c r="R38" s="415">
        <f t="shared" si="9"/>
        <v>0</v>
      </c>
      <c r="S38" s="415">
        <f t="shared" si="9"/>
        <v>23</v>
      </c>
      <c r="T38" s="415">
        <f t="shared" si="9"/>
        <v>8.8000000000000007</v>
      </c>
      <c r="U38" s="415">
        <f t="shared" si="9"/>
        <v>0</v>
      </c>
      <c r="V38" s="415">
        <f t="shared" si="9"/>
        <v>4962.2</v>
      </c>
      <c r="W38" s="415">
        <f t="shared" si="9"/>
        <v>0</v>
      </c>
      <c r="X38" s="415">
        <f t="shared" si="9"/>
        <v>0</v>
      </c>
      <c r="Y38" s="415">
        <f t="shared" si="9"/>
        <v>0</v>
      </c>
      <c r="Z38" s="416">
        <f t="shared" si="9"/>
        <v>82</v>
      </c>
      <c r="AA38" s="417">
        <f t="shared" si="4"/>
        <v>5123.3</v>
      </c>
    </row>
    <row r="39" spans="2:27" ht="24" customHeight="1" x14ac:dyDescent="0.15">
      <c r="B39" s="170"/>
      <c r="C39" s="776"/>
      <c r="D39" s="228"/>
      <c r="E39" s="223"/>
      <c r="F39" s="221" t="s">
        <v>233</v>
      </c>
      <c r="G39" s="418">
        <f>+ｱ.燃え殻!$Z$28</f>
        <v>0</v>
      </c>
      <c r="H39" s="418">
        <f>+ｲ.汚泥!$Z$28</f>
        <v>0</v>
      </c>
      <c r="I39" s="418">
        <f>+ｳ.廃油!$Z$28</f>
        <v>0.9</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4650.8</v>
      </c>
      <c r="W39" s="418">
        <f>+ﾁ.動物のふん尿!$Z$28</f>
        <v>0</v>
      </c>
      <c r="X39" s="418">
        <f>+ﾂ.動物の死体!$Z$28</f>
        <v>0</v>
      </c>
      <c r="Y39" s="418">
        <f>+ﾃ.ばいじん!$Z$28</f>
        <v>0</v>
      </c>
      <c r="Z39" s="419">
        <f>+ﾄ.混合廃棄物その他!$Z$28</f>
        <v>0</v>
      </c>
      <c r="AA39" s="420">
        <f t="shared" si="4"/>
        <v>4651.7</v>
      </c>
    </row>
    <row r="40" spans="2:27" ht="24" customHeight="1" x14ac:dyDescent="0.15">
      <c r="B40" s="170"/>
      <c r="C40" s="776"/>
      <c r="D40" s="228"/>
      <c r="E40" s="223"/>
      <c r="F40" s="221" t="s">
        <v>318</v>
      </c>
      <c r="G40" s="418">
        <f>+ｱ.燃え殻!$Z$29</f>
        <v>0</v>
      </c>
      <c r="H40" s="418">
        <f>+ｲ.汚泥!$Z$29</f>
        <v>14</v>
      </c>
      <c r="I40" s="418">
        <f>+ｳ.廃油!$Z$29</f>
        <v>0</v>
      </c>
      <c r="J40" s="418">
        <f>+ｴ.廃酸!$Z$29</f>
        <v>0</v>
      </c>
      <c r="K40" s="418">
        <f>+ｵ.廃ｱﾙｶﾘ!$Z$29</f>
        <v>0</v>
      </c>
      <c r="L40" s="418">
        <f>+ｶ.廃ﾌﾟﾗ類!$Z$29</f>
        <v>1.6</v>
      </c>
      <c r="M40" s="418">
        <f>+ｷ.紙くず!$Z$29</f>
        <v>0</v>
      </c>
      <c r="N40" s="418">
        <f>+ｸ.木くず!$Z$29</f>
        <v>30.8</v>
      </c>
      <c r="O40" s="418">
        <f>+ｹ.繊維くず!$Z$29</f>
        <v>0</v>
      </c>
      <c r="P40" s="418">
        <f>+ｺ.動植物性残さ!$Z$29</f>
        <v>0</v>
      </c>
      <c r="Q40" s="418">
        <f>+ｻ.動物系固形不要物!$Z$29</f>
        <v>0</v>
      </c>
      <c r="R40" s="418">
        <f>+ｼ.ｺﾞﾑくず!$Z$29</f>
        <v>0</v>
      </c>
      <c r="S40" s="418">
        <f>+ｽ.金属くず!$Z$29</f>
        <v>23</v>
      </c>
      <c r="T40" s="418">
        <f>+ｾ.ｶﾞﾗｽ･ｺﾝｸﾘ･陶磁器くず!$Z$29</f>
        <v>8.8000000000000007</v>
      </c>
      <c r="U40" s="418">
        <f>+ｿ.鉱さい!$Z$29</f>
        <v>0</v>
      </c>
      <c r="V40" s="418">
        <f>+ﾀ.がれき類!$Z$29</f>
        <v>311.39999999999998</v>
      </c>
      <c r="W40" s="418">
        <f>+ﾁ.動物のふん尿!$Z$29</f>
        <v>0</v>
      </c>
      <c r="X40" s="418">
        <f>+ﾂ.動物の死体!$Z$29</f>
        <v>0</v>
      </c>
      <c r="Y40" s="418">
        <f>+ﾃ.ばいじん!$Z$29</f>
        <v>0</v>
      </c>
      <c r="Z40" s="419">
        <f>+ﾄ.混合廃棄物その他!$Z$29</f>
        <v>82</v>
      </c>
      <c r="AA40" s="420">
        <f t="shared" si="4"/>
        <v>471.59999999999997</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14</v>
      </c>
      <c r="I43" s="427">
        <f>+ｳ.廃油!$AK$27</f>
        <v>0.9</v>
      </c>
      <c r="J43" s="427">
        <f>+ｴ.廃酸!$AK$27</f>
        <v>0</v>
      </c>
      <c r="K43" s="427">
        <f>+ｵ.廃ｱﾙｶﾘ!$AK$27</f>
        <v>0</v>
      </c>
      <c r="L43" s="427">
        <f>+ｶ.廃ﾌﾟﾗ類!$AK$27</f>
        <v>1.6</v>
      </c>
      <c r="M43" s="427">
        <f>+ｷ.紙くず!$AK$27</f>
        <v>0</v>
      </c>
      <c r="N43" s="427">
        <f>+ｸ.木くず!$AK$27</f>
        <v>30.8</v>
      </c>
      <c r="O43" s="427">
        <f>+ｹ.繊維くず!$AK$27</f>
        <v>0</v>
      </c>
      <c r="P43" s="427">
        <f>+ｺ.動植物性残さ!$AK$27</f>
        <v>0</v>
      </c>
      <c r="Q43" s="427">
        <f>+ｻ.動物系固形不要物!$AK$27</f>
        <v>0</v>
      </c>
      <c r="R43" s="427">
        <f>+ｼ.ｺﾞﾑくず!$AK$27</f>
        <v>0</v>
      </c>
      <c r="S43" s="427">
        <f>+ｽ.金属くず!$AK$27</f>
        <v>23</v>
      </c>
      <c r="T43" s="427">
        <f>+ｾ.ｶﾞﾗｽ･ｺﾝｸﾘ･陶磁器くず!$AK$27</f>
        <v>8.8000000000000007</v>
      </c>
      <c r="U43" s="427">
        <f>+ｿ.鉱さい!$AK$27</f>
        <v>0</v>
      </c>
      <c r="V43" s="427">
        <f>+ﾀ.がれき類!$AK$27</f>
        <v>4962.2</v>
      </c>
      <c r="W43" s="427">
        <f>+ﾁ.動物のふん尿!$AK$27</f>
        <v>0</v>
      </c>
      <c r="X43" s="427">
        <f>+ﾂ.動物の死体!$AK$27</f>
        <v>0</v>
      </c>
      <c r="Y43" s="427">
        <f>+ﾃ.ばいじん!$AK$27</f>
        <v>0</v>
      </c>
      <c r="Z43" s="428">
        <f>+ﾄ.混合廃棄物その他!$AK$27</f>
        <v>82</v>
      </c>
      <c r="AA43" s="429">
        <f t="shared" si="4"/>
        <v>5123.3</v>
      </c>
    </row>
    <row r="44" spans="2:27" ht="24" customHeight="1" x14ac:dyDescent="0.15">
      <c r="B44" s="170"/>
      <c r="C44" s="177"/>
      <c r="D44" s="175" t="s">
        <v>188</v>
      </c>
      <c r="E44" s="778" t="s">
        <v>236</v>
      </c>
      <c r="F44" s="779"/>
      <c r="G44" s="430">
        <f>+ｱ.燃え殻!$AK$30</f>
        <v>0</v>
      </c>
      <c r="H44" s="430">
        <f>+ｲ.汚泥!$AK$30</f>
        <v>14</v>
      </c>
      <c r="I44" s="430">
        <f>+ｳ.廃油!$AK$30</f>
        <v>0.9</v>
      </c>
      <c r="J44" s="430">
        <f>+ｴ.廃酸!$AK$30</f>
        <v>0</v>
      </c>
      <c r="K44" s="430">
        <f>+ｵ.廃ｱﾙｶﾘ!$AK$30</f>
        <v>0</v>
      </c>
      <c r="L44" s="430">
        <f>+ｶ.廃ﾌﾟﾗ類!$AK$30</f>
        <v>1.6</v>
      </c>
      <c r="M44" s="430">
        <f>+ｷ.紙くず!$AK$30</f>
        <v>0</v>
      </c>
      <c r="N44" s="430">
        <f>+ｸ.木くず!$AK$30</f>
        <v>30.8</v>
      </c>
      <c r="O44" s="430">
        <f>+ｹ.繊維くず!$AK$30</f>
        <v>0</v>
      </c>
      <c r="P44" s="430">
        <f>+ｺ.動植物性残さ!$AK$30</f>
        <v>0</v>
      </c>
      <c r="Q44" s="430">
        <f>+ｻ.動物系固形不要物!$AK$30</f>
        <v>0</v>
      </c>
      <c r="R44" s="430">
        <f>+ｼ.ｺﾞﾑくず!$AK$30</f>
        <v>0</v>
      </c>
      <c r="S44" s="430">
        <f>+ｽ.金属くず!$AK$30</f>
        <v>23</v>
      </c>
      <c r="T44" s="430">
        <f>+ｾ.ｶﾞﾗｽ･ｺﾝｸﾘ･陶磁器くず!$AK$30</f>
        <v>8.8000000000000007</v>
      </c>
      <c r="U44" s="430">
        <f>+ｿ.鉱さい!$AK$30</f>
        <v>0</v>
      </c>
      <c r="V44" s="430">
        <f>+ﾀ.がれき類!$AK$30</f>
        <v>311.39999999999998</v>
      </c>
      <c r="W44" s="430">
        <f>+ﾁ.動物のふん尿!$AK$30</f>
        <v>0</v>
      </c>
      <c r="X44" s="430">
        <f>+ﾂ.動物の死体!$AK$30</f>
        <v>0</v>
      </c>
      <c r="Y44" s="430">
        <f>+ﾃ.ばいじん!$AK$30</f>
        <v>0</v>
      </c>
      <c r="Z44" s="431">
        <f>+ﾄ.混合廃棄物その他!$AK$30</f>
        <v>82</v>
      </c>
      <c r="AA44" s="432">
        <f t="shared" si="4"/>
        <v>472.5</v>
      </c>
    </row>
    <row r="45" spans="2:27" ht="24" customHeight="1" x14ac:dyDescent="0.15">
      <c r="B45" s="170"/>
      <c r="C45" s="177"/>
      <c r="D45" s="442" t="s">
        <v>190</v>
      </c>
      <c r="E45" s="805" t="s">
        <v>237</v>
      </c>
      <c r="F45" s="806"/>
      <c r="G45" s="433">
        <f>+ｱ.燃え殻!$AR$24</f>
        <v>0</v>
      </c>
      <c r="H45" s="433">
        <f>+ｲ.汚泥!$AR$24</f>
        <v>0</v>
      </c>
      <c r="I45" s="433">
        <f>+ｳ.廃油!$AR$24</f>
        <v>0.9</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4650.8</v>
      </c>
      <c r="W45" s="433">
        <f>+ﾁ.動物のふん尿!$AR$24</f>
        <v>0</v>
      </c>
      <c r="X45" s="433">
        <f>+ﾂ.動物の死体!$AR$24</f>
        <v>0</v>
      </c>
      <c r="Y45" s="433">
        <f>+ﾃ.ばいじん!$AR$24</f>
        <v>0</v>
      </c>
      <c r="Z45" s="434">
        <f>+ﾄ.混合廃棄物その他!$AR$24</f>
        <v>0</v>
      </c>
      <c r="AA45" s="435">
        <f t="shared" si="4"/>
        <v>4651.7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29.6</v>
      </c>
      <c r="I55" s="480">
        <f t="shared" si="10"/>
        <v>1.9</v>
      </c>
      <c r="J55" s="480">
        <f t="shared" si="10"/>
        <v>0</v>
      </c>
      <c r="K55" s="480">
        <f t="shared" si="10"/>
        <v>0</v>
      </c>
      <c r="L55" s="480">
        <f t="shared" si="10"/>
        <v>3.4000000000000004</v>
      </c>
      <c r="M55" s="480">
        <f t="shared" si="10"/>
        <v>0</v>
      </c>
      <c r="N55" s="480">
        <f t="shared" si="10"/>
        <v>65</v>
      </c>
      <c r="O55" s="480">
        <f t="shared" si="10"/>
        <v>0</v>
      </c>
      <c r="P55" s="480">
        <f t="shared" si="10"/>
        <v>0</v>
      </c>
      <c r="Q55" s="480">
        <f t="shared" si="10"/>
        <v>0</v>
      </c>
      <c r="R55" s="480">
        <f t="shared" si="10"/>
        <v>0</v>
      </c>
      <c r="S55" s="480">
        <f t="shared" si="10"/>
        <v>48.5</v>
      </c>
      <c r="T55" s="480">
        <f t="shared" si="10"/>
        <v>18.600000000000001</v>
      </c>
      <c r="U55" s="480">
        <f t="shared" si="10"/>
        <v>0</v>
      </c>
      <c r="V55" s="480">
        <f t="shared" si="10"/>
        <v>10475.700000000001</v>
      </c>
      <c r="W55" s="480">
        <f t="shared" si="10"/>
        <v>0</v>
      </c>
      <c r="X55" s="480">
        <f t="shared" si="10"/>
        <v>0</v>
      </c>
      <c r="Y55" s="480">
        <f t="shared" si="10"/>
        <v>0</v>
      </c>
      <c r="Z55" s="480">
        <f t="shared" si="10"/>
        <v>173.1</v>
      </c>
      <c r="AA55" s="481">
        <f>+AA9+AA19+AA20</f>
        <v>10815.8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令和6年6月11日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横浜市西区北軽井沢63</v>
      </c>
      <c r="M16" s="851"/>
      <c r="N16" s="851"/>
      <c r="O16" s="851"/>
      <c r="P16" s="851"/>
      <c r="Q16" s="851"/>
      <c r="R16" s="851"/>
      <c r="S16" s="851"/>
      <c r="T16" s="851"/>
      <c r="U16" s="282"/>
    </row>
    <row r="17" spans="1:21" ht="26.25" customHeight="1" x14ac:dyDescent="0.15">
      <c r="C17" s="86"/>
      <c r="I17" s="25"/>
      <c r="J17" s="25" t="s">
        <v>7</v>
      </c>
      <c r="K17" s="25"/>
      <c r="L17" s="851" t="str">
        <f>+表紙!L41</f>
        <v>鹿島道路株式会社　横浜支店
支店長　井上　孝博</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045-312-8061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鹿島道路株式会社　横浜支店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2296</v>
      </c>
      <c r="Q25" s="823"/>
      <c r="R25" s="823"/>
      <c r="S25" s="823"/>
      <c r="T25" s="823"/>
      <c r="U25" s="824"/>
    </row>
    <row r="26" spans="1:21" ht="26.25" customHeight="1" x14ac:dyDescent="0.15">
      <c r="C26" s="570" t="s">
        <v>11</v>
      </c>
      <c r="D26" s="571"/>
      <c r="E26" s="572"/>
      <c r="F26" s="838" t="str">
        <f>+表紙!F50</f>
        <v>横浜市西区北軽井沢63</v>
      </c>
      <c r="G26" s="839"/>
      <c r="H26" s="839"/>
      <c r="I26" s="839"/>
      <c r="J26" s="839"/>
      <c r="K26" s="839"/>
      <c r="L26" s="839"/>
      <c r="M26" s="839"/>
      <c r="N26" s="341" t="s">
        <v>172</v>
      </c>
      <c r="O26"/>
      <c r="P26"/>
      <c r="Q26" s="833" t="str">
        <f>IF(+表紙!Q50="","",+表紙!Q50)</f>
        <v>045-312-8061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資本金　４０億円</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1517名</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5692.5</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5123.3</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5692.5</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525</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5168.5</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5123.3</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472.5</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4651.7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2024-06-26T07:19:46Z</dcterms:created>
  <dcterms:modified xsi:type="dcterms:W3CDTF">2024-09-05T05:38:15Z</dcterms:modified>
</cp:coreProperties>
</file>