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8" i="94" l="1"/>
  <c r="AA44" i="94"/>
  <c r="K226" i="95" s="1"/>
  <c r="K202" i="98" s="1"/>
  <c r="AA36" i="94"/>
  <c r="I32" i="94"/>
  <c r="AA29" i="94"/>
  <c r="H32" i="94"/>
  <c r="H31" i="94" s="1"/>
  <c r="H26" i="94" s="1"/>
  <c r="H27" i="94" s="1"/>
  <c r="H38" i="94"/>
  <c r="H37" i="94" s="1"/>
  <c r="O38" i="94"/>
  <c r="O37" i="94" s="1"/>
  <c r="O19" i="94" s="1"/>
  <c r="AK27" i="82"/>
  <c r="X32" i="94"/>
  <c r="X31" i="94" s="1"/>
  <c r="X26" i="94" s="1"/>
  <c r="X18" i="82"/>
  <c r="O16" i="83"/>
  <c r="Y50" i="94" s="1"/>
  <c r="X21" i="83"/>
  <c r="AK27" i="83"/>
  <c r="O16" i="94"/>
  <c r="O9" i="94"/>
  <c r="O55" i="94" s="1"/>
  <c r="O14" i="94"/>
  <c r="O12"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45" i="95" l="1"/>
  <c r="K121" i="98"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<sst xmlns="http://schemas.openxmlformats.org/spreadsheetml/2006/main" count="3184" uniqueCount="462">
  <si>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</si>
  <si>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</si>
  <si>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</si>
  <si>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</si>
  <si>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</si>
  <si>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</si>
  <si>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</si>
  <si>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</si>
  <si>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</si>
  <si>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</si>
  <si>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</si>
  <si>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</si>
  <si>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</si>
  <si>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</si>
  <si>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</si>
  <si>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</si>
  <si>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</si>
  <si>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</si>
  <si>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</si>
  <si>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</si>
  <si>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</si>
  <si>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</si>
  <si>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</si>
  <si>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</si>
  <si>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</si>
  <si>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</si>
  <si>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</si>
  <si>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</si>
  <si>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</si>
  <si>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</si>
  <si>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</si>
  <si>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</si>
  <si>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</si>
  <si>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</si>
  <si>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</si>
  <si>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</si>
  <si>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</si>
  <si>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</si>
  <si>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</si>
  <si>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</si>
  <si>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</si>
  <si>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</si>
  <si>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</si>
  <si>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</si>
  <si>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</si>
  <si>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</si>
  <si>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</si>
  <si>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</si>
  <si>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</si>
  <si>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</si>
  <si>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</si>
  <si>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</si>
  <si>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</si>
  <si>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</si>
  <si>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</si>
  <si>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</si>
  <si>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</si>
  <si>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</si>
  <si>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</si>
  <si>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</si>
  <si>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</si>
  <si>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</si>
  <si>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</si>
  <si>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</si>
  <si>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</si>
  <si>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</si>
  <si>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</si>
  <si>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</si>
  <si>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</si>
  <si>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</si>
  <si>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</si>
  <si>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</si>
  <si>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</si>
  <si>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</si>
  <si>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</si>
  <si>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</si>
  <si>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</si>
  <si>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</si>
  <si>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</si>
  <si>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</si>
  <si>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</si>
  <si>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</si>
  <si>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</si>
  <si>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</si>
  <si>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</si>
  <si>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</si>
  <si>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</si>
  <si>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</si>
  <si>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</si>
  <si>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</si>
  <si>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</si>
  <si>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</si>
  <si>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</si>
  <si>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</si>
  <si>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</si>
  <si>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</si>
  <si>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</si>
  <si>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</si>
  <si>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</si>
  <si>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</si>
  <si>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</si>
  <si>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</si>
  <si>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</si>
  <si>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</si>
  <si>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</si>
  <si>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</si>
  <si>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</si>
  <si>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</si>
  <si>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</si>
  <si>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</si>
  <si>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</si>
  <si>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</si>
  <si>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</si>
  <si>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</si>
  <si>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</si>
  <si>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</si>
  <si>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</si>
  <si>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</si>
  <si>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</si>
  <si>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</si>
  <si>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</si>
  <si>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</si>
  <si>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</si>
  <si>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</si>
  <si>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</si>
  <si>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</si>
  <si>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</si>
  <si>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</si>
  <si>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</si>
  <si>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</si>
  <si>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</si>
  <si>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</si>
  <si>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</si>
  <si>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</si>
  <si>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</si>
  <si>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</si>
  <si>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</si>
  <si>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</si>
  <si>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</si>
  <si>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</si>
  <si>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</si>
  <si>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</si>
  <si>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</si>
  <si>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</si>
  <si>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</si>
  <si>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</si>
  <si>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</si>
  <si>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</si>
  <si>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</si>
  <si>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</si>
  <si>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</si>
  <si>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</si>
  <si>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</si>
  <si>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</si>
  <si>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</si>
  <si>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</si>
  <si>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</si>
  <si>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</si>
  <si>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</si>
  <si>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</si>
  <si>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</si>
  <si>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</si>
  <si>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</si>
  <si>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</si>
  <si>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</si>
  <si>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</si>
  <si>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</si>
  <si>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</si>
  <si>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</si>
  <si>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</si>
  <si>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</si>
  <si>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</si>
  <si>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</si>
  <si>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</si>
  <si>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</si>
  <si>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</si>
  <si>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</si>
  <si>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</si>
  <si>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</si>
  <si>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</si>
  <si>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</si>
  <si>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</si>
  <si>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</si>
  <si>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</si>
  <si>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</si>
  <si>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</si>
  <si>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</si>
  <si>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</si>
  <si>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</si>
  <si>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</si>
  <si>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</si>
  <si>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</si>
  <si>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</si>
  <si>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</si>
  <si>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</si>
  <si>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</si>
  <si>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</si>
  <si>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</si>
  <si>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</si>
  <si>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</si>
  <si>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</si>
  <si>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</si>
  <si>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</si>
  <si>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</si>
  <si>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</si>
  <si>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</si>
  <si>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</si>
  <si>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</si>
  <si>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</si>
  <si>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</si>
  <si>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</si>
  <si>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</si>
  <si>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</si>
  <si>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</si>
  <si>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</si>
  <si>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</si>
  <si>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</si>
  <si>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</si>
  <si>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</si>
  <si>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</si>
  <si>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</si>
  <si>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</si>
  <si>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</si>
  <si>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</si>
  <si>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</si>
  <si>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</si>
  <si>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</si>
  <si>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</si>
  <si>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</si>
  <si>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</si>
  <si>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</si>
  <si>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</si>
  <si>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</si>
  <si>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</si>
  <si>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</si>
  <si>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</si>
  <si>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</si>
  <si>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</si>
  <si>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</si>
  <si>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</si>
  <si>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</si>
  <si>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</si>
  <si>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</si>
  <si>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</si>
  <si>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</si>
  <si>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</si>
  <si>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</si>
  <si>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</si>
  <si>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</si>
  <si>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</si>
  <si>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</si>
  <si>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</si>
  <si>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</si>
  <si>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</si>
  <si>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</si>
  <si>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</si>
  <si>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</si>
  <si>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</si>
  <si>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</si>
  <si>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</si>
  <si>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</si>
  <si>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</si>
  <si>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</si>
  <si>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</si>
  <si>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</si>
  <si>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</si>
  <si>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</si>
  <si>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</si>
  <si>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</si>
  <si>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</si>
  <si>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</si>
  <si>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</si>
  <si>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</si>
  <si>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</si>
  <si>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</si>
  <si>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</si>
  <si>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</si>
  <si>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</si>
  <si>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</si>
  <si>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</si>
  <si>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</si>
  <si>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</si>
  <si>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</si>
  <si>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</si>
  <si>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</si>
  <si>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</si>
  <si>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</si>
  <si>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</si>
  <si>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</si>
  <si>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</si>
  <si>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</si>
  <si>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</si>
  <si>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</si>
  <si>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</si>
  <si>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</si>
  <si>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</si>
  <si>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</si>
  <si>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</si>
  <si>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</si>
  <si>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</si>
  <si>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</si>
  <si>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</si>
  <si>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</si>
  <si>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</si>
  <si>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</si>
  <si>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</si>
  <si>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</si>
  <si>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</si>
  <si>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</si>
  <si>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</si>
  <si>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</si>
  <si>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</si>
  <si>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</si>
  <si>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</si>
  <si>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</si>
  <si>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</si>
  <si>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</si>
  <si>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</si>
  <si>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</si>
  <si>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</si>
  <si>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</si>
  <si>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</si>
  <si>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</si>
  <si>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</si>
  <si>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</si>
  <si>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</si>
  <si>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</si>
  <si>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</si>
  <si>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</si>
  <si>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</si>
  <si>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</si>
  <si>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</si>
  <si>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</si>
  <si>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</si>
  <si>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</si>
  <si>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</si>
  <si>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</si>
  <si>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</si>
  <si>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</si>
  <si>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</si>
  <si>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</si>
  <si>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</si>
  <si>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</si>
  <si>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</si>
  <si>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</si>
  <si>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</si>
  <si>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</si>
  <si>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</si>
  <si>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</si>
  <si>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</si>
  <si>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</si>
  <si>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</si>
  <si>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</si>
  <si>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</si>
  <si>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</si>
  <si>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</si>
  <si>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</si>
  <si>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</si>
  <si>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</si>
  <si>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</si>
  <si>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</si>
  <si>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</si>
  <si>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</si>
  <si>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</si>
  <si>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</si>
  <si>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</si>
  <si>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</si>
  <si>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</si>
  <si>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</si>
  <si>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</si>
  <si>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</si>
  <si>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</si>
  <si>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</si>
  <si>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</si>
  <si>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</si>
  <si>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</si>
  <si>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</si>
  <si>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</si>
  <si>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</si>
  <si>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</si>
  <si>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</si>
  <si>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</si>
  <si>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</si>
  <si>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</si>
  <si>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</si>
  <si>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</si>
  <si>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</si>
  <si>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</si>
  <si>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</si>
  <si>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</si>
  <si>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</si>
  <si>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</si>
  <si>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</si>
  <si>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</si>
  <si>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</si>
  <si>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</si>
  <si>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</si>
  <si>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</si>
  <si>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</si>
  <si>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</si>
  <si>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</si>
  <si>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</si>
  <si>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</si>
  <si>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</si>
  <si>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</si>
  <si>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</si>
  <si>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</si>
  <si>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</si>
  <si>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</si>
  <si>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</si>
  <si>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</si>
  <si>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</si>
  <si>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</si>
  <si>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</si>
  <si>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</si>
  <si>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</si>
  <si>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</si>
  <si>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</si>
  <si>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</si>
  <si>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</si>
  <si>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</si>
  <si>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</si>
  <si>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</si>
  <si>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</si>
  <si>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</si>
  <si>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</si>
  <si>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</si>
  <si>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</si>
  <si>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</si>
  <si>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</si>
  <si>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</si>
  <si>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</si>
  <si>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</si>
  <si>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</si>
  <si>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</si>
  <si>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</si>
  <si>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</si>
  <si>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</si>
  <si>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</si>
  <si>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</si>
  <si>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</si>
  <si>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</si>
  <si>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</si>
  <si>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</si>
  <si>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</si>
  <si>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横浜市中区尾上町1-6　ICON関内</t>
    <phoneticPr fontId="3"/>
  </si>
  <si>
    <t>若築建設(株)横浜支店　支店長　田村康幸</t>
    <phoneticPr fontId="3"/>
  </si>
  <si>
    <t>045-662-0814</t>
    <phoneticPr fontId="3"/>
  </si>
  <si>
    <t>若築建設株式会社　横浜支店</t>
    <phoneticPr fontId="3"/>
  </si>
  <si>
    <t>横浜市中区尾上町1-6</t>
    <phoneticPr fontId="3"/>
  </si>
  <si>
    <t>０６　総合工事業</t>
    <phoneticPr fontId="3"/>
  </si>
  <si>
    <t>別紙「建設副産物管理組織図」参照</t>
    <phoneticPr fontId="3"/>
  </si>
  <si>
    <t>－</t>
    <phoneticPr fontId="3"/>
  </si>
  <si>
    <t>(事業所内)令和6年4月22日現在　29人</t>
    <rPh sb="1" eb="4">
      <t>ジギョウショ</t>
    </rPh>
    <phoneticPr fontId="3"/>
  </si>
  <si>
    <t>令和  6 年  4 月 23 日</t>
    <phoneticPr fontId="3"/>
  </si>
  <si>
    <t>・汚泥　：　固化　→　再資源化
・廃油　：　濾過　→　再資源化
・廃プラスチック類　：　破砕　→　再資源化
・木くず　：　破砕　→　再資源化
・金属くず　：　破砕　→　再資源化
・ゴムくず　：　切断　→　再資源化
・ガラスくず　：　破砕　→　再資源化
・がれき類　：　破砕　→　再資源化</t>
    <rPh sb="1" eb="3">
      <t>オデイ</t>
    </rPh>
    <rPh sb="6" eb="8">
      <t>コカ</t>
    </rPh>
    <rPh sb="11" eb="15">
      <t>サイシゲンカ</t>
    </rPh>
    <rPh sb="17" eb="19">
      <t>ハイユ</t>
    </rPh>
    <rPh sb="22" eb="24">
      <t>ロカ</t>
    </rPh>
    <rPh sb="97" eb="99">
      <t>セツダン</t>
    </rPh>
    <rPh sb="102" eb="106">
      <t>サイシゲンカ</t>
    </rPh>
    <rPh sb="116" eb="118">
      <t>ハサイ</t>
    </rPh>
    <rPh sb="122" eb="124">
      <t>シゲン</t>
    </rPh>
    <rPh sb="124" eb="125">
      <t>カ</t>
    </rPh>
    <phoneticPr fontId="3"/>
  </si>
  <si>
    <t>・従業員に対しては、産業廃棄物の発生抑制に関する教育により、「環境マネジメント目的・目標の周知」を実施した。
・作業員に対しては、現場の教育・訓練でリサイクルや廃棄物削減に関する啓蒙・指導を行った。
・環境報告書を作成し、当社ホームページ上に情報公開した。</t>
    <phoneticPr fontId="3"/>
  </si>
  <si>
    <t>・従業員に対しては、産業廃棄物の発生抑制に関する教育により、「環境マネジメント目的・目標の周知」を実施する。
・作業員に対しては、現場の教育・訓練でリサイクルや廃棄物削減に関する啓蒙・指導を行っていく。
・環境報告書を作成し、当社ホームページ上に情報公開する。</t>
    <phoneticPr fontId="3"/>
  </si>
  <si>
    <t>汚泥、廃油、、廃プラ、紙くず、木くず、ガラス・コンクリ・陶磁器くず、がれき類、混合廃棄物を
コンテナ別に分別した。</t>
    <phoneticPr fontId="3"/>
  </si>
  <si>
    <t>汚泥、廃油、、廃プラ、紙くず、木くず、ガラス・コンクリ・陶磁器くず、がれき類、混合廃棄物を
コンテナ別に分別し、破棄物量の減少を継続していく。</t>
    <phoneticPr fontId="3"/>
  </si>
  <si>
    <t>・優良認定処理業者への処理委託を推進する。
・原則１工事当たり１回／年、委託業者の廃棄物処理方法について適正処理されているか現地確認する。</t>
    <phoneticPr fontId="3"/>
  </si>
  <si>
    <t>・優良認定処理業者への処理委託を極力採用した。
・原則１工事当たり１回／年、委託業者の廃棄物処理方法について適正処理されているか現地確認を行った。</t>
    <rPh sb="16" eb="18">
      <t>キョクリョク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</si>
</sst>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7895"/>
          <a:ext cx="396240" cy="64008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9.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0.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1.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2.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3.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L41" sqref="L41:U4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454</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2534</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447</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450</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t="s">
        <v>452</v>
      </c>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3158</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t="s">
        <v>452</v>
      </c>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t="s">
        <v>452</v>
      </c>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t="s">
        <v>452</v>
      </c>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453</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455</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451</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7</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8308.0000000000018</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456</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11380.2</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457</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458</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459</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452</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452</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452</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452</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452</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452</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8308.0000000000018</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2751.4</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8308.0000000000018</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461</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11380.2</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10013.9</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11380.2</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460</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若築建設株式会社　横浜支店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4" zoomScaleNormal="100"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5246.1</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0.8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0.8</v>
      </c>
      <c r="P27" s="700"/>
      <c r="Q27" s="700"/>
      <c r="R27" s="700"/>
      <c r="S27" s="49" t="s">
        <v>38</v>
      </c>
      <c r="T27" s="70"/>
      <c r="U27" s="70"/>
      <c r="X27" s="68" t="s">
        <v>39</v>
      </c>
      <c r="Y27" s="71"/>
      <c r="AG27" s="58"/>
      <c r="AH27" s="58"/>
      <c r="AI27" s="58"/>
      <c r="AJ27" s="58"/>
      <c r="AK27" s="742">
        <f>+AG18+O27</f>
        <v>0.8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5246.1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0.8</v>
      </c>
      <c r="R30" s="700"/>
      <c r="S30" s="700"/>
      <c r="T30" s="700"/>
      <c r="U30" s="49" t="s">
        <v>16</v>
      </c>
      <c r="X30" s="697" t="s">
        <v>186</v>
      </c>
      <c r="Y30" s="698"/>
      <c r="Z30" s="690">
        <v>0</v>
      </c>
      <c r="AA30" s="691"/>
      <c r="AB30" s="691"/>
      <c r="AC30" s="691"/>
      <c r="AD30" s="691"/>
      <c r="AE30" s="49" t="s">
        <v>13</v>
      </c>
      <c r="AK30" s="651">
        <v>0.8</v>
      </c>
      <c r="AL30" s="652"/>
      <c r="AM30" s="652"/>
      <c r="AN30" s="652"/>
      <c r="AO30" s="57" t="s">
        <v>13</v>
      </c>
      <c r="AR30" s="758"/>
      <c r="AS30" s="755"/>
      <c r="AT30" s="755"/>
      <c r="AU30" s="756"/>
    </row>
    <row r="31" spans="2:48" ht="27" customHeight="1" thickTop="1" thickBot="1" x14ac:dyDescent="0.2">
      <c r="B31" s="725" t="s">
        <v>375</v>
      </c>
      <c r="C31" s="676"/>
      <c r="D31" s="676"/>
      <c r="E31" s="677"/>
      <c r="F31" s="711">
        <v>5246.1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7" workbookViewId="0">
      <selection activeCell="O25" sqref="O2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141.30000000000001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141.30000000000001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141.30000000000001</v>
      </c>
      <c r="P27" s="700"/>
      <c r="Q27" s="700"/>
      <c r="R27" s="700"/>
      <c r="S27" s="49" t="s">
        <v>38</v>
      </c>
      <c r="T27" s="70"/>
      <c r="U27" s="70"/>
      <c r="X27" s="68" t="s">
        <v>39</v>
      </c>
      <c r="Y27" s="71"/>
      <c r="AG27" s="58"/>
      <c r="AH27" s="58"/>
      <c r="AI27" s="58"/>
      <c r="AJ27" s="58"/>
      <c r="AK27" s="742">
        <f>+AG18+O27</f>
        <v>141.30000000000001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141.30000000000001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141.30000000000001</v>
      </c>
      <c r="R30" s="700"/>
      <c r="S30" s="700"/>
      <c r="T30" s="700"/>
      <c r="U30" s="49" t="s">
        <v>16</v>
      </c>
      <c r="X30" s="697" t="s">
        <v>186</v>
      </c>
      <c r="Y30" s="698"/>
      <c r="Z30" s="690">
        <v>0</v>
      </c>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0"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2.7</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0.1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0.1</v>
      </c>
      <c r="P27" s="700"/>
      <c r="Q27" s="700"/>
      <c r="R27" s="700"/>
      <c r="S27" s="49" t="s">
        <v>38</v>
      </c>
      <c r="T27" s="70"/>
      <c r="U27" s="70"/>
      <c r="X27" s="68" t="s">
        <v>39</v>
      </c>
      <c r="Y27" s="71"/>
      <c r="AG27" s="58"/>
      <c r="AH27" s="58"/>
      <c r="AI27" s="58"/>
      <c r="AJ27" s="58"/>
      <c r="AK27" s="742">
        <f>+AG18+O27</f>
        <v>0.1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2.7</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1.8</v>
      </c>
      <c r="G30" s="712"/>
      <c r="H30" s="214" t="s">
        <v>198</v>
      </c>
      <c r="L30" s="709"/>
      <c r="O30" s="61"/>
      <c r="Q30" s="699">
        <f>+ROUND(Z28,1)+ROUND(Z29,1)+ROUND(Z30,1)</f>
        <v>0.1</v>
      </c>
      <c r="R30" s="700"/>
      <c r="S30" s="700"/>
      <c r="T30" s="700"/>
      <c r="U30" s="49" t="s">
        <v>16</v>
      </c>
      <c r="X30" s="697" t="s">
        <v>186</v>
      </c>
      <c r="Y30" s="698"/>
      <c r="Z30" s="690">
        <v>0</v>
      </c>
      <c r="AA30" s="691"/>
      <c r="AB30" s="691"/>
      <c r="AC30" s="691"/>
      <c r="AD30" s="691"/>
      <c r="AE30" s="49" t="s">
        <v>13</v>
      </c>
      <c r="AK30" s="651">
        <v>0.1</v>
      </c>
      <c r="AL30" s="652"/>
      <c r="AM30" s="652"/>
      <c r="AN30" s="652"/>
      <c r="AO30" s="57" t="s">
        <v>13</v>
      </c>
      <c r="AR30" s="758"/>
      <c r="AS30" s="755"/>
      <c r="AT30" s="755"/>
      <c r="AU30" s="756"/>
    </row>
    <row r="31" spans="2:48" ht="27" customHeight="1" thickTop="1" thickBot="1" x14ac:dyDescent="0.2">
      <c r="B31" s="725" t="s">
        <v>375</v>
      </c>
      <c r="C31" s="676"/>
      <c r="D31" s="676"/>
      <c r="E31" s="677"/>
      <c r="F31" s="711">
        <v>2.7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4"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0.3</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2.2000000000000002</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18.600000000000001</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2.2000000000000002</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2.2000000000000002</v>
      </c>
      <c r="P27" s="700"/>
      <c r="Q27" s="700"/>
      <c r="R27" s="700"/>
      <c r="S27" s="49" t="s">
        <v>38</v>
      </c>
      <c r="T27" s="70"/>
      <c r="U27" s="70"/>
      <c r="X27" s="68" t="s">
        <v>39</v>
      </c>
      <c r="Y27" s="71"/>
      <c r="AG27" s="58"/>
      <c r="AH27" s="58"/>
      <c r="AI27" s="58"/>
      <c r="AJ27" s="58"/>
      <c r="AK27" s="742">
        <f>+AG18+O27</f>
        <v>2.2000000000000002</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2.2000000000000002</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18.600000000000001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13.1</v>
      </c>
      <c r="G30" s="712"/>
      <c r="H30" s="214" t="s">
        <v>198</v>
      </c>
      <c r="L30" s="709"/>
      <c r="O30" s="61"/>
      <c r="Q30" s="699">
        <f>+ROUND(Z28,1)+ROUND(Z29,1)+ROUND(Z30,1)</f>
        <v>2.2000000000000002</v>
      </c>
      <c r="R30" s="700"/>
      <c r="S30" s="700"/>
      <c r="T30" s="700"/>
      <c r="U30" s="49" t="s">
        <v>16</v>
      </c>
      <c r="X30" s="697" t="s">
        <v>186</v>
      </c>
      <c r="Y30" s="698"/>
      <c r="Z30" s="690">
        <v>0</v>
      </c>
      <c r="AA30" s="691"/>
      <c r="AB30" s="691"/>
      <c r="AC30" s="691"/>
      <c r="AD30" s="691"/>
      <c r="AE30" s="49" t="s">
        <v>13</v>
      </c>
      <c r="AK30" s="651">
        <v>2.2000000000000002</v>
      </c>
      <c r="AL30" s="652"/>
      <c r="AM30" s="652"/>
      <c r="AN30" s="652"/>
      <c r="AO30" s="57" t="s">
        <v>13</v>
      </c>
      <c r="AR30" s="758"/>
      <c r="AS30" s="755"/>
      <c r="AT30" s="755"/>
      <c r="AU30" s="756"/>
    </row>
    <row r="31" spans="2:48" ht="27" customHeight="1" thickTop="1" thickBot="1" x14ac:dyDescent="0.2">
      <c r="B31" s="725" t="s">
        <v>375</v>
      </c>
      <c r="C31" s="676"/>
      <c r="D31" s="676"/>
      <c r="E31" s="677"/>
      <c r="F31" s="711">
        <v>18.600000000000001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21"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1.8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1.8</v>
      </c>
      <c r="P27" s="700"/>
      <c r="Q27" s="700"/>
      <c r="R27" s="700"/>
      <c r="S27" s="49" t="s">
        <v>38</v>
      </c>
      <c r="T27" s="70"/>
      <c r="U27" s="70"/>
      <c r="X27" s="68" t="s">
        <v>39</v>
      </c>
      <c r="Y27" s="71"/>
      <c r="AG27" s="58"/>
      <c r="AH27" s="58"/>
      <c r="AI27" s="58"/>
      <c r="AJ27" s="58"/>
      <c r="AK27" s="742">
        <f>+AG18+O27</f>
        <v>1.8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1.8</v>
      </c>
      <c r="R30" s="700"/>
      <c r="S30" s="700"/>
      <c r="T30" s="700"/>
      <c r="U30" s="49" t="s">
        <v>16</v>
      </c>
      <c r="X30" s="697" t="s">
        <v>186</v>
      </c>
      <c r="Y30" s="698"/>
      <c r="Z30" s="690">
        <v>0</v>
      </c>
      <c r="AA30" s="691"/>
      <c r="AB30" s="691"/>
      <c r="AC30" s="691"/>
      <c r="AD30" s="691"/>
      <c r="AE30" s="49" t="s">
        <v>13</v>
      </c>
      <c r="AK30" s="651">
        <v>1.8</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8"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2.2999999999999998</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2.2999999999999998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2.2999999999999998</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2.2999999999999998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v>
      </c>
      <c r="P27" s="700"/>
      <c r="Q27" s="700"/>
      <c r="R27" s="700"/>
      <c r="S27" s="49" t="s">
        <v>38</v>
      </c>
      <c r="T27" s="70"/>
      <c r="U27" s="70"/>
      <c r="X27" s="68" t="s">
        <v>39</v>
      </c>
      <c r="Y27" s="71"/>
      <c r="AG27" s="58"/>
      <c r="AH27" s="58"/>
      <c r="AI27" s="58"/>
      <c r="AJ27" s="58"/>
      <c r="AK27" s="742">
        <f>+AG18+O27</f>
        <v>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v>
      </c>
      <c r="R30" s="700"/>
      <c r="S30" s="700"/>
      <c r="T30" s="700"/>
      <c r="U30" s="49" t="s">
        <v>16</v>
      </c>
      <c r="X30" s="697" t="s">
        <v>186</v>
      </c>
      <c r="Y30" s="698"/>
      <c r="Z30" s="690">
        <v>0</v>
      </c>
      <c r="AA30" s="691"/>
      <c r="AB30" s="691"/>
      <c r="AC30" s="691"/>
      <c r="AD30" s="691"/>
      <c r="AE30" s="49" t="s">
        <v>13</v>
      </c>
      <c r="AK30" s="651">
        <v>3</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1"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11225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3032.4</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11225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11225</v>
      </c>
      <c r="P27" s="700"/>
      <c r="Q27" s="700"/>
      <c r="R27" s="700"/>
      <c r="S27" s="49" t="s">
        <v>38</v>
      </c>
      <c r="T27" s="70"/>
      <c r="U27" s="70"/>
      <c r="X27" s="68" t="s">
        <v>39</v>
      </c>
      <c r="Y27" s="71"/>
      <c r="AG27" s="58"/>
      <c r="AH27" s="58"/>
      <c r="AI27" s="58"/>
      <c r="AJ27" s="58"/>
      <c r="AK27" s="742">
        <f>+AG18+O27</f>
        <v>11225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11225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3032.4</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2728.3</v>
      </c>
      <c r="G30" s="712"/>
      <c r="H30" s="214" t="s">
        <v>198</v>
      </c>
      <c r="L30" s="709"/>
      <c r="O30" s="61"/>
      <c r="Q30" s="699">
        <f>+ROUND(Z28,1)+ROUND(Z29,1)+ROUND(Z30,1)</f>
        <v>11225</v>
      </c>
      <c r="R30" s="700"/>
      <c r="S30" s="700"/>
      <c r="T30" s="700"/>
      <c r="U30" s="49" t="s">
        <v>16</v>
      </c>
      <c r="X30" s="697" t="s">
        <v>186</v>
      </c>
      <c r="Y30" s="698"/>
      <c r="Z30" s="690">
        <v>0</v>
      </c>
      <c r="AA30" s="691"/>
      <c r="AB30" s="691"/>
      <c r="AC30" s="691"/>
      <c r="AD30" s="691"/>
      <c r="AE30" s="49" t="s">
        <v>13</v>
      </c>
      <c r="AK30" s="651">
        <v>10000</v>
      </c>
      <c r="AL30" s="652"/>
      <c r="AM30" s="652"/>
      <c r="AN30" s="652"/>
      <c r="AO30" s="57" t="s">
        <v>13</v>
      </c>
      <c r="AR30" s="758"/>
      <c r="AS30" s="755"/>
      <c r="AT30" s="755"/>
      <c r="AU30" s="756"/>
    </row>
    <row r="31" spans="2:48" ht="27" customHeight="1" thickTop="1" thickBot="1" x14ac:dyDescent="0.2">
      <c r="B31" s="725" t="s">
        <v>375</v>
      </c>
      <c r="C31" s="676"/>
      <c r="D31" s="676"/>
      <c r="E31" s="677"/>
      <c r="F31" s="711">
        <v>3032.4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若築建設株式会社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v>0</v>
      </c>
      <c r="G15" s="658"/>
      <c r="H15" s="49" t="s">
        <v>13</v>
      </c>
      <c r="I15" s="58"/>
      <c r="J15" s="61"/>
      <c r="K15" s="58"/>
      <c r="L15" s="721"/>
      <c r="M15" s="61"/>
      <c r="O15" s="651">
        <v>0</v>
      </c>
      <c r="P15" s="664"/>
      <c r="Q15" s="664"/>
      <c r="R15" s="664"/>
      <c r="S15" s="57" t="s">
        <v>13</v>
      </c>
      <c r="T15" s="58"/>
      <c r="U15" s="58"/>
      <c r="V15" s="58"/>
      <c r="W15" s="58"/>
      <c r="X15"/>
      <c r="Y15"/>
      <c r="Z15"/>
      <c r="AA15"/>
      <c r="AB15" s="61"/>
      <c r="AG15" s="690">
        <v>0</v>
      </c>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v>0</v>
      </c>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v>0</v>
      </c>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5.6</v>
      </c>
      <c r="G24" s="712"/>
      <c r="H24" s="214" t="s">
        <v>198</v>
      </c>
      <c r="J24" s="61"/>
      <c r="K24" s="58"/>
      <c r="L24" s="722"/>
      <c r="O24" s="690">
        <v>0</v>
      </c>
      <c r="P24" s="739"/>
      <c r="Q24" s="739"/>
      <c r="R24" s="739"/>
      <c r="S24" s="49" t="s">
        <v>34</v>
      </c>
      <c r="T24"/>
      <c r="U24"/>
      <c r="V24"/>
      <c r="W24"/>
      <c r="AB24" s="58"/>
      <c r="AC24" s="58"/>
      <c r="AD24"/>
      <c r="AE24"/>
      <c r="AF24"/>
      <c r="AG24"/>
      <c r="AH24" s="280"/>
      <c r="AI24"/>
      <c r="AJ24" s="58"/>
      <c r="AK24" s="145"/>
      <c r="AL24" s="58"/>
      <c r="AM24" s="58"/>
      <c r="AP24" s="61"/>
      <c r="AQ24" s="150"/>
      <c r="AR24" s="742">
        <f>+ROUND(AT16,1)+ROUND(Z28,1)</f>
        <v>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v>
      </c>
      <c r="P27" s="700"/>
      <c r="Q27" s="700"/>
      <c r="R27" s="700"/>
      <c r="S27" s="49" t="s">
        <v>38</v>
      </c>
      <c r="T27" s="70"/>
      <c r="U27" s="70"/>
      <c r="X27" s="68" t="s">
        <v>39</v>
      </c>
      <c r="Y27" s="71"/>
      <c r="AG27" s="58"/>
      <c r="AH27" s="58"/>
      <c r="AI27" s="58"/>
      <c r="AJ27" s="58"/>
      <c r="AK27" s="742">
        <f>+AG18+O27</f>
        <v>6</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5.6</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5.6</v>
      </c>
      <c r="G30" s="712"/>
      <c r="H30" s="214" t="s">
        <v>198</v>
      </c>
      <c r="L30" s="709"/>
      <c r="O30" s="61"/>
      <c r="Q30" s="699">
        <f>+ROUND(Z28,1)+ROUND(Z29,1)+ROUND(Z30,1)</f>
        <v>6</v>
      </c>
      <c r="R30" s="700"/>
      <c r="S30" s="700"/>
      <c r="T30" s="700"/>
      <c r="U30" s="49" t="s">
        <v>16</v>
      </c>
      <c r="X30" s="697" t="s">
        <v>186</v>
      </c>
      <c r="Y30" s="698"/>
      <c r="Z30" s="690">
        <v>0</v>
      </c>
      <c r="AA30" s="691"/>
      <c r="AB30" s="691"/>
      <c r="AC30" s="691"/>
      <c r="AD30" s="691"/>
      <c r="AE30" s="49" t="s">
        <v>13</v>
      </c>
      <c r="AK30" s="651">
        <v>6</v>
      </c>
      <c r="AL30" s="652"/>
      <c r="AM30" s="652"/>
      <c r="AN30" s="652"/>
      <c r="AO30" s="57" t="s">
        <v>13</v>
      </c>
      <c r="AR30" s="758"/>
      <c r="AS30" s="755"/>
      <c r="AT30" s="755"/>
      <c r="AU30" s="756"/>
    </row>
    <row r="31" spans="2:48" ht="27" customHeight="1" thickTop="1" thickBot="1" x14ac:dyDescent="0.2">
      <c r="B31" s="725" t="s">
        <v>375</v>
      </c>
      <c r="C31" s="676"/>
      <c r="D31" s="676"/>
      <c r="E31" s="677"/>
      <c r="F31" s="711">
        <v>5.6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26"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若築建設株式会社　横浜支店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5246.1</v>
      </c>
      <c r="I9" s="377" t="str">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2.7</v>
      </c>
      <c r="M9" s="377">
        <f>IF(OR(ｷ.紙くず!F24&gt;0,ｷ.紙くず!F24&lt;0),ｷ.紙くず!F24,IF(M$19&gt;0,"0",0))</f>
        <v>0.3</v>
      </c>
      <c r="N9" s="377">
        <f>IF(OR(ｸ.木くず!F24&gt;0,ｸ.木くず!F24&lt;0),ｸ.木くず!F24,IF(N$19&gt;0,"0",0))</f>
        <v>18.600000000000001</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t="str">
        <f>IF(OR(ｼ.ｺﾞﾑくず!F24&gt;0,ｼ.ｺﾞﾑくず!F24&lt;0),ｼ.ｺﾞﾑくず!F24,IF(R$19&gt;0,"0",0))</f>
        <v>0</v>
      </c>
      <c r="S9" s="377">
        <f>IF(OR(ｽ.金属くず!F24&gt;0,ｽ.金属くず!F24&lt;0),ｽ.金属くず!F24,IF(S$19&gt;0,"0",0))</f>
        <v>2.2999999999999998</v>
      </c>
      <c r="T9" s="377" t="str">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3032.4</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5.6</v>
      </c>
      <c r="AA9" s="379">
        <f>IF(SUM(G9:Z9)&gt;0,SUM(G9:Z9),IF(AA$19&gt;0,"0",0))</f>
        <v>8308.0000000000018</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t="str">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t="str">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t="str">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t="str">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5246.1</v>
      </c>
      <c r="I14" s="383" t="str">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2.7</v>
      </c>
      <c r="M14" s="383">
        <f>IF(OR(ｷ.紙くず!F29&gt;0,ｷ.紙くず!F29&lt;0),ｷ.紙くず!F29,IF(M$19&gt;0,"0",0))</f>
        <v>0.3</v>
      </c>
      <c r="N14" s="383">
        <f>IF(OR(ｸ.木くず!F29&gt;0,ｸ.木くず!F29&lt;0),ｸ.木くず!F29,IF(N$19&gt;0,"0",0))</f>
        <v>18.600000000000001</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t="str">
        <f>IF(OR(ｼ.ｺﾞﾑくず!F29&gt;0,ｼ.ｺﾞﾑくず!F29&lt;0),ｼ.ｺﾞﾑくず!F29,IF(R$19&gt;0,"0",0))</f>
        <v>0</v>
      </c>
      <c r="S14" s="383">
        <f>IF(OR(ｽ.金属くず!F29&gt;0,ｽ.金属くず!F29&lt;0),ｽ.金属くず!F29,IF(S$19&gt;0,"0",0))</f>
        <v>2.2999999999999998</v>
      </c>
      <c r="T14" s="383" t="str">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3032.4</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5.6</v>
      </c>
      <c r="AA14" s="385">
        <f t="shared" si="0"/>
        <v>8308.0000000000018</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t="str">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1.8</v>
      </c>
      <c r="M15" s="383">
        <f>IF(OR(ｷ.紙くず!F30&gt;0,ｷ.紙くず!F30&lt;0),ｷ.紙くず!F30,IF(M$19&gt;0,"0",0))</f>
        <v>0.3</v>
      </c>
      <c r="N15" s="383">
        <f>IF(OR(ｸ.木くず!F30&gt;0,ｸ.木くず!F30&lt;0),ｸ.木くず!F30,IF(N$19&gt;0,"0",0))</f>
        <v>13.1</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t="str">
        <f>IF(OR(ｼ.ｺﾞﾑくず!F30&gt;0,ｼ.ｺﾞﾑくず!F30&lt;0),ｼ.ｺﾞﾑくず!F30,IF(R$19&gt;0,"0",0))</f>
        <v>0</v>
      </c>
      <c r="S15" s="383">
        <f>IF(OR(ｽ.金属くず!F30&gt;0,ｽ.金属くず!F30&lt;0),ｽ.金属くず!F30,IF(S$19&gt;0,"0",0))</f>
        <v>2.2999999999999998</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2728.3</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5.6</v>
      </c>
      <c r="AA15" s="385">
        <f t="shared" si="0"/>
        <v>2751.4</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5246.1</v>
      </c>
      <c r="I16" s="383" t="str">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2.7</v>
      </c>
      <c r="M16" s="383">
        <f>IF(OR(ｷ.紙くず!F31&gt;0,ｷ.紙くず!F31&lt;0),ｷ.紙くず!F31,IF(M$19&gt;0,"0",0))</f>
        <v>0.3</v>
      </c>
      <c r="N16" s="383">
        <f>IF(OR(ｸ.木くず!F31&gt;0,ｸ.木くず!F31&lt;0),ｸ.木くず!F31,IF(N$19&gt;0,"0",0))</f>
        <v>18.600000000000001</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t="str">
        <f>IF(OR(ｼ.ｺﾞﾑくず!F31&gt;0,ｼ.ｺﾞﾑくず!F31&lt;0),ｼ.ｺﾞﾑくず!F31,IF(R$19&gt;0,"0",0))</f>
        <v>0</v>
      </c>
      <c r="S16" s="383">
        <f>IF(OR(ｽ.金属くず!F31&gt;0,ｽ.金属くず!F31&lt;0),ｽ.金属くず!F31,IF(S$19&gt;0,"0",0))</f>
        <v>2.2999999999999998</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3032.4</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5.6</v>
      </c>
      <c r="AA16" s="385">
        <f t="shared" si="0"/>
        <v>8308.0000000000018</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t="str">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t="str">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t="str">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t="str">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0.8</v>
      </c>
      <c r="I19" s="389">
        <f t="shared" si="1"/>
        <v>141.30000000000001</v>
      </c>
      <c r="J19" s="389">
        <f t="shared" si="1"/>
        <v>0</v>
      </c>
      <c r="K19" s="389">
        <f t="shared" si="1"/>
        <v>0</v>
      </c>
      <c r="L19" s="389">
        <f t="shared" si="1"/>
        <v>0.1</v>
      </c>
      <c r="M19" s="389">
        <f t="shared" si="1"/>
        <v>0</v>
      </c>
      <c r="N19" s="389">
        <f t="shared" si="1"/>
        <v>2.2000000000000002</v>
      </c>
      <c r="O19" s="389">
        <f t="shared" si="1"/>
        <v>0</v>
      </c>
      <c r="P19" s="389">
        <f t="shared" si="1"/>
        <v>0</v>
      </c>
      <c r="Q19" s="389">
        <f t="shared" si="1"/>
        <v>0</v>
      </c>
      <c r="R19" s="389">
        <f t="shared" si="1"/>
        <v>1.8</v>
      </c>
      <c r="S19" s="389">
        <f t="shared" si="1"/>
        <v>0</v>
      </c>
      <c r="T19" s="389">
        <f t="shared" si="1"/>
        <v>3</v>
      </c>
      <c r="U19" s="389">
        <f t="shared" si="1"/>
        <v>0</v>
      </c>
      <c r="V19" s="389">
        <f t="shared" si="1"/>
        <v>11225</v>
      </c>
      <c r="W19" s="389">
        <f t="shared" si="1"/>
        <v>0</v>
      </c>
      <c r="X19" s="389">
        <f t="shared" si="1"/>
        <v>0</v>
      </c>
      <c r="Y19" s="389">
        <f t="shared" si="1"/>
        <v>0</v>
      </c>
      <c r="Z19" s="390">
        <f t="shared" si="1"/>
        <v>6</v>
      </c>
      <c r="AA19" s="391">
        <f t="shared" ref="AA19:AA25" si="2">SUM(G19:Z19)</f>
        <v>11380.2</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0.8</v>
      </c>
      <c r="I37" s="424">
        <f t="shared" si="8"/>
        <v>141.30000000000001</v>
      </c>
      <c r="J37" s="424">
        <f t="shared" si="8"/>
        <v>0</v>
      </c>
      <c r="K37" s="424">
        <f t="shared" si="8"/>
        <v>0</v>
      </c>
      <c r="L37" s="424">
        <f t="shared" si="8"/>
        <v>0.1</v>
      </c>
      <c r="M37" s="424">
        <f t="shared" si="8"/>
        <v>0</v>
      </c>
      <c r="N37" s="424">
        <f t="shared" si="8"/>
        <v>2.2000000000000002</v>
      </c>
      <c r="O37" s="424">
        <f t="shared" si="8"/>
        <v>0</v>
      </c>
      <c r="P37" s="424">
        <f t="shared" si="8"/>
        <v>0</v>
      </c>
      <c r="Q37" s="424">
        <f t="shared" si="8"/>
        <v>0</v>
      </c>
      <c r="R37" s="424">
        <f t="shared" si="8"/>
        <v>1.8</v>
      </c>
      <c r="S37" s="424">
        <f t="shared" si="8"/>
        <v>0</v>
      </c>
      <c r="T37" s="424">
        <f t="shared" si="8"/>
        <v>3</v>
      </c>
      <c r="U37" s="424">
        <f t="shared" si="8"/>
        <v>0</v>
      </c>
      <c r="V37" s="424">
        <f t="shared" si="8"/>
        <v>11225</v>
      </c>
      <c r="W37" s="424">
        <f t="shared" si="8"/>
        <v>0</v>
      </c>
      <c r="X37" s="424">
        <f t="shared" si="8"/>
        <v>0</v>
      </c>
      <c r="Y37" s="424">
        <f t="shared" si="8"/>
        <v>0</v>
      </c>
      <c r="Z37" s="425">
        <f t="shared" si="8"/>
        <v>6</v>
      </c>
      <c r="AA37" s="426">
        <f t="shared" si="4"/>
        <v>11380.2</v>
      </c>
    </row>
    <row r="38" spans="2:27" ht="24" customHeight="1" x14ac:dyDescent="0.15">
      <c r="B38" s="170"/>
      <c r="C38" s="776"/>
      <c r="D38" s="227"/>
      <c r="E38" s="225" t="s">
        <v>319</v>
      </c>
      <c r="F38" s="443"/>
      <c r="G38" s="415">
        <f t="shared" ref="G38:Z38" si="9">SUM(G39:G41)</f>
        <v>0</v>
      </c>
      <c r="H38" s="415">
        <f t="shared" si="9"/>
        <v>0.8</v>
      </c>
      <c r="I38" s="415">
        <f t="shared" si="9"/>
        <v>141.30000000000001</v>
      </c>
      <c r="J38" s="415">
        <f t="shared" si="9"/>
        <v>0</v>
      </c>
      <c r="K38" s="415">
        <f t="shared" si="9"/>
        <v>0</v>
      </c>
      <c r="L38" s="415">
        <f t="shared" si="9"/>
        <v>0.1</v>
      </c>
      <c r="M38" s="415">
        <f t="shared" si="9"/>
        <v>0</v>
      </c>
      <c r="N38" s="415">
        <f t="shared" si="9"/>
        <v>2.2000000000000002</v>
      </c>
      <c r="O38" s="415">
        <f t="shared" si="9"/>
        <v>0</v>
      </c>
      <c r="P38" s="415">
        <f t="shared" si="9"/>
        <v>0</v>
      </c>
      <c r="Q38" s="415">
        <f t="shared" si="9"/>
        <v>0</v>
      </c>
      <c r="R38" s="415">
        <f t="shared" si="9"/>
        <v>1.8</v>
      </c>
      <c r="S38" s="415">
        <f t="shared" si="9"/>
        <v>0</v>
      </c>
      <c r="T38" s="415">
        <f t="shared" si="9"/>
        <v>3</v>
      </c>
      <c r="U38" s="415">
        <f t="shared" si="9"/>
        <v>0</v>
      </c>
      <c r="V38" s="415">
        <f t="shared" si="9"/>
        <v>11225</v>
      </c>
      <c r="W38" s="415">
        <f t="shared" si="9"/>
        <v>0</v>
      </c>
      <c r="X38" s="415">
        <f t="shared" si="9"/>
        <v>0</v>
      </c>
      <c r="Y38" s="415">
        <f t="shared" si="9"/>
        <v>0</v>
      </c>
      <c r="Z38" s="416">
        <f t="shared" si="9"/>
        <v>6</v>
      </c>
      <c r="AA38" s="417">
        <f t="shared" si="4"/>
        <v>11380.2</v>
      </c>
    </row>
    <row r="39" spans="2:27" ht="24" customHeight="1" x14ac:dyDescent="0.15">
      <c r="B39" s="170"/>
      <c r="C39" s="776"/>
      <c r="D39" s="228"/>
      <c r="E39" s="223"/>
      <c r="F39" s="221" t="s">
        <v>233</v>
      </c>
      <c r="G39" s="418">
        <f>+ｱ.燃え殻!$Z$28</f>
        <v>0</v>
      </c>
      <c r="H39" s="418">
        <f>+ｲ.汚泥!$Z$28</f>
        <v>0.8</v>
      </c>
      <c r="I39" s="418">
        <f>+ｳ.廃油!$Z$28</f>
        <v>141.30000000000001</v>
      </c>
      <c r="J39" s="418">
        <f>+ｴ.廃酸!$Z$28</f>
        <v>0</v>
      </c>
      <c r="K39" s="418">
        <f>+ｵ.廃ｱﾙｶﾘ!$Z$28</f>
        <v>0</v>
      </c>
      <c r="L39" s="418">
        <f>+ｶ.廃ﾌﾟﾗ類!$Z$28</f>
        <v>0.1</v>
      </c>
      <c r="M39" s="418">
        <f>+ｷ.紙くず!$Z$28</f>
        <v>0</v>
      </c>
      <c r="N39" s="418">
        <f>+ｸ.木くず!$Z$28</f>
        <v>2.2000000000000002</v>
      </c>
      <c r="O39" s="418">
        <f>+ｹ.繊維くず!$Z$28</f>
        <v>0</v>
      </c>
      <c r="P39" s="418">
        <f>+ｺ.動植物性残さ!$Z$28</f>
        <v>0</v>
      </c>
      <c r="Q39" s="418">
        <f>+ｻ.動物系固形不要物!$Z$28</f>
        <v>0</v>
      </c>
      <c r="R39" s="418">
        <f>+ｼ.ｺﾞﾑくず!$Z$28</f>
        <v>1.8</v>
      </c>
      <c r="S39" s="418">
        <f>+ｽ.金属くず!$Z$28</f>
        <v>0</v>
      </c>
      <c r="T39" s="418">
        <f>+ｾ.ｶﾞﾗｽ･ｺﾝｸﾘ･陶磁器くず!$Z$28</f>
        <v>3</v>
      </c>
      <c r="U39" s="418">
        <f>+ｿ.鉱さい!$Z$28</f>
        <v>0</v>
      </c>
      <c r="V39" s="418">
        <f>+ﾀ.がれき類!$Z$28</f>
        <v>11225</v>
      </c>
      <c r="W39" s="418">
        <f>+ﾁ.動物のふん尿!$Z$28</f>
        <v>0</v>
      </c>
      <c r="X39" s="418">
        <f>+ﾂ.動物の死体!$Z$28</f>
        <v>0</v>
      </c>
      <c r="Y39" s="418">
        <f>+ﾃ.ばいじん!$Z$28</f>
        <v>0</v>
      </c>
      <c r="Z39" s="419">
        <f>+ﾄ.混合廃棄物その他!$Z$28</f>
        <v>6</v>
      </c>
      <c r="AA39" s="420">
        <f t="shared" si="4"/>
        <v>11380.2</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0.8</v>
      </c>
      <c r="I43" s="427">
        <f>+ｳ.廃油!$AK$27</f>
        <v>141.30000000000001</v>
      </c>
      <c r="J43" s="427">
        <f>+ｴ.廃酸!$AK$27</f>
        <v>0</v>
      </c>
      <c r="K43" s="427">
        <f>+ｵ.廃ｱﾙｶﾘ!$AK$27</f>
        <v>0</v>
      </c>
      <c r="L43" s="427">
        <f>+ｶ.廃ﾌﾟﾗ類!$AK$27</f>
        <v>0.1</v>
      </c>
      <c r="M43" s="427">
        <f>+ｷ.紙くず!$AK$27</f>
        <v>0</v>
      </c>
      <c r="N43" s="427">
        <f>+ｸ.木くず!$AK$27</f>
        <v>2.2000000000000002</v>
      </c>
      <c r="O43" s="427">
        <f>+ｹ.繊維くず!$AK$27</f>
        <v>0</v>
      </c>
      <c r="P43" s="427">
        <f>+ｺ.動植物性残さ!$AK$27</f>
        <v>0</v>
      </c>
      <c r="Q43" s="427">
        <f>+ｻ.動物系固形不要物!$AK$27</f>
        <v>0</v>
      </c>
      <c r="R43" s="427">
        <f>+ｼ.ｺﾞﾑくず!$AK$27</f>
        <v>1.8</v>
      </c>
      <c r="S43" s="427">
        <f>+ｽ.金属くず!$AK$27</f>
        <v>0</v>
      </c>
      <c r="T43" s="427">
        <f>+ｾ.ｶﾞﾗｽ･ｺﾝｸﾘ･陶磁器くず!$AK$27</f>
        <v>3</v>
      </c>
      <c r="U43" s="427">
        <f>+ｿ.鉱さい!$AK$27</f>
        <v>0</v>
      </c>
      <c r="V43" s="427">
        <f>+ﾀ.がれき類!$AK$27</f>
        <v>11225</v>
      </c>
      <c r="W43" s="427">
        <f>+ﾁ.動物のふん尿!$AK$27</f>
        <v>0</v>
      </c>
      <c r="X43" s="427">
        <f>+ﾂ.動物の死体!$AK$27</f>
        <v>0</v>
      </c>
      <c r="Y43" s="427">
        <f>+ﾃ.ばいじん!$AK$27</f>
        <v>0</v>
      </c>
      <c r="Z43" s="428">
        <f>+ﾄ.混合廃棄物その他!$AK$27</f>
        <v>6</v>
      </c>
      <c r="AA43" s="429">
        <f t="shared" si="4"/>
        <v>11380.2</v>
      </c>
    </row>
    <row r="44" spans="2:27" ht="24" customHeight="1" x14ac:dyDescent="0.15">
      <c r="B44" s="170"/>
      <c r="C44" s="177"/>
      <c r="D44" s="175" t="s">
        <v>188</v>
      </c>
      <c r="E44" s="778" t="s">
        <v>236</v>
      </c>
      <c r="F44" s="779"/>
      <c r="G44" s="430">
        <f>+ｱ.燃え殻!$AK$30</f>
        <v>0</v>
      </c>
      <c r="H44" s="430">
        <f>+ｲ.汚泥!$AK$30</f>
        <v>0.8</v>
      </c>
      <c r="I44" s="430">
        <f>+ｳ.廃油!$AK$30</f>
        <v>0</v>
      </c>
      <c r="J44" s="430">
        <f>+ｴ.廃酸!$AK$30</f>
        <v>0</v>
      </c>
      <c r="K44" s="430">
        <f>+ｵ.廃ｱﾙｶﾘ!$AK$30</f>
        <v>0</v>
      </c>
      <c r="L44" s="430">
        <f>+ｶ.廃ﾌﾟﾗ類!$AK$30</f>
        <v>0.1</v>
      </c>
      <c r="M44" s="430">
        <f>+ｷ.紙くず!$AK$30</f>
        <v>0</v>
      </c>
      <c r="N44" s="430">
        <f>+ｸ.木くず!$AK$30</f>
        <v>2.2000000000000002</v>
      </c>
      <c r="O44" s="430">
        <f>+ｹ.繊維くず!$AK$30</f>
        <v>0</v>
      </c>
      <c r="P44" s="430">
        <f>+ｺ.動植物性残さ!$AK$30</f>
        <v>0</v>
      </c>
      <c r="Q44" s="430">
        <f>+ｻ.動物系固形不要物!$AK$30</f>
        <v>0</v>
      </c>
      <c r="R44" s="430">
        <f>+ｼ.ｺﾞﾑくず!$AK$30</f>
        <v>1.8</v>
      </c>
      <c r="S44" s="430">
        <f>+ｽ.金属くず!$AK$30</f>
        <v>0</v>
      </c>
      <c r="T44" s="430">
        <f>+ｾ.ｶﾞﾗｽ･ｺﾝｸﾘ･陶磁器くず!$AK$30</f>
        <v>3</v>
      </c>
      <c r="U44" s="430">
        <f>+ｿ.鉱さい!$AK$30</f>
        <v>0</v>
      </c>
      <c r="V44" s="430">
        <f>+ﾀ.がれき類!$AK$30</f>
        <v>10000</v>
      </c>
      <c r="W44" s="430">
        <f>+ﾁ.動物のふん尿!$AK$30</f>
        <v>0</v>
      </c>
      <c r="X44" s="430">
        <f>+ﾂ.動物の死体!$AK$30</f>
        <v>0</v>
      </c>
      <c r="Y44" s="430">
        <f>+ﾃ.ばいじん!$AK$30</f>
        <v>0</v>
      </c>
      <c r="Z44" s="431">
        <f>+ﾄ.混合廃棄物その他!$AK$30</f>
        <v>6</v>
      </c>
      <c r="AA44" s="432">
        <f t="shared" si="4"/>
        <v>10013.9</v>
      </c>
    </row>
    <row r="45" spans="2:27" ht="24" customHeight="1" x14ac:dyDescent="0.15">
      <c r="B45" s="170"/>
      <c r="C45" s="177"/>
      <c r="D45" s="442" t="s">
        <v>190</v>
      </c>
      <c r="E45" s="805" t="s">
        <v>237</v>
      </c>
      <c r="F45" s="806"/>
      <c r="G45" s="433">
        <f>+ｱ.燃え殻!$AR$24</f>
        <v>0</v>
      </c>
      <c r="H45" s="433">
        <f>+ｲ.汚泥!$AR$24</f>
        <v>0.8</v>
      </c>
      <c r="I45" s="433">
        <f>+ｳ.廃油!$AR$24</f>
        <v>141.30000000000001</v>
      </c>
      <c r="J45" s="433">
        <f>+ｴ.廃酸!$AR$24</f>
        <v>0</v>
      </c>
      <c r="K45" s="433">
        <f>+ｵ.廃ｱﾙｶﾘ!$AR$24</f>
        <v>0</v>
      </c>
      <c r="L45" s="433">
        <f>+ｶ.廃ﾌﾟﾗ類!$AR$24</f>
        <v>0.1</v>
      </c>
      <c r="M45" s="433">
        <f>+ｷ.紙くず!$AR$24</f>
        <v>0</v>
      </c>
      <c r="N45" s="433">
        <f>+ｸ.木くず!$AR$24</f>
        <v>2.2000000000000002</v>
      </c>
      <c r="O45" s="433">
        <f>+ｹ.繊維くず!$AR$24</f>
        <v>0</v>
      </c>
      <c r="P45" s="433">
        <f>+ｺ.動植物性残さ!$AR$24</f>
        <v>0</v>
      </c>
      <c r="Q45" s="433">
        <f>+ｻ.動物系固形不要物!$AR$24</f>
        <v>0</v>
      </c>
      <c r="R45" s="433">
        <f>+ｼ.ｺﾞﾑくず!$AR$24</f>
        <v>1.8</v>
      </c>
      <c r="S45" s="433">
        <f>+ｽ.金属くず!$AR$24</f>
        <v>0</v>
      </c>
      <c r="T45" s="433">
        <f>+ｾ.ｶﾞﾗｽ･ｺﾝｸﾘ･陶磁器くず!$AR$24</f>
        <v>3</v>
      </c>
      <c r="U45" s="433">
        <f>+ｿ.鉱さい!$AR$24</f>
        <v>0</v>
      </c>
      <c r="V45" s="433">
        <f>+ﾀ.がれき類!$AR$24</f>
        <v>11225</v>
      </c>
      <c r="W45" s="433">
        <f>+ﾁ.動物のふん尿!$AR$24</f>
        <v>0</v>
      </c>
      <c r="X45" s="433">
        <f>+ﾂ.動物の死体!$AR$24</f>
        <v>0</v>
      </c>
      <c r="Y45" s="433">
        <f>+ﾃ.ばいじん!$AR$24</f>
        <v>0</v>
      </c>
      <c r="Z45" s="434">
        <f>+ﾄ.混合廃棄物その他!$AR$24</f>
        <v>6</v>
      </c>
      <c r="AA45" s="435">
        <f t="shared" si="4"/>
        <v>11380.2</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5246.9000000000005</v>
      </c>
      <c r="I55" s="480">
        <f t="shared" si="10"/>
        <v>141.30000000000001</v>
      </c>
      <c r="J55" s="480">
        <f t="shared" si="10"/>
        <v>0</v>
      </c>
      <c r="K55" s="480">
        <f t="shared" si="10"/>
        <v>0</v>
      </c>
      <c r="L55" s="480">
        <f t="shared" si="10"/>
        <v>2.8000000000000003</v>
      </c>
      <c r="M55" s="480">
        <f t="shared" si="10"/>
        <v>0.3</v>
      </c>
      <c r="N55" s="480">
        <f t="shared" si="10"/>
        <v>20.8</v>
      </c>
      <c r="O55" s="480">
        <f t="shared" si="10"/>
        <v>0</v>
      </c>
      <c r="P55" s="480">
        <f t="shared" si="10"/>
        <v>0</v>
      </c>
      <c r="Q55" s="480">
        <f t="shared" si="10"/>
        <v>0</v>
      </c>
      <c r="R55" s="480">
        <f t="shared" si="10"/>
        <v>1.8</v>
      </c>
      <c r="S55" s="480">
        <f t="shared" si="10"/>
        <v>2.2999999999999998</v>
      </c>
      <c r="T55" s="480">
        <f t="shared" si="10"/>
        <v>3</v>
      </c>
      <c r="U55" s="480">
        <f t="shared" si="10"/>
        <v>0</v>
      </c>
      <c r="V55" s="480">
        <f t="shared" si="10"/>
        <v>14257.4</v>
      </c>
      <c r="W55" s="480">
        <f t="shared" si="10"/>
        <v>0</v>
      </c>
      <c r="X55" s="480">
        <f t="shared" si="10"/>
        <v>0</v>
      </c>
      <c r="Y55" s="480">
        <f t="shared" si="10"/>
        <v>0</v>
      </c>
      <c r="Z55" s="480">
        <f t="shared" si="10"/>
        <v>11.6</v>
      </c>
      <c r="AA55" s="481">
        <f>+AA9+AA19+AA20</f>
        <v>19688.200000000004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 年  4 月 23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横浜市中区尾上町1-6　ICON関内</v>
      </c>
      <c r="M16" s="851"/>
      <c r="N16" s="851"/>
      <c r="O16" s="851"/>
      <c r="P16" s="851"/>
      <c r="Q16" s="851"/>
      <c r="R16" s="851"/>
      <c r="S16" s="851"/>
      <c r="T16" s="851"/>
      <c r="U16" s="282"/>
    </row>
    <row r="17" spans="1:21" ht="26.25" customHeight="1" x14ac:dyDescent="0.15">
      <c r="C17" s="86"/>
      <c r="I17" s="25"/>
      <c r="J17" s="25" t="s">
        <v>7</v>
      </c>
      <c r="K17" s="25"/>
      <c r="L17" s="851" t="str">
        <f>+表紙!L41</f>
        <v>若築建設(株)横浜支店　支店長　田村康幸</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045-662-0814</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若築建設株式会社　横浜支店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2534</v>
      </c>
      <c r="Q25" s="823"/>
      <c r="R25" s="823"/>
      <c r="S25" s="823"/>
      <c r="T25" s="823"/>
      <c r="U25" s="824"/>
    </row>
    <row r="26" spans="1:21" ht="26.25" customHeight="1" x14ac:dyDescent="0.15">
      <c r="C26" s="570" t="s">
        <v>11</v>
      </c>
      <c r="D26" s="571"/>
      <c r="E26" s="572"/>
      <c r="F26" s="838" t="str">
        <f>+表紙!F50</f>
        <v>横浜市中区尾上町1-6</v>
      </c>
      <c r="G26" s="839"/>
      <c r="H26" s="839"/>
      <c r="I26" s="839"/>
      <c r="J26" s="839"/>
      <c r="K26" s="839"/>
      <c r="L26" s="839"/>
      <c r="M26" s="839"/>
      <c r="N26" s="341" t="s">
        <v>172</v>
      </c>
      <c r="O26"/>
      <c r="P26"/>
      <c r="Q26" s="833" t="str">
        <f>IF(+表紙!Q50="","",+表紙!Q50)</f>
        <v>045-662-0814</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０６　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3158</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(事業所内)令和6年4月22日現在　29人</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7</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8308.0000000000018</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・従業員に対しては、産業廃棄物の発生抑制に関する教育により、「環境マネジメント目的・目標の周知」を実施した。
・作業員に対しては、現場の教育・訓練でリサイクルや廃棄物削減に関する啓蒙・指導を行った。
・環境報告書を作成し、当社ホームページ上に情報公開した。</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11380.2</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・従業員に対しては、産業廃棄物の発生抑制に関する教育により、「環境マネジメント目的・目標の周知」を実施する。
・作業員に対しては、現場の教育・訓練でリサイクルや廃棄物削減に関する啓蒙・指導を行っていく。
・環境報告書を作成し、当社ホームページ上に情報公開する。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汚泥、廃油、、廃プラ、紙くず、木くず、ガラス・コンクリ・陶磁器くず、がれき類、混合廃棄物を
コンテナ別に分別した。</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汚泥、廃油、、廃プラ、紙くず、木くず、ガラス・コンクリ・陶磁器くず、がれき類、混合廃棄物を
コンテナ別に分別し、破棄物量の減少を継続していく。</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8308.0000000000018</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2751.4</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8308.0000000000018</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・優良認定処理業者への処理委託を極力採用した。
・原則１工事当たり１回／年、委託業者の廃棄物処理方法について適正処理されているか現地確認を行った。</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11380.2</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10013.9</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11380.2</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・優良認定処理業者への処理委託を推進する。
・原則１工事当たり１回／年、委託業者の廃棄物処理方法について適正処理されているか現地確認する。</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2024-05-08T04:25:31Z</dcterms:created>
  <dcterms:modified xsi:type="dcterms:W3CDTF">2024-09-05T05:40:04Z</dcterms:modified>
</cp:coreProperties>
</file>