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99"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4" i="99" l="1"/>
  <c r="AU4" i="99"/>
  <c r="AF5" i="99"/>
  <c r="AO18" i="99"/>
  <c r="AH18" i="99" s="1"/>
  <c r="P22" i="99"/>
  <c r="AS24" i="99"/>
  <c r="H31" i="99" s="1"/>
  <c r="H25" i="99"/>
  <c r="H26" i="99"/>
  <c r="H28" i="99"/>
  <c r="AS28" i="99"/>
  <c r="H30" i="99"/>
  <c r="R30" i="99"/>
  <c r="P27" i="99" s="1"/>
  <c r="F12" i="99" s="1"/>
  <c r="H24" i="99" s="1"/>
  <c r="AL31" i="99"/>
  <c r="H32" i="99"/>
  <c r="AS32" i="99"/>
  <c r="H33" i="99"/>
  <c r="C34" i="99"/>
  <c r="C35" i="99"/>
  <c r="C36" i="99"/>
  <c r="C37" i="99"/>
  <c r="Y18" i="99" l="1"/>
  <c r="AL27" i="99"/>
  <c r="H29" i="99" s="1"/>
  <c r="P16" i="99" l="1"/>
  <c r="Y21" i="99"/>
  <c r="H27" i="99" s="1"/>
  <c r="AS28" i="92" l="1"/>
  <c r="Z53" i="94" s="1"/>
  <c r="AS32" i="74"/>
  <c r="H54" i="94" s="1"/>
  <c r="AS32" i="75"/>
  <c r="I54" i="94" s="1"/>
  <c r="AS32" i="76"/>
  <c r="J54" i="94" s="1"/>
  <c r="AS32" i="77"/>
  <c r="K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G54" i="94"/>
  <c r="AS28" i="74"/>
  <c r="H53" i="94" s="1"/>
  <c r="AS28" i="75"/>
  <c r="I53" i="94" s="1"/>
  <c r="AS28" i="76"/>
  <c r="J53" i="94" s="1"/>
  <c r="AS28" i="77"/>
  <c r="K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G53" i="94"/>
  <c r="F24" i="98"/>
  <c r="L31" i="98" l="1"/>
  <c r="F36" i="98"/>
  <c r="F35" i="98"/>
  <c r="L33" i="98"/>
  <c r="L32" i="98"/>
  <c r="L30" i="98"/>
  <c r="L29" i="98"/>
  <c r="F29" i="98"/>
  <c r="C13" i="98" l="1"/>
  <c r="AL31" i="92" l="1"/>
  <c r="Z52" i="94" s="1"/>
  <c r="AL31" i="83"/>
  <c r="Y52" i="94" s="1"/>
  <c r="AL31" i="91"/>
  <c r="X52" i="94" s="1"/>
  <c r="AL31" i="90"/>
  <c r="W52" i="94" s="1"/>
  <c r="AL31" i="82"/>
  <c r="U52" i="94" s="1"/>
  <c r="AL31" i="79"/>
  <c r="R52" i="94" s="1"/>
  <c r="AL31" i="89"/>
  <c r="Q52" i="94" s="1"/>
  <c r="AL31" i="88"/>
  <c r="P52" i="94" s="1"/>
  <c r="AL31" i="77"/>
  <c r="K52" i="94" s="1"/>
  <c r="AL31" i="76"/>
  <c r="J52" i="94" s="1"/>
  <c r="AL31" i="74"/>
  <c r="H52" i="94" s="1"/>
  <c r="G52" i="94"/>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G51" i="94"/>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74"/>
  <c r="C37" i="75"/>
  <c r="C37" i="76"/>
  <c r="C37" i="77"/>
  <c r="C36" i="77"/>
  <c r="C36" i="78"/>
  <c r="C36" i="85"/>
  <c r="C36" i="86"/>
  <c r="C36" i="87"/>
  <c r="C36" i="88"/>
  <c r="C36" i="89"/>
  <c r="C36" i="79"/>
  <c r="C36" i="81"/>
  <c r="C36" i="84"/>
  <c r="C36" i="82"/>
  <c r="C36" i="80"/>
  <c r="C36" i="90"/>
  <c r="C36" i="91"/>
  <c r="C36" i="83"/>
  <c r="C36" i="92"/>
  <c r="C36" i="74"/>
  <c r="C36" i="75"/>
  <c r="C36" i="76"/>
  <c r="C35" i="76"/>
  <c r="C35" i="77"/>
  <c r="C35" i="78"/>
  <c r="C35" i="85"/>
  <c r="C35" i="86"/>
  <c r="C35" i="87"/>
  <c r="C35" i="88"/>
  <c r="C35" i="89"/>
  <c r="C35" i="79"/>
  <c r="C35" i="81"/>
  <c r="C35" i="84"/>
  <c r="C35" i="82"/>
  <c r="C35" i="80"/>
  <c r="C35" i="90"/>
  <c r="C35" i="91"/>
  <c r="C35" i="83"/>
  <c r="C35" i="92"/>
  <c r="C35" i="74"/>
  <c r="C35" i="75"/>
  <c r="C34" i="75"/>
  <c r="C34" i="76"/>
  <c r="C34" i="77"/>
  <c r="C34" i="78"/>
  <c r="C34" i="85"/>
  <c r="C34" i="86"/>
  <c r="C34" i="87"/>
  <c r="C34" i="88"/>
  <c r="C34" i="89"/>
  <c r="C34" i="79"/>
  <c r="C34" i="81"/>
  <c r="C34" i="84"/>
  <c r="C34" i="82"/>
  <c r="C34" i="80"/>
  <c r="C34" i="90"/>
  <c r="C34" i="91"/>
  <c r="C34" i="83"/>
  <c r="C34" i="9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G45" i="94"/>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0" i="74"/>
  <c r="H30" i="75"/>
  <c r="H30" i="76"/>
  <c r="H30" i="77"/>
  <c r="H30" i="78"/>
  <c r="H30" i="85"/>
  <c r="H30" i="86"/>
  <c r="H30" i="87"/>
  <c r="H30" i="88"/>
  <c r="H30" i="89"/>
  <c r="H30" i="79"/>
  <c r="H30" i="81"/>
  <c r="H30" i="84"/>
  <c r="H30" i="82"/>
  <c r="H30" i="80"/>
  <c r="H30" i="90"/>
  <c r="H30" i="91"/>
  <c r="H30" i="83"/>
  <c r="H30" i="92"/>
  <c r="H28" i="74"/>
  <c r="H28" i="75"/>
  <c r="H28" i="76"/>
  <c r="H28" i="77"/>
  <c r="H28" i="78"/>
  <c r="H28" i="85"/>
  <c r="H28" i="86"/>
  <c r="H28" i="87"/>
  <c r="H28" i="88"/>
  <c r="H28" i="89"/>
  <c r="H28" i="79"/>
  <c r="H28" i="81"/>
  <c r="H28" i="84"/>
  <c r="H28" i="82"/>
  <c r="H28" i="80"/>
  <c r="H28" i="90"/>
  <c r="H28" i="91"/>
  <c r="H28" i="83"/>
  <c r="H28" i="92"/>
  <c r="H26" i="74"/>
  <c r="H26" i="75"/>
  <c r="H26" i="76"/>
  <c r="H26" i="77"/>
  <c r="H26" i="78"/>
  <c r="H26" i="85"/>
  <c r="H26" i="86"/>
  <c r="H26" i="87"/>
  <c r="H26" i="88"/>
  <c r="H26" i="89"/>
  <c r="H26" i="79"/>
  <c r="H26" i="81"/>
  <c r="H26" i="84"/>
  <c r="H26" i="82"/>
  <c r="H26" i="80"/>
  <c r="H26" i="90"/>
  <c r="H26" i="91"/>
  <c r="H26" i="83"/>
  <c r="H26" i="92"/>
  <c r="H25" i="74"/>
  <c r="H25" i="75"/>
  <c r="H25" i="76"/>
  <c r="H25" i="77"/>
  <c r="H25" i="78"/>
  <c r="H25" i="85"/>
  <c r="H25" i="86"/>
  <c r="H25" i="87"/>
  <c r="H25" i="88"/>
  <c r="H25" i="89"/>
  <c r="H25" i="79"/>
  <c r="H25" i="81"/>
  <c r="H25" i="84"/>
  <c r="H25" i="82"/>
  <c r="H25" i="80"/>
  <c r="H25" i="90"/>
  <c r="H25" i="91"/>
  <c r="H25" i="83"/>
  <c r="H25" i="9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45" i="94"/>
  <c r="Y18" i="84"/>
  <c r="H31" i="87"/>
  <c r="W45" i="94"/>
  <c r="M45" i="94"/>
  <c r="N45" i="94"/>
  <c r="F12" i="89"/>
  <c r="H24" i="89" s="1"/>
  <c r="Y18" i="91"/>
  <c r="P16" i="91" s="1"/>
  <c r="X50" i="94" s="1"/>
  <c r="Q32" i="94" l="1"/>
  <c r="P38" i="94"/>
  <c r="P37" i="94" s="1"/>
  <c r="G31" i="94"/>
  <c r="G26" i="94" s="1"/>
  <c r="G27" i="94" s="1"/>
  <c r="H31" i="88"/>
  <c r="AL27" i="80"/>
  <c r="N38" i="94"/>
  <c r="N37" i="94" s="1"/>
  <c r="N19" i="94" s="1"/>
  <c r="Y45" i="94"/>
  <c r="J45" i="94"/>
  <c r="S45" i="94"/>
  <c r="Y21" i="89"/>
  <c r="H27" i="89" s="1"/>
  <c r="P16" i="89"/>
  <c r="Q50" i="94" s="1"/>
  <c r="Y21" i="78"/>
  <c r="H27" i="78" s="1"/>
  <c r="P16" i="78"/>
  <c r="L50" i="94" s="1"/>
  <c r="H31" i="75"/>
  <c r="Y21" i="88"/>
  <c r="H27" i="88" s="1"/>
  <c r="H31" i="89"/>
  <c r="AL27" i="75"/>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AA25" i="94"/>
  <c r="AL27" i="89"/>
  <c r="AL27" i="79"/>
  <c r="R43" i="94" s="1"/>
  <c r="AL27" i="85"/>
  <c r="Q31" i="94"/>
  <c r="Q26" i="94" s="1"/>
  <c r="Q27" i="94" s="1"/>
  <c r="N32" i="94"/>
  <c r="N31" i="94" s="1"/>
  <c r="N26" i="94" s="1"/>
  <c r="N27" i="94" s="1"/>
  <c r="Y21" i="91"/>
  <c r="H27" i="91" s="1"/>
  <c r="P16" i="92"/>
  <c r="Z50" i="94" s="1"/>
  <c r="AA22" i="94"/>
  <c r="AA28" i="94"/>
  <c r="AL27" i="90"/>
  <c r="H29" i="90" s="1"/>
  <c r="AL27" i="78"/>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L31" i="87" s="1"/>
  <c r="O52" i="94" s="1"/>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V43" i="94" l="1"/>
  <c r="AL31" i="80"/>
  <c r="V52" i="94" s="1"/>
  <c r="AS32" i="85"/>
  <c r="M54" i="94" s="1"/>
  <c r="AS28" i="85"/>
  <c r="M53" i="94" s="1"/>
  <c r="AL31" i="85"/>
  <c r="M52" i="94" s="1"/>
  <c r="H29" i="75"/>
  <c r="AL31" i="75"/>
  <c r="I52" i="94" s="1"/>
  <c r="H29" i="78"/>
  <c r="AS28" i="78"/>
  <c r="L53" i="94" s="1"/>
  <c r="AS32" i="78"/>
  <c r="L54" i="94" s="1"/>
  <c r="AL31" i="78"/>
  <c r="L52" i="94" s="1"/>
  <c r="H29" i="80"/>
  <c r="H29" i="84"/>
  <c r="AL31" i="84"/>
  <c r="T52" i="94" s="1"/>
  <c r="AL31" i="86"/>
  <c r="N52" i="94" s="1"/>
  <c r="AS28" i="86"/>
  <c r="N53" i="94" s="1"/>
  <c r="AS32" i="86"/>
  <c r="N54"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G55" i="94" s="1"/>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31" i="94"/>
  <c r="AA32" i="94"/>
  <c r="P16" i="83"/>
  <c r="Y50" i="94" s="1"/>
  <c r="Y21" i="83"/>
  <c r="H27" i="83" s="1"/>
  <c r="X55" i="94"/>
  <c r="G50" i="94"/>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<sst xmlns="http://schemas.openxmlformats.org/spreadsheetml/2006/main" count="3276" uniqueCount="457">
  <si>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</si>
  <si>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</si>
  <si>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</si>
  <si>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</si>
  <si>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</si>
  <si>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</si>
  <si>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</si>
  <si>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</si>
  <si>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</si>
  <si>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</si>
  <si>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</si>
  <si>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</si>
  <si>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</si>
  <si>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</si>
  <si>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</si>
  <si>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</si>
  <si>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</si>
  <si>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</si>
  <si>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</si>
  <si>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</si>
  <si>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</si>
  <si>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</si>
  <si>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</si>
  <si>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</si>
  <si>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</si>
  <si>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</si>
  <si>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</si>
  <si>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</si>
  <si>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</si>
  <si>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</si>
  <si>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</si>
  <si>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</si>
  <si>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</si>
  <si>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</si>
  <si>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</si>
  <si>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</si>
  <si>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</si>
  <si>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</si>
  <si>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</si>
  <si>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</si>
  <si>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</si>
  <si>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</si>
  <si>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</si>
  <si>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</si>
  <si>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</si>
  <si>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</si>
  <si>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</si>
  <si>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</si>
  <si>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</si>
  <si>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</si>
  <si>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</si>
  <si>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</si>
  <si>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</si>
  <si>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</si>
  <si>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</si>
  <si>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</si>
  <si>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</si>
  <si>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</si>
  <si>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</si>
  <si>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</si>
  <si>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</si>
  <si>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</si>
  <si>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</si>
  <si>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</si>
  <si>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</si>
  <si>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</si>
  <si>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</si>
  <si>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</si>
  <si>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</si>
  <si>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</si>
  <si>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</si>
  <si>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</si>
  <si>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</si>
  <si>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</si>
  <si>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</si>
  <si>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</si>
  <si>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</si>
  <si>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</si>
  <si>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</si>
  <si>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</si>
  <si>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</si>
  <si>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</si>
  <si>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</si>
  <si>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</si>
  <si>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</si>
  <si>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</si>
  <si>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</si>
  <si>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</si>
  <si>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</si>
  <si>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</si>
  <si>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</si>
  <si>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</si>
  <si>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</si>
  <si>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</si>
  <si>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</si>
  <si>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</si>
  <si>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</si>
  <si>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</si>
  <si>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</si>
  <si>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</si>
  <si>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</si>
  <si>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</si>
  <si>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</si>
  <si>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</si>
  <si>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</si>
  <si>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</si>
  <si>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</si>
  <si>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</si>
  <si>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</si>
  <si>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</si>
  <si>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</si>
  <si>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</si>
  <si>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</si>
  <si>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</si>
  <si>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</si>
  <si>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</si>
  <si>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</si>
  <si>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</si>
  <si>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</si>
  <si>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</si>
  <si>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</si>
  <si>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</si>
  <si>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</si>
  <si>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</si>
  <si>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</si>
  <si>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</si>
  <si>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</si>
  <si>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</si>
  <si>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</si>
  <si>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</si>
  <si>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</si>
  <si>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</si>
  <si>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</si>
  <si>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</si>
  <si>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</si>
  <si>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</si>
  <si>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</si>
  <si>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</si>
  <si>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</si>
  <si>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</si>
  <si>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</si>
  <si>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</si>
  <si>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</si>
  <si>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</si>
  <si>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</si>
  <si>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</si>
  <si>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</si>
  <si>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</si>
  <si>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</si>
  <si>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</si>
  <si>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</si>
  <si>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</si>
  <si>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</si>
  <si>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</si>
  <si>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</si>
  <si>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</si>
  <si>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</si>
  <si>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</si>
  <si>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</si>
  <si>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</si>
  <si>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</si>
  <si>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</si>
  <si>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</si>
  <si>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</si>
  <si>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</si>
  <si>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</si>
  <si>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</si>
  <si>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</si>
  <si>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</si>
  <si>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</si>
  <si>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</si>
  <si>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</si>
  <si>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</si>
  <si>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</si>
  <si>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</si>
  <si>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</si>
  <si>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</si>
  <si>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</si>
  <si>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</si>
  <si>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</si>
  <si>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</si>
  <si>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</si>
  <si>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</si>
  <si>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</si>
  <si>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</si>
  <si>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</si>
  <si>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</si>
  <si>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</si>
  <si>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</si>
  <si>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</si>
  <si>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</si>
  <si>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</si>
  <si>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</si>
  <si>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</si>
  <si>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</si>
  <si>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</si>
  <si>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</si>
  <si>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</si>
  <si>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</si>
  <si>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</si>
  <si>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</si>
  <si>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</si>
  <si>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</si>
  <si>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</si>
  <si>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</si>
  <si>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</si>
  <si>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</si>
  <si>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</si>
  <si>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</si>
  <si>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</si>
  <si>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</si>
  <si>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</si>
  <si>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</si>
  <si>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</si>
  <si>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</si>
  <si>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</si>
  <si>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</si>
  <si>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</si>
  <si>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</si>
  <si>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</si>
  <si>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</si>
  <si>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</si>
  <si>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</si>
  <si>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</si>
  <si>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</si>
  <si>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</si>
  <si>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</si>
  <si>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</si>
  <si>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</si>
  <si>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</si>
  <si>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</si>
  <si>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</si>
  <si>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</si>
  <si>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</si>
  <si>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</si>
  <si>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</si>
  <si>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</si>
  <si>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</si>
  <si>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</si>
  <si>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</si>
  <si>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</si>
  <si>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</si>
  <si>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</si>
  <si>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</si>
  <si>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</si>
  <si>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</si>
  <si>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</si>
  <si>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</si>
  <si>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</si>
  <si>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</si>
  <si>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</si>
  <si>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</si>
  <si>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</si>
  <si>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</si>
  <si>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</si>
  <si>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</si>
  <si>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</si>
  <si>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</si>
  <si>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</si>
  <si>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</si>
  <si>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</si>
  <si>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</si>
  <si>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</si>
  <si>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</si>
  <si>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</si>
  <si>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</si>
  <si>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</si>
  <si>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</si>
  <si>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</si>
  <si>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</si>
  <si>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</si>
  <si>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</si>
  <si>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</si>
  <si>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</si>
  <si>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</si>
  <si>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</si>
  <si>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</si>
  <si>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</si>
  <si>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</si>
  <si>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</si>
  <si>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</si>
  <si>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</si>
  <si>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</si>
  <si>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</si>
  <si>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</si>
  <si>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</si>
  <si>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</si>
  <si>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</si>
  <si>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</si>
  <si>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</si>
  <si>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</si>
  <si>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</si>
  <si>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</si>
  <si>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</si>
  <si>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</si>
  <si>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</si>
  <si>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</si>
  <si>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</si>
  <si>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</si>
  <si>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</si>
  <si>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</si>
  <si>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</si>
  <si>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</si>
  <si>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</si>
  <si>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</si>
  <si>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</si>
  <si>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</si>
  <si>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</si>
  <si>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</si>
  <si>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</si>
  <si>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</si>
  <si>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</si>
  <si>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</si>
  <si>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</si>
  <si>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</si>
  <si>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</si>
  <si>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</si>
  <si>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</si>
  <si>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</si>
  <si>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</si>
  <si>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</si>
  <si>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</si>
  <si>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</si>
  <si>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</si>
  <si>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</si>
  <si>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</si>
  <si>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</si>
  <si>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</si>
  <si>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</si>
  <si>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</si>
  <si>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</si>
  <si>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</si>
  <si>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</si>
  <si>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</si>
  <si>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</si>
  <si>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</si>
  <si>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</si>
  <si>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</si>
  <si>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</si>
  <si>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</si>
  <si>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</si>
  <si>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</si>
  <si>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</si>
  <si>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</si>
  <si>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</si>
  <si>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</si>
  <si>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</si>
  <si>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</si>
  <si>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</si>
  <si>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</si>
  <si>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</si>
  <si>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</si>
  <si>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</si>
  <si>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</si>
  <si>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</si>
  <si>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</si>
  <si>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</si>
  <si>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</si>
  <si>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</si>
  <si>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</si>
  <si>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</si>
  <si>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</si>
  <si>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</si>
  <si>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</si>
  <si>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</si>
  <si>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</si>
  <si>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</si>
  <si>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</si>
  <si>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</si>
  <si>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</si>
  <si>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</si>
  <si>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</si>
  <si>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</si>
  <si>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</si>
  <si>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</si>
  <si>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</si>
  <si>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</si>
  <si>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</si>
  <si>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</si>
  <si>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</si>
  <si>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</si>
  <si>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</si>
  <si>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</si>
  <si>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</si>
  <si>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</si>
  <si>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</si>
  <si>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</si>
  <si>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</si>
  <si>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</si>
  <si>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</si>
  <si>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</si>
  <si>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</si>
  <si>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</si>
  <si>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</si>
  <si>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</si>
  <si>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</si>
  <si>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</si>
  <si>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</si>
  <si>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</si>
  <si>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</si>
  <si>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</si>
  <si>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</si>
  <si>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</si>
  <si>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</si>
  <si>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</si>
  <si>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</si>
  <si>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</si>
  <si>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</si>
  <si>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</si>
  <si>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</si>
  <si>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</si>
  <si>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</si>
  <si>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</si>
  <si>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</si>
  <si>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</si>
  <si>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</si>
  <si>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</si>
  <si>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</si>
  <si>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</si>
  <si>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</si>
  <si>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</si>
  <si>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</si>
  <si>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</si>
  <si>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</si>
  <si>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令和    年    月    日</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</si>
  <si>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</si>
  <si>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</si>
  <si>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</si>
  <si>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</si>
  <si>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</si>
  <si>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</si>
  <si>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</si>
  <si>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</si>
  <si>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</si>
  <si>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</si>
  <si>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</si>
  <si>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</si>
  <si>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</si>
  <si>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</si>
  <si>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</si>
  <si>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</si>
  <si>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</si>
  <si>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</si>
  <si>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</si>
  <si>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</si>
  <si>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</si>
  <si>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</si>
  <si>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</si>
  <si>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</si>
  <si>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神奈川県横浜市港北区新横浜2‐5‐5　　　　　　　　　　　　　住友不動産新横浜ビル9階</t>
    <phoneticPr fontId="3"/>
  </si>
  <si>
    <t>神奈川中央工事長　森田智貴</t>
    <phoneticPr fontId="3"/>
  </si>
  <si>
    <t>住友不動産株式会社　注文住宅事業本部　工事課　神奈川事業所</t>
    <phoneticPr fontId="3"/>
  </si>
  <si>
    <t>050-3111-8402</t>
    <phoneticPr fontId="3"/>
  </si>
  <si>
    <t>神奈川県横浜市港北区新横浜2‐5‐5　住友不動産新横浜ビル9階</t>
    <phoneticPr fontId="3"/>
  </si>
  <si>
    <t>新築戸建住宅</t>
    <rPh sb="0" eb="2">
      <t>シンチク</t>
    </rPh>
    <rPh sb="2" eb="4">
      <t>コダ</t>
    </rPh>
    <rPh sb="4" eb="6">
      <t>ジュウタク</t>
    </rPh>
    <phoneticPr fontId="3"/>
  </si>
  <si>
    <t>141人</t>
    <rPh sb="3" eb="4">
      <t>ニン</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</si>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</sst>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xf numFmtId="38" fontId="1" fillId="0" borderId="0" applyFont="0" applyFill="0" applyBorder="0" applyAlignment="0" applyProtection="0">
      <alignment vertical="center"/>
    </xf>
  </cellStyleXfs>
  <cellXfs count="1073">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0" fillId="0" borderId="0" xfId="0" applyAlignment="1">
      <alignment vertical="center" shrinkToFit="1"/>
    </xf>
    <xf numFmtId="38" fontId="4" fillId="0" borderId="0" xfId="5" applyFont="1" applyAlignment="1">
      <alignment vertical="center" wrapText="1"/>
    </xf>
    <xf numFmtId="38" fontId="4" fillId="0" borderId="0" xfId="5" applyFont="1" applyAlignment="1">
      <alignment vertical="center"/>
    </xf>
    <xf numFmtId="38" fontId="9" fillId="0" borderId="0" xfId="5" applyFont="1" applyAlignment="1">
      <alignment vertical="center"/>
    </xf>
    <xf numFmtId="38" fontId="4" fillId="0" borderId="0" xfId="5" applyFont="1" applyAlignment="1"/>
    <xf numFmtId="38" fontId="4" fillId="0" borderId="0" xfId="5" applyFont="1" applyAlignment="1">
      <alignment horizontal="left" vertical="center"/>
    </xf>
    <xf numFmtId="38" fontId="0" fillId="0" borderId="0" xfId="5" applyFont="1" applyAlignment="1">
      <alignment vertical="center"/>
    </xf>
    <xf numFmtId="38" fontId="4" fillId="0" borderId="0" xfId="5" applyFont="1" applyAlignment="1" applyProtection="1">
      <alignment vertical="center" wrapText="1"/>
    </xf>
    <xf numFmtId="38" fontId="4" fillId="0" borderId="0" xfId="5" applyFont="1" applyBorder="1" applyAlignment="1">
      <alignment vertical="center" wrapText="1"/>
    </xf>
    <xf numFmtId="38" fontId="0" fillId="0" borderId="0" xfId="5" applyFont="1" applyBorder="1" applyAlignment="1">
      <alignment vertical="center"/>
    </xf>
    <xf numFmtId="38" fontId="0" fillId="0" borderId="0" xfId="5" applyFont="1" applyBorder="1" applyAlignment="1">
      <alignment vertical="center" wrapText="1"/>
    </xf>
    <xf numFmtId="38" fontId="7" fillId="0" borderId="0" xfId="5" applyFont="1" applyBorder="1" applyAlignment="1">
      <alignment vertical="top" wrapText="1"/>
    </xf>
    <xf numFmtId="38" fontId="0" fillId="0" borderId="0" xfId="5" applyFont="1" applyBorder="1">
      <alignment vertical="center"/>
    </xf>
    <xf numFmtId="38" fontId="0" fillId="0" borderId="0" xfId="5" applyFont="1" applyBorder="1" applyAlignment="1">
      <alignment horizontal="left" vertical="center"/>
    </xf>
    <xf numFmtId="38" fontId="15" fillId="0" borderId="0" xfId="5" applyFont="1" applyBorder="1" applyAlignment="1">
      <alignment vertical="center"/>
    </xf>
    <xf numFmtId="38" fontId="4" fillId="0" borderId="0" xfId="5" applyFont="1" applyBorder="1" applyAlignment="1">
      <alignment horizontal="left"/>
    </xf>
    <xf numFmtId="38" fontId="1" fillId="0" borderId="0" xfId="5" applyFont="1" applyBorder="1" applyAlignment="1">
      <alignment vertical="center" textRotation="180" wrapText="1"/>
    </xf>
    <xf numFmtId="38" fontId="7" fillId="0" borderId="33" xfId="5" applyFont="1" applyBorder="1" applyAlignment="1">
      <alignment vertical="top" wrapText="1"/>
    </xf>
    <xf numFmtId="38" fontId="15" fillId="0" borderId="55" xfId="5" applyFont="1" applyBorder="1" applyAlignment="1"/>
    <xf numFmtId="38" fontId="4" fillId="0" borderId="15" xfId="5" applyFont="1" applyBorder="1" applyAlignment="1">
      <alignment vertical="center" wrapText="1"/>
    </xf>
    <xf numFmtId="38" fontId="4" fillId="0" borderId="91" xfId="5" applyFont="1" applyBorder="1" applyAlignment="1">
      <alignment vertical="center" wrapText="1"/>
    </xf>
    <xf numFmtId="38" fontId="15" fillId="0" borderId="138" xfId="5" applyFont="1" applyBorder="1" applyAlignment="1">
      <alignment vertical="center" wrapText="1"/>
    </xf>
    <xf numFmtId="38" fontId="15" fillId="0" borderId="138" xfId="5" applyFont="1" applyBorder="1" applyAlignment="1">
      <alignment vertical="center"/>
    </xf>
    <xf numFmtId="38" fontId="4" fillId="0" borderId="23" xfId="5" applyFont="1" applyBorder="1" applyAlignment="1">
      <alignment horizontal="center" vertical="center" shrinkToFit="1"/>
    </xf>
    <xf numFmtId="38" fontId="4" fillId="0" borderId="58" xfId="5" applyFont="1" applyBorder="1" applyAlignment="1">
      <alignment vertical="center" wrapText="1"/>
    </xf>
    <xf numFmtId="38" fontId="4" fillId="0" borderId="26" xfId="5" applyFont="1" applyBorder="1" applyAlignment="1">
      <alignment vertical="center" wrapText="1"/>
    </xf>
    <xf numFmtId="38" fontId="4" fillId="0" borderId="39" xfId="5" applyFont="1" applyBorder="1" applyAlignment="1">
      <alignment vertical="center" wrapText="1"/>
    </xf>
    <xf numFmtId="38" fontId="4" fillId="0" borderId="62" xfId="5" applyFont="1" applyBorder="1" applyAlignment="1">
      <alignment vertical="center" wrapText="1"/>
    </xf>
    <xf numFmtId="38" fontId="4" fillId="0" borderId="0" xfId="5" applyFont="1" applyFill="1" applyAlignment="1">
      <alignment vertical="center" wrapText="1"/>
    </xf>
    <xf numFmtId="38" fontId="4" fillId="0" borderId="24" xfId="5" applyFont="1" applyBorder="1" applyAlignment="1">
      <alignment vertical="center" wrapText="1"/>
    </xf>
    <xf numFmtId="38" fontId="0" fillId="0" borderId="122" xfId="5" applyFont="1" applyBorder="1" applyAlignment="1">
      <alignment vertical="center"/>
    </xf>
    <xf numFmtId="38" fontId="0" fillId="0" borderId="121" xfId="5" applyFont="1" applyBorder="1" applyAlignment="1">
      <alignment vertical="center"/>
    </xf>
    <xf numFmtId="38" fontId="4" fillId="0" borderId="19" xfId="5" applyFont="1" applyBorder="1" applyAlignment="1">
      <alignment vertical="center" wrapText="1"/>
    </xf>
    <xf numFmtId="38" fontId="4" fillId="0" borderId="17" xfId="5" applyFont="1" applyBorder="1" applyAlignment="1">
      <alignment vertical="center" wrapText="1"/>
    </xf>
    <xf numFmtId="38" fontId="4" fillId="0" borderId="21" xfId="5" applyFont="1" applyBorder="1" applyAlignment="1">
      <alignment vertical="center" wrapText="1"/>
    </xf>
    <xf numFmtId="38" fontId="15" fillId="0" borderId="92" xfId="5" applyFont="1" applyBorder="1" applyAlignment="1">
      <alignment vertical="center" wrapText="1"/>
    </xf>
    <xf numFmtId="38" fontId="15" fillId="0" borderId="92" xfId="5" applyFont="1" applyBorder="1" applyAlignment="1">
      <alignment horizontal="left" vertical="center"/>
    </xf>
    <xf numFmtId="38" fontId="0" fillId="0" borderId="26" xfId="5" applyFont="1" applyBorder="1" applyAlignment="1">
      <alignment vertical="center"/>
    </xf>
    <xf numFmtId="38" fontId="4" fillId="0" borderId="120" xfId="5" applyFont="1" applyBorder="1" applyAlignment="1">
      <alignment vertical="center" wrapText="1"/>
    </xf>
    <xf numFmtId="38" fontId="4" fillId="0" borderId="0" xfId="5" applyFont="1" applyBorder="1" applyAlignment="1">
      <alignment horizontal="center"/>
    </xf>
    <xf numFmtId="38" fontId="4" fillId="0" borderId="13" xfId="5" applyFont="1" applyBorder="1" applyAlignment="1">
      <alignment horizontal="left"/>
    </xf>
    <xf numFmtId="38" fontId="0" fillId="0" borderId="22" xfId="5" applyFont="1" applyBorder="1" applyAlignment="1">
      <alignment vertical="center"/>
    </xf>
    <xf numFmtId="38" fontId="0" fillId="0" borderId="60" xfId="5" applyFont="1" applyBorder="1" applyAlignment="1">
      <alignment vertical="center"/>
    </xf>
    <xf numFmtId="38" fontId="4" fillId="0" borderId="22" xfId="5" applyFont="1" applyBorder="1" applyAlignment="1">
      <alignment vertical="center" wrapText="1"/>
    </xf>
    <xf numFmtId="38" fontId="4" fillId="0" borderId="29" xfId="5" applyFont="1" applyBorder="1" applyAlignment="1">
      <alignment vertical="center" wrapText="1"/>
    </xf>
    <xf numFmtId="38" fontId="4" fillId="0" borderId="23" xfId="5" applyFont="1" applyBorder="1" applyAlignment="1">
      <alignment horizontal="center" vertical="center" wrapText="1"/>
    </xf>
    <xf numFmtId="38" fontId="4" fillId="0" borderId="53" xfId="5" applyFont="1" applyBorder="1" applyAlignment="1">
      <alignment vertical="center" wrapText="1"/>
    </xf>
    <xf numFmtId="38" fontId="0" fillId="0" borderId="0" xfId="5" applyFont="1" applyBorder="1" applyAlignment="1">
      <alignment vertical="center" textRotation="255" wrapText="1"/>
    </xf>
    <xf numFmtId="38" fontId="4" fillId="0" borderId="59" xfId="5" applyFont="1" applyBorder="1" applyAlignment="1">
      <alignment vertical="center" wrapText="1"/>
    </xf>
    <xf numFmtId="176" fontId="0" fillId="0" borderId="0" xfId="5" applyNumberFormat="1" applyFont="1" applyFill="1" applyBorder="1" applyAlignment="1">
      <alignment vertical="center" shrinkToFit="1"/>
    </xf>
    <xf numFmtId="38" fontId="7" fillId="0" borderId="0" xfId="5" applyFont="1" applyBorder="1" applyAlignment="1">
      <alignment vertical="center" wrapText="1"/>
    </xf>
    <xf numFmtId="38" fontId="4" fillId="0" borderId="0" xfId="5" applyFont="1" applyFill="1" applyBorder="1" applyAlignment="1">
      <alignment vertical="center" textRotation="255" wrapText="1"/>
    </xf>
    <xf numFmtId="38" fontId="15" fillId="0" borderId="0" xfId="5" applyFont="1" applyAlignment="1">
      <alignment vertical="center" wrapText="1"/>
    </xf>
    <xf numFmtId="38" fontId="4" fillId="0" borderId="61" xfId="5" applyFont="1" applyBorder="1" applyAlignment="1">
      <alignment vertical="center" wrapText="1"/>
    </xf>
    <xf numFmtId="176" fontId="4" fillId="3" borderId="23" xfId="5" applyNumberFormat="1" applyFont="1" applyFill="1" applyBorder="1" applyAlignment="1" applyProtection="1">
      <alignment vertical="center" shrinkToFit="1"/>
      <protection locked="0"/>
    </xf>
    <xf numFmtId="38" fontId="4" fillId="0" borderId="0" xfId="5" applyFont="1" applyBorder="1" applyAlignment="1">
      <alignment vertical="center" shrinkToFit="1"/>
    </xf>
    <xf numFmtId="38" fontId="15" fillId="0" borderId="0" xfId="5" applyFont="1" applyBorder="1" applyAlignment="1">
      <alignment vertical="center" wrapText="1"/>
    </xf>
    <xf numFmtId="38" fontId="4" fillId="0" borderId="0" xfId="5" applyFont="1" applyAlignment="1">
      <alignment horizontal="center" vertical="center" wrapText="1"/>
    </xf>
    <xf numFmtId="38" fontId="4" fillId="0" borderId="80" xfId="5" applyFont="1" applyBorder="1" applyAlignment="1">
      <alignment vertical="center" wrapText="1"/>
    </xf>
    <xf numFmtId="38" fontId="15" fillId="0" borderId="22" xfId="5" applyFont="1" applyBorder="1" applyAlignment="1">
      <alignment vertical="center" wrapText="1"/>
    </xf>
    <xf numFmtId="38" fontId="15" fillId="0" borderId="58" xfId="5" applyFont="1" applyBorder="1" applyAlignment="1">
      <alignment vertical="center" wrapText="1"/>
    </xf>
    <xf numFmtId="38" fontId="15" fillId="0" borderId="26" xfId="5" applyFont="1" applyBorder="1" applyAlignment="1">
      <alignment vertical="center" wrapText="1"/>
    </xf>
    <xf numFmtId="38" fontId="4" fillId="0" borderId="19" xfId="5" applyFont="1" applyBorder="1" applyAlignment="1">
      <alignment horizontal="center" vertical="center" wrapText="1"/>
    </xf>
    <xf numFmtId="38" fontId="12" fillId="0" borderId="0" xfId="5" applyFont="1" applyAlignment="1">
      <alignment vertical="center" wrapText="1"/>
    </xf>
    <xf numFmtId="38" fontId="12" fillId="0" borderId="92" xfId="5" applyFont="1" applyBorder="1" applyAlignment="1">
      <alignment vertical="center" wrapText="1"/>
    </xf>
    <xf numFmtId="38" fontId="12" fillId="0" borderId="120" xfId="5" applyFont="1" applyBorder="1" applyAlignment="1">
      <alignment vertical="center" wrapText="1"/>
    </xf>
    <xf numFmtId="176" fontId="4" fillId="4" borderId="23" xfId="5" applyNumberFormat="1" applyFont="1" applyFill="1" applyBorder="1" applyAlignment="1">
      <alignment vertical="center" shrinkToFit="1"/>
    </xf>
    <xf numFmtId="38" fontId="4" fillId="0" borderId="10" xfId="5" applyFont="1" applyBorder="1" applyAlignment="1">
      <alignment vertical="center" wrapText="1"/>
    </xf>
    <xf numFmtId="38" fontId="4" fillId="0" borderId="55" xfId="5" applyFont="1" applyBorder="1" applyAlignment="1">
      <alignment vertical="center" wrapText="1"/>
    </xf>
    <xf numFmtId="38" fontId="15" fillId="0" borderId="55" xfId="5" applyFont="1" applyBorder="1" applyAlignment="1">
      <alignment vertical="center" wrapText="1"/>
    </xf>
    <xf numFmtId="38" fontId="4" fillId="0" borderId="119" xfId="5" applyFont="1" applyBorder="1" applyAlignment="1">
      <alignment vertical="center" wrapText="1"/>
    </xf>
    <xf numFmtId="38" fontId="4" fillId="0" borderId="118" xfId="5" applyFont="1" applyBorder="1" applyAlignment="1">
      <alignment vertical="center" wrapText="1"/>
    </xf>
    <xf numFmtId="38" fontId="4" fillId="0" borderId="60" xfId="5" applyFont="1" applyBorder="1" applyAlignment="1">
      <alignment vertical="center" wrapText="1"/>
    </xf>
    <xf numFmtId="38" fontId="4" fillId="0" borderId="13" xfId="5" applyFont="1" applyBorder="1" applyAlignment="1">
      <alignment vertical="center" wrapText="1"/>
    </xf>
    <xf numFmtId="38" fontId="4" fillId="0" borderId="13" xfId="5" applyFont="1" applyBorder="1" applyAlignment="1">
      <alignment horizontal="center"/>
    </xf>
    <xf numFmtId="176" fontId="4" fillId="0" borderId="0" xfId="5" applyNumberFormat="1" applyFont="1" applyFill="1" applyBorder="1" applyAlignment="1" applyProtection="1">
      <alignment vertical="center" shrinkToFit="1"/>
    </xf>
    <xf numFmtId="38" fontId="4" fillId="0" borderId="0" xfId="5" applyFont="1" applyBorder="1" applyAlignment="1">
      <alignment horizontal="center" vertical="center" wrapText="1" shrinkToFit="1"/>
    </xf>
    <xf numFmtId="38" fontId="0" fillId="0" borderId="89" xfId="5" applyFont="1" applyBorder="1" applyAlignment="1">
      <alignment vertical="center" wrapText="1"/>
    </xf>
    <xf numFmtId="38" fontId="0" fillId="0" borderId="27" xfId="5" applyFont="1" applyBorder="1" applyAlignment="1">
      <alignment vertical="center" wrapText="1"/>
    </xf>
    <xf numFmtId="38" fontId="0" fillId="0" borderId="28" xfId="5" applyFont="1" applyBorder="1" applyAlignment="1">
      <alignment vertical="center" wrapText="1"/>
    </xf>
    <xf numFmtId="38" fontId="4" fillId="0" borderId="0" xfId="5" applyFont="1" applyFill="1" applyBorder="1" applyAlignment="1">
      <alignment vertical="center" wrapText="1"/>
    </xf>
    <xf numFmtId="176" fontId="4" fillId="0" borderId="0" xfId="5" applyNumberFormat="1" applyFont="1" applyFill="1" applyBorder="1" applyAlignment="1">
      <alignment vertical="center" shrinkToFit="1"/>
    </xf>
    <xf numFmtId="38" fontId="4" fillId="0" borderId="57" xfId="5" applyFont="1" applyBorder="1" applyAlignment="1">
      <alignment vertical="center" wrapText="1"/>
    </xf>
    <xf numFmtId="38" fontId="4" fillId="0" borderId="27" xfId="5" applyFont="1" applyBorder="1" applyAlignment="1">
      <alignment vertical="center" wrapText="1"/>
    </xf>
    <xf numFmtId="38" fontId="4" fillId="0" borderId="54" xfId="5" applyFont="1" applyBorder="1" applyAlignment="1">
      <alignment vertical="center" wrapText="1"/>
    </xf>
    <xf numFmtId="38" fontId="4" fillId="0" borderId="25" xfId="5" applyFont="1" applyBorder="1" applyAlignment="1">
      <alignment vertical="center" wrapText="1"/>
    </xf>
    <xf numFmtId="38" fontId="4" fillId="0" borderId="52" xfId="5" applyFont="1" applyBorder="1" applyAlignment="1">
      <alignment vertical="center" wrapText="1"/>
    </xf>
    <xf numFmtId="38" fontId="0" fillId="0" borderId="21" xfId="5" applyFont="1" applyBorder="1" applyAlignment="1">
      <alignment vertical="center" wrapText="1"/>
    </xf>
    <xf numFmtId="38" fontId="0" fillId="0" borderId="20" xfId="5" applyFont="1" applyBorder="1" applyAlignment="1">
      <alignment vertical="center" wrapText="1"/>
    </xf>
    <xf numFmtId="38" fontId="4" fillId="0" borderId="63" xfId="5" applyFont="1" applyBorder="1" applyAlignment="1">
      <alignment horizontal="center" vertical="center" wrapText="1"/>
    </xf>
    <xf numFmtId="38" fontId="0" fillId="0" borderId="0" xfId="5" applyFont="1" applyAlignment="1">
      <alignment vertical="top" wrapText="1"/>
    </xf>
    <xf numFmtId="38" fontId="10" fillId="0" borderId="0" xfId="5" applyFont="1" applyBorder="1" applyAlignment="1">
      <alignment horizontal="center"/>
    </xf>
    <xf numFmtId="38" fontId="0" fillId="0" borderId="0" xfId="5" applyFont="1" applyBorder="1" applyAlignment="1">
      <alignment vertical="top" wrapText="1"/>
    </xf>
    <xf numFmtId="38" fontId="1" fillId="0" borderId="0" xfId="5" applyFont="1" applyAlignment="1">
      <alignment vertical="top"/>
    </xf>
    <xf numFmtId="38" fontId="10" fillId="0" borderId="0" xfId="5" applyFont="1" applyBorder="1" applyAlignment="1">
      <alignment horizontal="right" vertical="top" shrinkToFit="1"/>
    </xf>
    <xf numFmtId="38" fontId="4" fillId="0" borderId="0" xfId="5" applyFont="1" applyBorder="1" applyAlignment="1">
      <alignment horizontal="right" vertical="center" wrapText="1"/>
    </xf>
    <xf numFmtId="38" fontId="4" fillId="0" borderId="0" xfId="5" applyFont="1" applyFill="1" applyBorder="1" applyAlignment="1" applyProtection="1">
      <alignment vertical="center" wrapText="1"/>
    </xf>
    <xf numFmtId="38" fontId="4" fillId="0" borderId="0" xfId="5" applyFont="1" applyFill="1" applyAlignment="1">
      <alignment horizontal="centerContinuous" vertical="center" wrapText="1"/>
    </xf>
    <xf numFmtId="38" fontId="1" fillId="0" borderId="0" xfId="5" applyFont="1" applyFill="1" applyBorder="1" applyAlignment="1">
      <alignment vertical="center"/>
    </xf>
    <xf numFmtId="38" fontId="0" fillId="0" borderId="0" xfId="5" applyFont="1" applyFill="1" applyBorder="1" applyAlignment="1">
      <alignment vertical="center"/>
    </xf>
    <xf numFmtId="178" fontId="0" fillId="0" borderId="0" xfId="0" applyNumberFormat="1" applyAlignment="1">
      <alignment vertical="center" shrinkToFit="1"/>
    </xf>
    <xf numFmtId="38" fontId="4" fillId="0" borderId="0" xfId="5" applyFont="1" applyFill="1" applyAlignment="1">
      <alignment horizontal="center" vertical="center"/>
    </xf>
    <xf numFmtId="38" fontId="5" fillId="0" borderId="0" xfId="5" applyFont="1" applyFill="1" applyAlignment="1">
      <alignment vertical="center"/>
    </xf>
    <xf numFmtId="38" fontId="4" fillId="0" borderId="0" xfId="5" applyFont="1" applyFill="1" applyBorder="1" applyAlignment="1">
      <alignment horizontal="right" vertical="center" shrinkToFit="1"/>
    </xf>
    <xf numFmtId="0" fontId="1" fillId="4" borderId="29" xfId="0" applyFont="1" applyFill="1" applyBorder="1" applyAlignment="1">
      <alignment horizontal="center" vertical="center"/>
    </xf>
    <xf numFmtId="38" fontId="4" fillId="0" borderId="0" xfId="5" applyFont="1" applyFill="1" applyAlignment="1">
      <alignment horizontal="right" vertical="center" shrinkToFit="1"/>
    </xf>
    <xf numFmtId="38" fontId="4" fillId="0" borderId="0" xfId="5" applyFont="1" applyFill="1" applyAlignment="1">
      <alignment vertical="center" shrinkToFit="1"/>
    </xf>
    <xf numFmtId="0" fontId="1" fillId="0" borderId="47" xfId="0" applyFont="1" applyBorder="1" applyAlignment="1">
      <alignment horizontal="center"/>
    </xf>
    <xf numFmtId="0" fontId="6" fillId="0" borderId="0" xfId="0" applyFont="1" applyAlignment="1">
      <alignment horizontal="center" vertical="center"/>
    </xf>
    <xf numFmtId="38" fontId="7" fillId="0" borderId="0" xfId="5" applyFont="1" applyFill="1" applyBorder="1" applyAlignment="1">
      <alignment horizontal="right" vertical="center"/>
    </xf>
    <xf numFmtId="38" fontId="15" fillId="0" borderId="0" xfId="5" applyFont="1" applyAlignment="1"/>
    <xf numFmtId="38" fontId="21" fillId="0" borderId="0" xfId="5" applyFont="1" applyAlignment="1">
      <alignment horizontal="lef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5" fillId="0" borderId="0" xfId="5" applyFont="1" applyFill="1" applyAlignment="1">
      <alignment vertical="top"/>
    </xf>
    <xf numFmtId="38" fontId="7" fillId="0" borderId="30" xfId="5" applyFont="1" applyBorder="1" applyAlignment="1">
      <alignment vertical="top" wrapText="1"/>
    </xf>
    <xf numFmtId="38" fontId="7" fillId="0" borderId="31" xfId="5" applyFont="1" applyBorder="1" applyAlignment="1">
      <alignment vertical="top" wrapText="1"/>
    </xf>
    <xf numFmtId="38" fontId="7" fillId="0" borderId="33" xfId="5" applyFont="1" applyBorder="1" applyAlignment="1">
      <alignment vertical="top" wrapText="1"/>
    </xf>
    <xf numFmtId="38" fontId="7" fillId="0" borderId="0" xfId="5" applyFont="1" applyBorder="1" applyAlignment="1">
      <alignment vertical="top" wrapText="1"/>
    </xf>
    <xf numFmtId="38" fontId="7" fillId="0" borderId="126" xfId="5" applyFont="1" applyBorder="1" applyAlignment="1">
      <alignment vertical="top" wrapText="1"/>
    </xf>
    <xf numFmtId="38" fontId="7" fillId="0" borderId="127" xfId="5" applyFont="1" applyBorder="1" applyAlignment="1">
      <alignment vertical="top" wrapText="1"/>
    </xf>
    <xf numFmtId="38" fontId="7" fillId="0" borderId="32" xfId="5" applyFont="1" applyBorder="1" applyAlignment="1">
      <alignment vertical="top" wrapText="1"/>
    </xf>
    <xf numFmtId="38" fontId="7" fillId="0" borderId="34" xfId="5" applyFont="1" applyBorder="1" applyAlignment="1">
      <alignment vertical="top" wrapText="1"/>
    </xf>
    <xf numFmtId="38" fontId="7" fillId="0" borderId="128" xfId="5" applyFont="1" applyBorder="1" applyAlignment="1">
      <alignment vertical="top" wrapText="1"/>
    </xf>
    <xf numFmtId="178" fontId="4" fillId="4" borderId="0" xfId="5" applyNumberFormat="1" applyFont="1" applyFill="1" applyAlignment="1">
      <alignment vertical="center" shrinkToFit="1"/>
    </xf>
    <xf numFmtId="176" fontId="4" fillId="4" borderId="129" xfId="5" applyNumberFormat="1" applyFont="1" applyFill="1" applyBorder="1" applyAlignment="1">
      <alignment vertical="center" shrinkToFit="1"/>
    </xf>
    <xf numFmtId="176" fontId="4" fillId="4" borderId="14" xfId="5" applyNumberFormat="1" applyFont="1" applyFill="1" applyBorder="1" applyAlignment="1">
      <alignment vertical="center" shrinkToFit="1"/>
    </xf>
    <xf numFmtId="38" fontId="4" fillId="0" borderId="129" xfId="5" applyFont="1" applyBorder="1" applyAlignment="1">
      <alignment vertical="center" wrapText="1"/>
    </xf>
    <xf numFmtId="38" fontId="4" fillId="0" borderId="39" xfId="5" applyFont="1" applyBorder="1" applyAlignment="1">
      <alignment vertical="center" wrapText="1"/>
    </xf>
    <xf numFmtId="176" fontId="4" fillId="3" borderId="132" xfId="5" applyNumberFormat="1" applyFont="1" applyFill="1" applyBorder="1" applyAlignment="1" applyProtection="1">
      <alignment vertical="center" shrinkToFit="1"/>
      <protection locked="0"/>
    </xf>
    <xf numFmtId="0" fontId="0" fillId="0" borderId="133" xfId="0" applyBorder="1" applyProtection="1">
      <alignment vertical="center"/>
      <protection locked="0"/>
    </xf>
    <xf numFmtId="177" fontId="4" fillId="3" borderId="14" xfId="5" applyNumberFormat="1" applyFont="1" applyFill="1" applyBorder="1" applyAlignment="1" applyProtection="1">
      <alignment vertical="center" shrinkToFit="1"/>
      <protection locked="0"/>
    </xf>
    <xf numFmtId="176" fontId="4" fillId="4" borderId="132" xfId="5" applyNumberFormat="1" applyFont="1" applyFill="1" applyBorder="1" applyAlignment="1">
      <alignment vertical="center" shrinkToFit="1"/>
    </xf>
    <xf numFmtId="176" fontId="4" fillId="4" borderId="133" xfId="5" applyNumberFormat="1" applyFont="1" applyFill="1" applyBorder="1" applyAlignment="1">
      <alignment vertical="center" shrinkToFit="1"/>
    </xf>
    <xf numFmtId="38" fontId="4" fillId="0" borderId="134" xfId="5" applyFont="1" applyBorder="1" applyAlignment="1">
      <alignment vertical="center" wrapText="1"/>
    </xf>
    <xf numFmtId="38" fontId="4" fillId="0" borderId="135" xfId="5" applyFont="1" applyBorder="1" applyAlignment="1">
      <alignment vertical="center" wrapText="1"/>
    </xf>
    <xf numFmtId="176" fontId="4" fillId="3" borderId="133" xfId="5" applyNumberFormat="1" applyFont="1" applyFill="1" applyBorder="1" applyAlignment="1" applyProtection="1">
      <alignment vertical="center" shrinkToFit="1"/>
      <protection locked="0"/>
    </xf>
    <xf numFmtId="38" fontId="4" fillId="0" borderId="0" xfId="5" applyFont="1" applyFill="1" applyAlignment="1">
      <alignment vertical="center" shrinkToFit="1"/>
    </xf>
    <xf numFmtId="0" fontId="0" fillId="0" borderId="0" xfId="0" applyAlignment="1">
      <alignment vertical="center" shrinkToFit="1"/>
    </xf>
    <xf numFmtId="49" fontId="0" fillId="0" borderId="54" xfId="5" applyNumberFormat="1" applyFont="1" applyFill="1" applyBorder="1" applyAlignment="1">
      <alignment horizontal="center" vertical="center" shrinkToFit="1"/>
    </xf>
    <xf numFmtId="49" fontId="1" fillId="0" borderId="55" xfId="0" applyNumberFormat="1" applyFont="1" applyBorder="1" applyAlignment="1">
      <alignment horizontal="center" vertical="center" shrinkToFit="1"/>
    </xf>
    <xf numFmtId="49" fontId="1" fillId="0" borderId="10" xfId="0" applyNumberFormat="1" applyFont="1" applyBorder="1" applyAlignment="1">
      <alignment horizontal="center" vertical="center" shrinkToFit="1"/>
    </xf>
    <xf numFmtId="49" fontId="1" fillId="0" borderId="58" xfId="0" applyNumberFormat="1" applyFont="1" applyBorder="1" applyAlignment="1">
      <alignment horizontal="center" vertical="center" shrinkToFit="1"/>
    </xf>
    <xf numFmtId="49" fontId="1" fillId="0" borderId="21" xfId="0" applyNumberFormat="1" applyFont="1" applyBorder="1" applyAlignment="1">
      <alignment horizontal="center" vertical="center" shrinkToFit="1"/>
    </xf>
    <xf numFmtId="49" fontId="1" fillId="0" borderId="29" xfId="0" applyNumberFormat="1" applyFont="1" applyBorder="1" applyAlignment="1">
      <alignment horizontal="center" vertical="center" shrinkToFit="1"/>
    </xf>
    <xf numFmtId="0" fontId="1" fillId="0" borderId="130" xfId="0" applyFont="1" applyBorder="1" applyAlignment="1">
      <alignment horizontal="center"/>
    </xf>
    <xf numFmtId="0" fontId="0" fillId="0" borderId="47" xfId="0" applyBorder="1" applyAlignment="1">
      <alignment horizontal="center"/>
    </xf>
    <xf numFmtId="38" fontId="0" fillId="0" borderId="0" xfId="5" applyFont="1" applyBorder="1" applyAlignment="1">
      <alignment horizontal="center" vertical="center" textRotation="180" wrapText="1"/>
    </xf>
    <xf numFmtId="38" fontId="1" fillId="0" borderId="0" xfId="5" applyFont="1" applyBorder="1" applyAlignment="1">
      <alignment horizontal="center" vertical="center" textRotation="180" wrapText="1"/>
    </xf>
    <xf numFmtId="38" fontId="8" fillId="0" borderId="115" xfId="5" applyFont="1" applyBorder="1" applyAlignment="1">
      <alignment vertical="center" wrapText="1"/>
    </xf>
    <xf numFmtId="38" fontId="8" fillId="0" borderId="91" xfId="5" applyFont="1" applyBorder="1" applyAlignment="1">
      <alignment vertical="center" wrapText="1"/>
    </xf>
    <xf numFmtId="38" fontId="4" fillId="0" borderId="130" xfId="5" applyFont="1" applyBorder="1" applyAlignment="1">
      <alignment horizontal="center" vertical="center" wrapText="1"/>
    </xf>
    <xf numFmtId="38" fontId="4" fillId="0" borderId="47" xfId="5" applyFont="1" applyBorder="1" applyAlignment="1">
      <alignment horizontal="center" vertical="center" wrapText="1"/>
    </xf>
    <xf numFmtId="38" fontId="4" fillId="0" borderId="23" xfId="5" applyFont="1" applyBorder="1" applyAlignment="1">
      <alignment vertical="center" wrapText="1"/>
    </xf>
    <xf numFmtId="38" fontId="4" fillId="0" borderId="15" xfId="5" applyFont="1" applyBorder="1" applyAlignment="1">
      <alignment vertical="center" wrapText="1"/>
    </xf>
    <xf numFmtId="38" fontId="4" fillId="6" borderId="25" xfId="5" applyFont="1" applyFill="1" applyBorder="1" applyAlignment="1">
      <alignment horizontal="center" vertical="center" textRotation="255" wrapText="1"/>
    </xf>
    <xf numFmtId="38" fontId="4" fillId="6" borderId="27" xfId="5" applyFont="1" applyFill="1" applyBorder="1" applyAlignment="1">
      <alignment horizontal="center" vertical="center" textRotation="255" wrapText="1"/>
    </xf>
    <xf numFmtId="38" fontId="4" fillId="6" borderId="52" xfId="5" applyFont="1" applyFill="1" applyBorder="1" applyAlignment="1">
      <alignment horizontal="center" vertical="center" textRotation="255" wrapText="1"/>
    </xf>
    <xf numFmtId="38" fontId="4" fillId="0" borderId="23" xfId="5" applyFont="1" applyBorder="1" applyAlignment="1">
      <alignment horizontal="center" vertical="center" wrapText="1" shrinkToFit="1"/>
    </xf>
    <xf numFmtId="38" fontId="4" fillId="0" borderId="15" xfId="5" applyFont="1" applyBorder="1" applyAlignment="1">
      <alignment horizontal="center" vertical="center" wrapText="1" shrinkToFit="1"/>
    </xf>
    <xf numFmtId="176" fontId="4" fillId="4" borderId="23" xfId="5" applyNumberFormat="1" applyFont="1" applyFill="1" applyBorder="1" applyAlignment="1">
      <alignment vertical="center" shrinkToFit="1"/>
    </xf>
    <xf numFmtId="38" fontId="4" fillId="0" borderId="23" xfId="5" applyFont="1" applyBorder="1" applyAlignment="1">
      <alignment horizontal="center" vertical="center" wrapText="1"/>
    </xf>
    <xf numFmtId="38" fontId="4" fillId="0" borderId="14" xfId="5" applyFont="1" applyBorder="1" applyAlignment="1">
      <alignment horizontal="center" vertical="center" wrapText="1"/>
    </xf>
    <xf numFmtId="38" fontId="7" fillId="0" borderId="129" xfId="5" applyFont="1" applyBorder="1" applyAlignment="1">
      <alignment vertical="center" wrapText="1"/>
    </xf>
    <xf numFmtId="38" fontId="7" fillId="0" borderId="39" xfId="5" applyFont="1" applyBorder="1" applyAlignment="1">
      <alignment vertical="center" wrapText="1"/>
    </xf>
    <xf numFmtId="38" fontId="4" fillId="0" borderId="0" xfId="5" applyFont="1" applyAlignment="1">
      <alignment vertical="top" wrapText="1"/>
    </xf>
    <xf numFmtId="38" fontId="4" fillId="0" borderId="21" xfId="5" applyFont="1" applyBorder="1" applyAlignment="1">
      <alignment vertical="top" wrapText="1"/>
    </xf>
    <xf numFmtId="0" fontId="1"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0" xfId="5" applyFont="1" applyFill="1" applyAlignment="1">
      <alignment horizontal="right" vertical="center"/>
    </xf>
    <xf numFmtId="0" fontId="0" fillId="0" borderId="0" xfId="0" applyAlignment="1">
      <alignment horizontal="right" vertical="center"/>
    </xf>
    <xf numFmtId="38" fontId="4" fillId="0" borderId="142" xfId="5" applyFont="1" applyBorder="1" applyAlignment="1">
      <alignment horizontal="center" vertical="center" wrapText="1"/>
    </xf>
    <xf numFmtId="38" fontId="4" fillId="0" borderId="143" xfId="5" applyFont="1" applyBorder="1" applyAlignment="1">
      <alignment horizontal="center" vertical="center" wrapText="1"/>
    </xf>
    <xf numFmtId="38" fontId="4" fillId="0" borderId="144" xfId="5" applyFont="1" applyBorder="1" applyAlignment="1">
      <alignment horizontal="center" vertical="center" wrapText="1"/>
    </xf>
    <xf numFmtId="176" fontId="4" fillId="3" borderId="139" xfId="5" applyNumberFormat="1" applyFont="1" applyFill="1" applyBorder="1" applyAlignment="1" applyProtection="1">
      <alignment vertical="center" shrinkToFit="1"/>
      <protection locked="0"/>
    </xf>
    <xf numFmtId="176" fontId="4" fillId="3" borderId="53" xfId="5" applyNumberFormat="1" applyFont="1" applyFill="1" applyBorder="1" applyAlignment="1" applyProtection="1">
      <alignment vertical="center" shrinkToFit="1"/>
      <protection locked="0"/>
    </xf>
    <xf numFmtId="38" fontId="4" fillId="0" borderId="138" xfId="5" applyFont="1" applyBorder="1" applyAlignment="1">
      <alignment vertical="center" wrapText="1"/>
    </xf>
    <xf numFmtId="38" fontId="4" fillId="0" borderId="140" xfId="5" applyFont="1" applyBorder="1" applyAlignment="1">
      <alignment vertical="center" wrapText="1"/>
    </xf>
    <xf numFmtId="38" fontId="4" fillId="0" borderId="13" xfId="5" applyFont="1" applyBorder="1" applyAlignment="1">
      <alignment vertical="center" wrapText="1"/>
    </xf>
    <xf numFmtId="38" fontId="4" fillId="0" borderId="141" xfId="5" applyFont="1" applyBorder="1" applyAlignment="1">
      <alignment vertical="center" wrapText="1"/>
    </xf>
    <xf numFmtId="38" fontId="4" fillId="0" borderId="136" xfId="5" applyFont="1" applyBorder="1" applyAlignment="1">
      <alignment horizontal="center" vertical="center" wrapText="1"/>
    </xf>
    <xf numFmtId="38" fontId="4" fillId="0" borderId="137" xfId="5" applyFont="1" applyBorder="1" applyAlignment="1">
      <alignment horizontal="center" vertical="center" wrapText="1"/>
    </xf>
    <xf numFmtId="38" fontId="4" fillId="0" borderId="14" xfId="5" applyFont="1" applyBorder="1" applyAlignment="1">
      <alignment vertical="center" wrapText="1"/>
    </xf>
    <xf numFmtId="176" fontId="4" fillId="3" borderId="23" xfId="5" applyNumberFormat="1" applyFont="1" applyFill="1" applyBorder="1" applyAlignment="1" applyProtection="1">
      <alignment vertical="center" shrinkToFit="1"/>
      <protection locked="0"/>
    </xf>
    <xf numFmtId="176" fontId="4" fillId="3" borderId="14" xfId="5" applyNumberFormat="1" applyFont="1" applyFill="1" applyBorder="1" applyAlignment="1" applyProtection="1">
      <alignment vertical="center" shrinkToFit="1"/>
      <protection locked="0"/>
    </xf>
    <xf numFmtId="38" fontId="0" fillId="0" borderId="14" xfId="5" applyFont="1" applyBorder="1" applyAlignment="1">
      <alignment vertical="center" wrapText="1"/>
    </xf>
    <xf numFmtId="38" fontId="0" fillId="0" borderId="15" xfId="5" applyFont="1" applyBorder="1" applyAlignment="1">
      <alignment vertical="center" wrapText="1"/>
    </xf>
    <xf numFmtId="176" fontId="0" fillId="4" borderId="14" xfId="5" applyNumberFormat="1" applyFont="1" applyFill="1" applyBorder="1" applyAlignment="1">
      <alignment vertical="center" shrinkToFit="1"/>
    </xf>
    <xf numFmtId="176" fontId="0" fillId="3" borderId="14" xfId="5" applyNumberFormat="1" applyFont="1" applyFill="1" applyBorder="1" applyAlignment="1" applyProtection="1">
      <alignment vertical="center" shrinkToFit="1"/>
      <protection locked="0"/>
    </xf>
    <xf numFmtId="38" fontId="4" fillId="6" borderId="25" xfId="5" applyFont="1" applyFill="1" applyBorder="1" applyAlignment="1">
      <alignment horizontal="center" vertical="center" textRotation="255" shrinkToFit="1"/>
    </xf>
    <xf numFmtId="38" fontId="4" fillId="6" borderId="27" xfId="5" applyFont="1" applyFill="1" applyBorder="1" applyAlignment="1">
      <alignment horizontal="center" vertical="center" textRotation="255" shrinkToFit="1"/>
    </xf>
    <xf numFmtId="38" fontId="4" fillId="6" borderId="52" xfId="5" applyFont="1" applyFill="1" applyBorder="1" applyAlignment="1">
      <alignment horizontal="center" vertical="center" textRotation="255" shrinkToFit="1"/>
    </xf>
    <xf numFmtId="38" fontId="7" fillId="0" borderId="134" xfId="5" applyFont="1" applyBorder="1" applyAlignment="1">
      <alignment vertical="center" wrapText="1" shrinkToFit="1"/>
    </xf>
    <xf numFmtId="38" fontId="7" fillId="0" borderId="135" xfId="5" applyFont="1" applyBorder="1" applyAlignment="1">
      <alignment vertical="center" wrapText="1" shrinkToFit="1"/>
    </xf>
    <xf numFmtId="38" fontId="4" fillId="0" borderId="1" xfId="5" applyFont="1" applyBorder="1" applyAlignment="1">
      <alignment vertical="center" wrapText="1"/>
    </xf>
    <xf numFmtId="38" fontId="4" fillId="0" borderId="16" xfId="5" applyFont="1" applyBorder="1" applyAlignment="1">
      <alignment vertical="center" wrapText="1"/>
    </xf>
    <xf numFmtId="38" fontId="4" fillId="0" borderId="131" xfId="5" applyFont="1" applyBorder="1" applyAlignment="1">
      <alignment horizontal="center" vertical="center" wrapText="1"/>
    </xf>
    <xf numFmtId="177" fontId="4" fillId="3" borderId="23" xfId="5" applyNumberFormat="1" applyFont="1" applyFill="1" applyBorder="1" applyAlignment="1" applyProtection="1">
      <alignment vertical="center" shrinkToFit="1"/>
      <protection locked="0"/>
    </xf>
    <xf numFmtId="177" fontId="4" fillId="3" borderId="115" xfId="5" applyNumberFormat="1" applyFont="1" applyFill="1" applyBorder="1" applyAlignment="1" applyProtection="1">
      <alignment vertical="center" shrinkToFit="1"/>
      <protection locked="0"/>
    </xf>
    <xf numFmtId="177" fontId="4" fillId="3" borderId="113" xfId="5" applyNumberFormat="1" applyFont="1" applyFill="1" applyBorder="1" applyAlignment="1" applyProtection="1">
      <alignment vertical="center" shrinkToFit="1"/>
      <protection locked="0"/>
    </xf>
    <xf numFmtId="38" fontId="15" fillId="0" borderId="0" xfId="5" applyFont="1" applyAlignment="1">
      <alignment vertical="center" wrapText="1"/>
    </xf>
    <xf numFmtId="176" fontId="4" fillId="4" borderId="115" xfId="5" applyNumberFormat="1" applyFont="1" applyFill="1" applyBorder="1" applyAlignment="1">
      <alignment vertical="center" shrinkToFit="1"/>
    </xf>
    <xf numFmtId="176" fontId="4" fillId="4" borderId="113" xfId="5" applyNumberFormat="1" applyFont="1" applyFill="1" applyBorder="1" applyAlignment="1">
      <alignment vertical="center" shrinkToFit="1"/>
    </xf>
    <xf numFmtId="38" fontId="4" fillId="0" borderId="0" xfId="5" applyFont="1" applyBorder="1" applyAlignment="1">
      <alignment horizontal="center" vertical="center" wrapText="1"/>
    </xf>
    <xf numFmtId="38" fontId="4" fillId="0" borderId="0" xfId="5" applyFont="1" applyBorder="1" applyAlignment="1">
      <alignment vertical="center" wrapText="1"/>
    </xf>
    <xf numFmtId="38" fontId="4" fillId="0" borderId="134" xfId="5" applyFont="1" applyBorder="1" applyAlignment="1">
      <alignment vertical="center" wrapText="1" shrinkToFit="1"/>
    </xf>
    <xf numFmtId="38" fontId="4" fillId="0" borderId="135" xfId="5" applyFont="1" applyBorder="1" applyAlignment="1">
      <alignment vertical="center" wrapText="1" shrinkToFit="1"/>
    </xf>
    <xf numFmtId="38" fontId="4" fillId="0" borderId="145" xfId="5" applyFont="1" applyBorder="1" applyAlignment="1">
      <alignment vertical="center" wrapText="1"/>
    </xf>
    <xf numFmtId="38" fontId="4" fillId="0" borderId="146" xfId="5" applyFont="1" applyBorder="1" applyAlignment="1">
      <alignment vertical="center" wrapText="1"/>
    </xf>
    <xf numFmtId="38" fontId="8" fillId="0" borderId="20" xfId="5" applyFont="1" applyBorder="1" applyAlignment="1">
      <alignment horizontal="center" vertical="center" wrapText="1"/>
    </xf>
    <xf numFmtId="38" fontId="0" fillId="0" borderId="21" xfId="5" applyFont="1" applyBorder="1" applyAlignment="1">
      <alignment horizontal="center" vertical="center" wrapText="1"/>
    </xf>
    <xf numFmtId="38" fontId="4" fillId="0" borderId="147" xfId="5" applyFont="1" applyBorder="1" applyAlignment="1">
      <alignment horizontal="center" vertical="center"/>
    </xf>
    <xf numFmtId="38" fontId="4" fillId="0" borderId="92" xfId="5" applyFont="1" applyBorder="1" applyAlignment="1">
      <alignment horizontal="center" vertical="center"/>
    </xf>
    <xf numFmtId="38" fontId="4" fillId="0" borderId="148" xfId="5" applyFont="1" applyBorder="1" applyAlignment="1">
      <alignment horizontal="center" vertical="center"/>
    </xf>
    <xf numFmtId="38" fontId="10" fillId="0" borderId="0" xfId="5" applyFont="1" applyBorder="1" applyAlignment="1">
      <alignment vertical="top" wrapText="1"/>
    </xf>
    <xf numFmtId="38" fontId="8" fillId="0" borderId="61" xfId="5" applyFont="1" applyBorder="1" applyAlignment="1">
      <alignment horizontal="center" vertical="center" wrapText="1"/>
    </xf>
    <xf numFmtId="38" fontId="0" fillId="0" borderId="0" xfId="5" applyFont="1" applyBorder="1" applyAlignment="1">
      <alignment horizontal="center" vertical="center" wrapText="1"/>
    </xf>
    <xf numFmtId="176" fontId="0" fillId="3" borderId="133" xfId="5"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177" fontId="4" fillId="3" borderId="14" xfId="1" applyNumberFormat="1" applyFont="1" applyFill="1" applyBorder="1" applyAlignment="1" applyProtection="1">
      <alignment vertical="center" shrinkToFit="1"/>
      <protection locked="0"/>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38" fontId="34" fillId="0" borderId="0" xfId="1" applyFont="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34" xfId="1" applyFont="1" applyBorder="1" applyAlignment="1">
      <alignment vertical="center" wrapText="1"/>
    </xf>
    <xf numFmtId="38" fontId="4" fillId="0" borderId="135" xfId="1" applyFont="1" applyBorder="1" applyAlignment="1">
      <alignment vertical="center" wrapTex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5" fillId="0" borderId="0" xfId="1" applyFont="1" applyFill="1" applyAlignment="1">
      <alignment vertical="top"/>
    </xf>
    <xf numFmtId="178" fontId="4" fillId="4" borderId="0" xfId="1" applyNumberFormat="1" applyFont="1" applyFill="1" applyAlignment="1">
      <alignment vertical="center" shrinkToFit="1"/>
    </xf>
    <xf numFmtId="38" fontId="4" fillId="0" borderId="0" xfId="1" applyFont="1" applyAlignment="1">
      <alignment vertical="top" wrapText="1"/>
    </xf>
    <xf numFmtId="38" fontId="4" fillId="0" borderId="21" xfId="1" applyFont="1" applyBorder="1" applyAlignment="1">
      <alignment vertical="top" wrapText="1"/>
    </xf>
    <xf numFmtId="38" fontId="4" fillId="0" borderId="130" xfId="1" applyFont="1" applyBorder="1" applyAlignment="1">
      <alignment horizontal="center"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7" fillId="0" borderId="129" xfId="1" applyFont="1" applyBorder="1" applyAlignment="1">
      <alignment vertical="center" wrapText="1"/>
    </xf>
    <xf numFmtId="38" fontId="7" fillId="0" borderId="39" xfId="1" applyFont="1" applyBorder="1" applyAlignment="1">
      <alignment vertical="center" wrapText="1"/>
    </xf>
    <xf numFmtId="176" fontId="0" fillId="3" borderId="14" xfId="1" applyNumberFormat="1" applyFont="1" applyFill="1" applyBorder="1" applyAlignment="1" applyProtection="1">
      <alignment vertical="center" shrinkToFit="1"/>
      <protection locked="0"/>
    </xf>
    <xf numFmtId="176" fontId="0" fillId="3" borderId="133" xfId="1" applyNumberFormat="1" applyFont="1" applyFill="1" applyBorder="1" applyAlignment="1" applyProtection="1">
      <alignment vertical="center" shrinkToFit="1"/>
      <protection locked="0"/>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38" fontId="4" fillId="0" borderId="145" xfId="1" applyFont="1" applyBorder="1" applyAlignment="1">
      <alignment vertical="center" wrapText="1"/>
    </xf>
    <xf numFmtId="38" fontId="4" fillId="0" borderId="146" xfId="1" applyFont="1" applyBorder="1" applyAlignment="1">
      <alignment vertical="center" wrapText="1"/>
    </xf>
    <xf numFmtId="38" fontId="10" fillId="0" borderId="0" xfId="1" applyFont="1" applyBorder="1" applyAlignment="1">
      <alignment vertical="top"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0" borderId="14" xfId="1" applyFont="1" applyBorder="1" applyAlignment="1">
      <alignment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4" fillId="0" borderId="1" xfId="1" applyFont="1" applyBorder="1" applyAlignment="1">
      <alignment vertical="center" wrapText="1"/>
    </xf>
    <xf numFmtId="38" fontId="4" fillId="0" borderId="16" xfId="1" applyFont="1" applyBorder="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0" xfId="1" applyFont="1" applyFill="1" applyAlignment="1">
      <alignment vertical="center" shrinkToFit="1"/>
    </xf>
    <xf numFmtId="49" fontId="2"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2" fillId="4" borderId="115" xfId="0" applyFont="1" applyFill="1" applyBorder="1" applyAlignment="1">
      <alignment horizontal="center"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6">
    <cellStyle name="桁区切り" xfId="1" builtinId="6"/>
    <cellStyle name="桁区切り 2" xfId="5"/>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2" name="Line 1">
          <a:extLst>
            <a:ext uri="{FF2B5EF4-FFF2-40B4-BE49-F238E27FC236}">
              <a16:creationId xmlns:a16="http://schemas.microsoft.com/office/drawing/2014/main" id="{2DDA9570-55D4-42FB-9481-8BEF1139E3F9}"/>
            </a:ext>
          </a:extLst>
        </xdr:cNvPr>
        <xdr:cNvSpPr>
          <a:spLocks noChangeShapeType="1"/>
        </xdr:cNvSpPr>
      </xdr:nvSpPr>
      <xdr:spPr bwMode="auto">
        <a:xfrm>
          <a:off x="6419850" y="3962400"/>
          <a:ext cx="0" cy="2984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3" name="Line 2">
          <a:extLst>
            <a:ext uri="{FF2B5EF4-FFF2-40B4-BE49-F238E27FC236}">
              <a16:creationId xmlns:a16="http://schemas.microsoft.com/office/drawing/2014/main" id="{48BB37B2-7B8E-4C1D-8B0D-BE30A737F65C}"/>
            </a:ext>
          </a:extLst>
        </xdr:cNvPr>
        <xdr:cNvSpPr>
          <a:spLocks noChangeShapeType="1"/>
        </xdr:cNvSpPr>
      </xdr:nvSpPr>
      <xdr:spPr bwMode="auto">
        <a:xfrm>
          <a:off x="6419850" y="2349500"/>
          <a:ext cx="0" cy="1651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4" name="Line 3">
          <a:extLst>
            <a:ext uri="{FF2B5EF4-FFF2-40B4-BE49-F238E27FC236}">
              <a16:creationId xmlns:a16="http://schemas.microsoft.com/office/drawing/2014/main" id="{FA83CC3E-4115-4F56-BC20-E43A3A3C156D}"/>
            </a:ext>
          </a:extLst>
        </xdr:cNvPr>
        <xdr:cNvSpPr>
          <a:spLocks noChangeShapeType="1"/>
        </xdr:cNvSpPr>
      </xdr:nvSpPr>
      <xdr:spPr bwMode="auto">
        <a:xfrm rot="-5400000">
          <a:off x="6772275" y="1479550"/>
          <a:ext cx="0" cy="6667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5" name="Line 4">
          <a:extLst>
            <a:ext uri="{FF2B5EF4-FFF2-40B4-BE49-F238E27FC236}">
              <a16:creationId xmlns:a16="http://schemas.microsoft.com/office/drawing/2014/main" id="{F9A653B5-87C9-47CC-91FA-5C98D551E5D4}"/>
            </a:ext>
          </a:extLst>
        </xdr:cNvPr>
        <xdr:cNvSpPr>
          <a:spLocks noChangeShapeType="1"/>
        </xdr:cNvSpPr>
      </xdr:nvSpPr>
      <xdr:spPr bwMode="auto">
        <a:xfrm flipV="1">
          <a:off x="5791200" y="1978025"/>
          <a:ext cx="0" cy="2540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6" name="Line 5">
          <a:extLst>
            <a:ext uri="{FF2B5EF4-FFF2-40B4-BE49-F238E27FC236}">
              <a16:creationId xmlns:a16="http://schemas.microsoft.com/office/drawing/2014/main" id="{EDCB6350-5164-42E9-B71F-3F83D3171EF3}"/>
            </a:ext>
          </a:extLst>
        </xdr:cNvPr>
        <xdr:cNvSpPr>
          <a:spLocks noChangeShapeType="1"/>
        </xdr:cNvSpPr>
      </xdr:nvSpPr>
      <xdr:spPr bwMode="auto">
        <a:xfrm rot="-5400000">
          <a:off x="8639175" y="1489075"/>
          <a:ext cx="0" cy="6477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7" name="Line 6">
          <a:extLst>
            <a:ext uri="{FF2B5EF4-FFF2-40B4-BE49-F238E27FC236}">
              <a16:creationId xmlns:a16="http://schemas.microsoft.com/office/drawing/2014/main" id="{8502935C-A399-470F-A31E-28A76ABD980E}"/>
            </a:ext>
          </a:extLst>
        </xdr:cNvPr>
        <xdr:cNvSpPr>
          <a:spLocks noChangeShapeType="1"/>
        </xdr:cNvSpPr>
      </xdr:nvSpPr>
      <xdr:spPr bwMode="auto">
        <a:xfrm rot="-5400000">
          <a:off x="8891588" y="22209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8" name="Line 7">
          <a:extLst>
            <a:ext uri="{FF2B5EF4-FFF2-40B4-BE49-F238E27FC236}">
              <a16:creationId xmlns:a16="http://schemas.microsoft.com/office/drawing/2014/main" id="{58492B05-1D10-4F83-8D27-3034CE7ECB17}"/>
            </a:ext>
          </a:extLst>
        </xdr:cNvPr>
        <xdr:cNvSpPr>
          <a:spLocks noChangeShapeType="1"/>
        </xdr:cNvSpPr>
      </xdr:nvSpPr>
      <xdr:spPr bwMode="auto">
        <a:xfrm rot="-5400000">
          <a:off x="8901113" y="27130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 name="Line 8">
          <a:extLst>
            <a:ext uri="{FF2B5EF4-FFF2-40B4-BE49-F238E27FC236}">
              <a16:creationId xmlns:a16="http://schemas.microsoft.com/office/drawing/2014/main" id="{D6B36818-03B8-42FD-86C5-67F5773E7DC6}"/>
            </a:ext>
          </a:extLst>
        </xdr:cNvPr>
        <xdr:cNvSpPr>
          <a:spLocks noChangeShapeType="1"/>
        </xdr:cNvSpPr>
      </xdr:nvSpPr>
      <xdr:spPr bwMode="auto">
        <a:xfrm rot="-5400000">
          <a:off x="8910638" y="37036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10" name="Line 9">
          <a:extLst>
            <a:ext uri="{FF2B5EF4-FFF2-40B4-BE49-F238E27FC236}">
              <a16:creationId xmlns:a16="http://schemas.microsoft.com/office/drawing/2014/main" id="{F9F02476-18D1-421F-98E7-E766CE34D7A1}"/>
            </a:ext>
          </a:extLst>
        </xdr:cNvPr>
        <xdr:cNvSpPr>
          <a:spLocks noChangeShapeType="1"/>
        </xdr:cNvSpPr>
      </xdr:nvSpPr>
      <xdr:spPr bwMode="auto">
        <a:xfrm rot="-5400000">
          <a:off x="8601075" y="3965575"/>
          <a:ext cx="0" cy="6477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11" name="AutoShape 15">
          <a:extLst>
            <a:ext uri="{FF2B5EF4-FFF2-40B4-BE49-F238E27FC236}">
              <a16:creationId xmlns:a16="http://schemas.microsoft.com/office/drawing/2014/main" id="{637B72F8-0C27-45AA-BA29-F8B81A5AA3ED}"/>
            </a:ext>
          </a:extLst>
        </xdr:cNvPr>
        <xdr:cNvSpPr>
          <a:spLocks/>
        </xdr:cNvSpPr>
      </xdr:nvSpPr>
      <xdr:spPr bwMode="auto">
        <a:xfrm>
          <a:off x="14458950" y="4610100"/>
          <a:ext cx="180975" cy="3206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12" name="Line 16">
          <a:extLst>
            <a:ext uri="{FF2B5EF4-FFF2-40B4-BE49-F238E27FC236}">
              <a16:creationId xmlns:a16="http://schemas.microsoft.com/office/drawing/2014/main" id="{09F85DE0-CF84-4877-997B-50C295476419}"/>
            </a:ext>
          </a:extLst>
        </xdr:cNvPr>
        <xdr:cNvSpPr>
          <a:spLocks noChangeShapeType="1"/>
        </xdr:cNvSpPr>
      </xdr:nvSpPr>
      <xdr:spPr bwMode="auto">
        <a:xfrm flipH="1">
          <a:off x="14458950" y="4765675"/>
          <a:ext cx="62865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13" name="AutoShape 18">
          <a:extLst>
            <a:ext uri="{FF2B5EF4-FFF2-40B4-BE49-F238E27FC236}">
              <a16:creationId xmlns:a16="http://schemas.microsoft.com/office/drawing/2014/main" id="{86E988F7-D11F-47FD-8D3D-445FCD98C01A}"/>
            </a:ext>
          </a:extLst>
        </xdr:cNvPr>
        <xdr:cNvSpPr>
          <a:spLocks/>
        </xdr:cNvSpPr>
      </xdr:nvSpPr>
      <xdr:spPr bwMode="auto">
        <a:xfrm>
          <a:off x="27041475" y="2619375"/>
          <a:ext cx="619125" cy="320675"/>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14" name="Line 27">
          <a:extLst>
            <a:ext uri="{FF2B5EF4-FFF2-40B4-BE49-F238E27FC236}">
              <a16:creationId xmlns:a16="http://schemas.microsoft.com/office/drawing/2014/main" id="{051C00BB-804B-4CDD-A716-0895337FCE22}"/>
            </a:ext>
          </a:extLst>
        </xdr:cNvPr>
        <xdr:cNvSpPr>
          <a:spLocks noChangeShapeType="1"/>
        </xdr:cNvSpPr>
      </xdr:nvSpPr>
      <xdr:spPr bwMode="auto">
        <a:xfrm rot="-5400000">
          <a:off x="19950113" y="979487"/>
          <a:ext cx="0" cy="6762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15" name="Line 28">
          <a:extLst>
            <a:ext uri="{FF2B5EF4-FFF2-40B4-BE49-F238E27FC236}">
              <a16:creationId xmlns:a16="http://schemas.microsoft.com/office/drawing/2014/main" id="{02C354CD-3746-44EA-B745-4CC87DD29D3E}"/>
            </a:ext>
          </a:extLst>
        </xdr:cNvPr>
        <xdr:cNvSpPr>
          <a:spLocks noChangeShapeType="1"/>
        </xdr:cNvSpPr>
      </xdr:nvSpPr>
      <xdr:spPr bwMode="auto">
        <a:xfrm rot="-5400000">
          <a:off x="20440650" y="1501775"/>
          <a:ext cx="0" cy="6286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16" name="Line 29">
          <a:extLst>
            <a:ext uri="{FF2B5EF4-FFF2-40B4-BE49-F238E27FC236}">
              <a16:creationId xmlns:a16="http://schemas.microsoft.com/office/drawing/2014/main" id="{01A5B25C-1703-42A7-8050-9E22BC53960E}"/>
            </a:ext>
          </a:extLst>
        </xdr:cNvPr>
        <xdr:cNvSpPr>
          <a:spLocks noChangeShapeType="1"/>
        </xdr:cNvSpPr>
      </xdr:nvSpPr>
      <xdr:spPr bwMode="auto">
        <a:xfrm flipV="1">
          <a:off x="17726025" y="2019300"/>
          <a:ext cx="0" cy="1651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17" name="Line 30">
          <a:extLst>
            <a:ext uri="{FF2B5EF4-FFF2-40B4-BE49-F238E27FC236}">
              <a16:creationId xmlns:a16="http://schemas.microsoft.com/office/drawing/2014/main" id="{FA1B8BED-2D1F-4B08-A529-BB3C4C76B889}"/>
            </a:ext>
          </a:extLst>
        </xdr:cNvPr>
        <xdr:cNvSpPr>
          <a:spLocks noChangeShapeType="1"/>
        </xdr:cNvSpPr>
      </xdr:nvSpPr>
      <xdr:spPr bwMode="auto">
        <a:xfrm rot="-5400000">
          <a:off x="19892963" y="2465387"/>
          <a:ext cx="0" cy="6762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18" name="Line 28">
          <a:extLst>
            <a:ext uri="{FF2B5EF4-FFF2-40B4-BE49-F238E27FC236}">
              <a16:creationId xmlns:a16="http://schemas.microsoft.com/office/drawing/2014/main" id="{43342208-CB60-448E-89E2-79456A17D593}"/>
            </a:ext>
          </a:extLst>
        </xdr:cNvPr>
        <xdr:cNvSpPr>
          <a:spLocks noChangeShapeType="1"/>
        </xdr:cNvSpPr>
      </xdr:nvSpPr>
      <xdr:spPr bwMode="auto">
        <a:xfrm rot="-5400000">
          <a:off x="20431125" y="1997075"/>
          <a:ext cx="0" cy="6286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19" name="グループ化 31">
          <a:extLst>
            <a:ext uri="{FF2B5EF4-FFF2-40B4-BE49-F238E27FC236}">
              <a16:creationId xmlns:a16="http://schemas.microsoft.com/office/drawing/2014/main" id="{43D75467-B2A9-4917-BD8A-76595057BE68}"/>
            </a:ext>
          </a:extLst>
        </xdr:cNvPr>
        <xdr:cNvGrpSpPr>
          <a:grpSpLocks/>
        </xdr:cNvGrpSpPr>
      </xdr:nvGrpSpPr>
      <xdr:grpSpPr bwMode="auto">
        <a:xfrm>
          <a:off x="1698625" y="2197100"/>
          <a:ext cx="600075" cy="631825"/>
          <a:chOff x="1455420" y="2194560"/>
          <a:chExt cx="586740" cy="632460"/>
        </a:xfrm>
      </xdr:grpSpPr>
      <xdr:cxnSp macro="">
        <xdr:nvCxnSpPr>
          <xdr:cNvPr id="20" name="直線コネクタ 19">
            <a:extLst>
              <a:ext uri="{FF2B5EF4-FFF2-40B4-BE49-F238E27FC236}">
                <a16:creationId xmlns:a16="http://schemas.microsoft.com/office/drawing/2014/main" id="{8EDDB4AA-6ECD-9FA4-74CF-CEB5C67E7A1B}"/>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BA205868-5399-2A7C-9E0A-A8B8693AC38D}"/>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A06A447E-DB72-16F0-24FD-55711DC03099}"/>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23" name="Line 5">
          <a:extLst>
            <a:ext uri="{FF2B5EF4-FFF2-40B4-BE49-F238E27FC236}">
              <a16:creationId xmlns:a16="http://schemas.microsoft.com/office/drawing/2014/main" id="{7CE3986A-CAFA-4A33-B601-CCEF85EC3549}"/>
            </a:ext>
          </a:extLst>
        </xdr:cNvPr>
        <xdr:cNvSpPr>
          <a:spLocks noChangeShapeType="1"/>
        </xdr:cNvSpPr>
      </xdr:nvSpPr>
      <xdr:spPr bwMode="auto">
        <a:xfrm rot="-5400000">
          <a:off x="2686050" y="930275"/>
          <a:ext cx="0" cy="9334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24" name="Line 5">
          <a:extLst>
            <a:ext uri="{FF2B5EF4-FFF2-40B4-BE49-F238E27FC236}">
              <a16:creationId xmlns:a16="http://schemas.microsoft.com/office/drawing/2014/main" id="{F1E619E7-62D0-4625-B713-04F6367773C5}"/>
            </a:ext>
          </a:extLst>
        </xdr:cNvPr>
        <xdr:cNvSpPr>
          <a:spLocks noChangeShapeType="1"/>
        </xdr:cNvSpPr>
      </xdr:nvSpPr>
      <xdr:spPr bwMode="auto">
        <a:xfrm rot="-5400000">
          <a:off x="2686050" y="1270000"/>
          <a:ext cx="0" cy="9334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25" name="Line 19">
          <a:extLst>
            <a:ext uri="{FF2B5EF4-FFF2-40B4-BE49-F238E27FC236}">
              <a16:creationId xmlns:a16="http://schemas.microsoft.com/office/drawing/2014/main" id="{6910CCA7-54BB-437B-B892-CD13B849F622}"/>
            </a:ext>
          </a:extLst>
        </xdr:cNvPr>
        <xdr:cNvSpPr>
          <a:spLocks noChangeShapeType="1"/>
        </xdr:cNvSpPr>
      </xdr:nvSpPr>
      <xdr:spPr bwMode="auto">
        <a:xfrm flipH="1">
          <a:off x="27031950" y="28035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26" name="Line 30">
          <a:extLst>
            <a:ext uri="{FF2B5EF4-FFF2-40B4-BE49-F238E27FC236}">
              <a16:creationId xmlns:a16="http://schemas.microsoft.com/office/drawing/2014/main" id="{5679F07F-4BEB-49DC-8183-E3245DA8E935}"/>
            </a:ext>
          </a:extLst>
        </xdr:cNvPr>
        <xdr:cNvSpPr>
          <a:spLocks noChangeShapeType="1"/>
        </xdr:cNvSpPr>
      </xdr:nvSpPr>
      <xdr:spPr bwMode="auto">
        <a:xfrm rot="-5400000">
          <a:off x="14211300" y="2473325"/>
          <a:ext cx="0" cy="6667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27" name="Line 1">
          <a:extLst>
            <a:ext uri="{FF2B5EF4-FFF2-40B4-BE49-F238E27FC236}">
              <a16:creationId xmlns:a16="http://schemas.microsoft.com/office/drawing/2014/main" id="{7D6D7F41-ECC1-4B41-9286-C578B2567EF5}"/>
            </a:ext>
          </a:extLst>
        </xdr:cNvPr>
        <xdr:cNvSpPr>
          <a:spLocks noChangeShapeType="1"/>
        </xdr:cNvSpPr>
      </xdr:nvSpPr>
      <xdr:spPr bwMode="auto">
        <a:xfrm rot="-5400000">
          <a:off x="16006763" y="4040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28" name="Line 1">
          <a:extLst>
            <a:ext uri="{FF2B5EF4-FFF2-40B4-BE49-F238E27FC236}">
              <a16:creationId xmlns:a16="http://schemas.microsoft.com/office/drawing/2014/main" id="{73A08106-163C-42B3-9F15-37ABF7B40FDE}"/>
            </a:ext>
          </a:extLst>
        </xdr:cNvPr>
        <xdr:cNvSpPr>
          <a:spLocks noChangeShapeType="1"/>
        </xdr:cNvSpPr>
      </xdr:nvSpPr>
      <xdr:spPr bwMode="auto">
        <a:xfrm>
          <a:off x="21850350" y="3302000"/>
          <a:ext cx="0" cy="307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89100" y="2187575"/>
          <a:ext cx="609600" cy="63182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89100" y="2197100"/>
          <a:ext cx="609600" cy="63182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89100" y="2178050"/>
          <a:ext cx="609600" cy="63182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89100" y="2216150"/>
          <a:ext cx="609600" cy="62230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89100" y="2187575"/>
          <a:ext cx="609600" cy="63182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89100" y="2187575"/>
          <a:ext cx="609600" cy="63182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89100" y="2178050"/>
          <a:ext cx="609600" cy="62230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89100" y="2178050"/>
          <a:ext cx="609600" cy="63182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7" zoomScaleNormal="100" zoomScaleSheetLayoutView="100" workbookViewId="0">
      <selection activeCell="N28" sqref="N28"/>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875" style="25" customWidth="1"/>
    <col min="7" max="7" width="6.875" style="25" customWidth="1"/>
    <col min="8" max="8" width="13.875" style="25" customWidth="1"/>
    <col min="9" max="9" width="5.875" style="25" customWidth="1"/>
    <col min="10" max="10" width="3.875" style="25" customWidth="1"/>
    <col min="11" max="11" width="10.875" style="25" customWidth="1"/>
    <col min="12" max="12" width="6.875" style="25" customWidth="1"/>
    <col min="13" max="13" width="7.875" style="25" customWidth="1"/>
    <col min="14" max="14" width="6.875" style="25" customWidth="1"/>
    <col min="15" max="15" width="7.875" style="25" customWidth="1"/>
    <col min="16" max="16" width="2.125" style="25" customWidth="1"/>
    <col min="17" max="17" width="9" style="25"/>
    <col min="18" max="18" width="9" style="48"/>
    <col min="19" max="19" width="10.875" style="48" customWidth="1"/>
    <col min="20" max="20" width="9" style="48"/>
    <col min="21" max="21" width="13.375" style="48" customWidth="1"/>
    <col min="22" max="27" width="9" style="48"/>
    <col min="28" max="28" width="33.875" style="48" customWidth="1"/>
    <col min="29" max="48" width="9" style="48"/>
    <col min="49" max="16384" width="9" style="25"/>
  </cols>
  <sheetData>
    <row r="2" spans="1:54" ht="13.5" x14ac:dyDescent="0.15">
      <c r="C2" s="24" t="s">
        <v>48</v>
      </c>
    </row>
    <row r="3" spans="1:54" ht="13.5" x14ac:dyDescent="0.15">
      <c r="C3" s="24" t="s">
        <v>157</v>
      </c>
    </row>
    <row r="4" spans="1:54" s="83" customFormat="1" ht="13.5" x14ac:dyDescent="0.15">
      <c r="A4" s="82"/>
      <c r="B4" s="82"/>
      <c r="C4" s="24" t="s">
        <v>355</v>
      </c>
      <c r="E4" s="103"/>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row>
    <row r="5" spans="1:54" s="335" customFormat="1" ht="13.5" x14ac:dyDescent="0.15">
      <c r="A5" s="333"/>
      <c r="B5" s="333"/>
      <c r="C5" s="340" t="s">
        <v>342</v>
      </c>
      <c r="E5" s="336"/>
      <c r="X5" s="337"/>
      <c r="Y5" s="337"/>
      <c r="Z5" s="337"/>
      <c r="AA5" s="337"/>
      <c r="AB5" s="337"/>
      <c r="AC5" s="337"/>
      <c r="AD5" s="337"/>
      <c r="AE5" s="337"/>
      <c r="AF5" s="337"/>
      <c r="AG5" s="337"/>
      <c r="AH5" s="337"/>
      <c r="AI5" s="337"/>
      <c r="AJ5" s="337"/>
      <c r="AK5" s="337"/>
      <c r="AL5" s="337"/>
      <c r="AM5" s="337"/>
      <c r="AN5" s="337"/>
      <c r="AO5" s="337"/>
      <c r="AP5" s="337"/>
      <c r="AQ5" s="337"/>
      <c r="AR5" s="337"/>
      <c r="AS5" s="337"/>
      <c r="AT5" s="337"/>
      <c r="AU5" s="337"/>
      <c r="AV5" s="337"/>
      <c r="AW5" s="337"/>
      <c r="AX5" s="337"/>
      <c r="AY5" s="337"/>
      <c r="AZ5" s="337"/>
      <c r="BA5" s="337"/>
      <c r="BB5" s="337"/>
    </row>
    <row r="6" spans="1:54" ht="13.5" x14ac:dyDescent="0.15">
      <c r="C6" s="24"/>
    </row>
    <row r="7" spans="1:54" ht="13.5" x14ac:dyDescent="0.15">
      <c r="C7" s="24" t="s">
        <v>2</v>
      </c>
      <c r="Q7" s="24"/>
    </row>
    <row r="8" spans="1:54" s="335" customFormat="1" ht="13.5" x14ac:dyDescent="0.15">
      <c r="A8" s="333"/>
      <c r="B8" s="333"/>
      <c r="C8" s="340" t="s">
        <v>344</v>
      </c>
      <c r="D8" s="341"/>
      <c r="E8" s="341"/>
      <c r="F8" s="341"/>
      <c r="G8" s="342"/>
      <c r="H8" s="342"/>
      <c r="I8" s="342"/>
      <c r="J8" s="342"/>
      <c r="K8" s="342"/>
      <c r="L8" s="342"/>
      <c r="M8" s="342"/>
      <c r="N8" s="342"/>
      <c r="O8" s="342"/>
      <c r="P8" s="342"/>
      <c r="Q8" s="342"/>
      <c r="R8" s="342"/>
      <c r="W8" s="334"/>
      <c r="X8" s="338"/>
      <c r="Y8" s="339"/>
      <c r="Z8" s="337"/>
      <c r="AA8" s="337"/>
      <c r="AB8" s="337"/>
      <c r="AC8" s="337"/>
      <c r="AD8" s="337"/>
      <c r="AE8" s="337"/>
      <c r="AF8" s="337"/>
      <c r="AG8" s="337"/>
      <c r="AH8" s="337"/>
      <c r="AI8" s="337"/>
      <c r="AJ8" s="337"/>
      <c r="AK8" s="337"/>
      <c r="AL8" s="337"/>
      <c r="AM8" s="337"/>
      <c r="AN8" s="337"/>
      <c r="AO8" s="337"/>
      <c r="AP8" s="337"/>
      <c r="AQ8" s="337"/>
      <c r="AR8" s="337"/>
      <c r="AS8" s="337"/>
      <c r="AT8" s="337"/>
      <c r="AU8" s="337"/>
      <c r="AV8" s="337"/>
      <c r="AW8" s="337"/>
      <c r="AX8" s="337"/>
      <c r="AY8" s="337"/>
      <c r="AZ8" s="337"/>
      <c r="BA8" s="337"/>
      <c r="BB8" s="337"/>
    </row>
    <row r="9" spans="1:54" s="335" customFormat="1" ht="13.5" x14ac:dyDescent="0.15">
      <c r="A9" s="333"/>
      <c r="B9" s="333"/>
      <c r="C9" s="340"/>
      <c r="D9" s="340" t="s">
        <v>432</v>
      </c>
      <c r="E9" s="341"/>
      <c r="F9" s="341"/>
      <c r="G9" s="342"/>
      <c r="H9" s="342"/>
      <c r="I9" s="342"/>
      <c r="J9" s="342"/>
      <c r="K9" s="342"/>
      <c r="L9" s="342"/>
      <c r="M9" s="342"/>
      <c r="N9" s="342"/>
      <c r="O9" s="342"/>
      <c r="P9" s="342"/>
      <c r="Q9" s="342"/>
      <c r="R9" s="342"/>
      <c r="W9" s="334"/>
      <c r="X9" s="338"/>
      <c r="Y9" s="339"/>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7"/>
      <c r="BB9" s="337"/>
    </row>
    <row r="10" spans="1:54" s="335" customFormat="1" ht="13.5" x14ac:dyDescent="0.15">
      <c r="A10" s="333"/>
      <c r="B10" s="333"/>
      <c r="C10" s="343"/>
      <c r="D10" s="343"/>
      <c r="E10" s="340" t="s">
        <v>434</v>
      </c>
      <c r="F10" s="342"/>
      <c r="G10" s="342"/>
      <c r="H10" s="342"/>
      <c r="I10" s="342"/>
      <c r="J10" s="342"/>
      <c r="K10" s="342"/>
      <c r="L10" s="342"/>
      <c r="M10" s="342"/>
      <c r="N10" s="342"/>
      <c r="O10" s="342"/>
      <c r="P10" s="342"/>
      <c r="Q10" s="342"/>
      <c r="R10" s="342"/>
      <c r="W10" s="334"/>
      <c r="X10" s="338"/>
      <c r="Y10" s="339"/>
      <c r="Z10" s="337"/>
      <c r="AA10" s="337"/>
      <c r="AB10" s="337"/>
      <c r="AC10" s="337"/>
      <c r="AD10" s="337"/>
      <c r="AE10" s="337"/>
      <c r="AF10" s="337"/>
      <c r="AG10" s="337"/>
      <c r="AH10" s="337"/>
      <c r="AI10" s="337"/>
      <c r="AJ10" s="337"/>
      <c r="AK10" s="337"/>
      <c r="AL10" s="337"/>
      <c r="AM10" s="337"/>
      <c r="AN10" s="337"/>
      <c r="AO10" s="337"/>
      <c r="AP10" s="337"/>
      <c r="AQ10" s="337"/>
      <c r="AR10" s="337"/>
      <c r="AS10" s="337"/>
      <c r="AT10" s="337"/>
      <c r="AU10" s="337"/>
      <c r="AV10" s="337"/>
      <c r="AW10" s="337"/>
      <c r="AX10" s="337"/>
      <c r="AY10" s="337"/>
      <c r="AZ10" s="337"/>
      <c r="BA10" s="337"/>
      <c r="BB10" s="337"/>
    </row>
    <row r="11" spans="1:54" ht="13.5" x14ac:dyDescent="0.15">
      <c r="C11" s="340" t="s">
        <v>345</v>
      </c>
      <c r="D11" s="342"/>
      <c r="E11" s="342"/>
      <c r="F11" s="342"/>
      <c r="G11" s="342"/>
      <c r="H11" s="342"/>
      <c r="I11" s="342"/>
      <c r="J11" s="342"/>
      <c r="K11" s="342"/>
      <c r="L11" s="342"/>
      <c r="M11" s="342"/>
      <c r="N11" s="342"/>
      <c r="O11" s="342"/>
      <c r="P11" s="342"/>
      <c r="Q11" s="342"/>
      <c r="R11" s="342"/>
      <c r="S11" s="25"/>
      <c r="T11" s="25"/>
      <c r="U11" s="25"/>
      <c r="V11" s="25"/>
      <c r="W11" s="24"/>
      <c r="X11" s="98"/>
      <c r="Y11" s="319"/>
      <c r="AW11" s="48"/>
      <c r="AX11" s="48"/>
      <c r="AY11" s="48"/>
      <c r="AZ11" s="48"/>
      <c r="BA11" s="48"/>
      <c r="BB11" s="48"/>
    </row>
    <row r="12" spans="1:54" ht="13.5" x14ac:dyDescent="0.15">
      <c r="C12" s="340" t="s">
        <v>346</v>
      </c>
      <c r="D12" s="342"/>
      <c r="E12" s="342"/>
      <c r="F12" s="342"/>
      <c r="G12" s="342"/>
      <c r="H12" s="342"/>
      <c r="I12" s="342"/>
      <c r="J12" s="342"/>
      <c r="K12" s="342"/>
      <c r="L12" s="342"/>
      <c r="M12" s="342"/>
      <c r="N12" s="342"/>
      <c r="O12" s="342"/>
      <c r="P12" s="342"/>
      <c r="Q12" s="342"/>
      <c r="R12" s="342"/>
      <c r="S12" s="25"/>
      <c r="T12" s="25"/>
      <c r="U12" s="25"/>
      <c r="V12" s="25"/>
      <c r="W12" s="24"/>
      <c r="X12" s="98"/>
      <c r="Y12" s="319"/>
      <c r="AW12" s="48"/>
      <c r="AX12" s="48"/>
      <c r="AY12" s="48"/>
      <c r="AZ12" s="48"/>
      <c r="BA12" s="48"/>
      <c r="BB12" s="48"/>
    </row>
    <row r="13" spans="1:54" ht="13.5" x14ac:dyDescent="0.15">
      <c r="C13" s="340" t="s">
        <v>347</v>
      </c>
      <c r="D13" s="342"/>
      <c r="E13" s="342"/>
      <c r="F13" s="342"/>
      <c r="G13" s="342"/>
      <c r="H13" s="342"/>
      <c r="I13" s="342"/>
      <c r="J13" s="342"/>
      <c r="K13" s="342"/>
      <c r="L13" s="342"/>
      <c r="M13" s="342"/>
      <c r="N13" s="342"/>
      <c r="O13" s="342"/>
      <c r="P13" s="342"/>
      <c r="Q13" s="342"/>
      <c r="R13" s="342"/>
      <c r="S13" s="25"/>
      <c r="T13" s="25"/>
      <c r="U13" s="25"/>
      <c r="V13" s="25"/>
      <c r="W13" s="25"/>
      <c r="X13" s="98"/>
      <c r="Y13" s="319"/>
      <c r="AW13" s="48"/>
      <c r="AX13" s="48"/>
      <c r="AY13" s="48"/>
      <c r="AZ13" s="48"/>
      <c r="BA13" s="48"/>
      <c r="BB13" s="48"/>
    </row>
    <row r="14" spans="1:54" ht="13.5" x14ac:dyDescent="0.15">
      <c r="C14" s="340"/>
      <c r="D14" s="342"/>
      <c r="E14" s="342"/>
      <c r="F14" s="342"/>
      <c r="G14" s="342"/>
      <c r="H14" s="342"/>
      <c r="I14" s="342"/>
      <c r="J14" s="342"/>
      <c r="K14" s="342"/>
      <c r="L14" s="342"/>
      <c r="M14" s="342"/>
      <c r="N14" s="342"/>
      <c r="O14" s="342"/>
      <c r="P14" s="342"/>
      <c r="Q14" s="342"/>
      <c r="R14" s="342"/>
      <c r="S14" s="25"/>
      <c r="T14" s="25"/>
      <c r="U14" s="25"/>
      <c r="V14" s="25"/>
      <c r="W14" s="25"/>
      <c r="X14" s="98"/>
      <c r="Y14" s="319"/>
      <c r="AW14" s="48"/>
      <c r="AX14" s="48"/>
      <c r="AY14" s="48"/>
      <c r="AZ14" s="48"/>
      <c r="BA14" s="48"/>
      <c r="BB14" s="48"/>
    </row>
    <row r="15" spans="1:54" ht="13.5" x14ac:dyDescent="0.15">
      <c r="B15" s="82"/>
      <c r="C15" s="340" t="s">
        <v>433</v>
      </c>
      <c r="D15" s="344"/>
      <c r="E15" s="344"/>
      <c r="F15" s="342"/>
      <c r="G15" s="342"/>
      <c r="H15" s="342"/>
      <c r="I15" s="342"/>
      <c r="J15" s="342"/>
      <c r="K15" s="342"/>
      <c r="L15" s="342"/>
      <c r="M15" s="342"/>
      <c r="N15" s="342"/>
      <c r="O15" s="342"/>
      <c r="P15" s="342"/>
      <c r="Q15" s="342"/>
      <c r="R15" s="342"/>
      <c r="S15" s="25"/>
      <c r="T15" s="25"/>
      <c r="U15" s="25"/>
      <c r="V15" s="25"/>
      <c r="W15" s="24"/>
      <c r="X15" s="98"/>
      <c r="Y15" s="319"/>
      <c r="AW15" s="48"/>
      <c r="AX15" s="48"/>
      <c r="AY15" s="48"/>
      <c r="AZ15" s="48"/>
      <c r="BA15" s="48"/>
      <c r="BB15" s="48"/>
    </row>
    <row r="16" spans="1:54" s="83" customFormat="1" ht="13.5" x14ac:dyDescent="0.15">
      <c r="A16" s="82"/>
      <c r="B16" s="82"/>
      <c r="C16" s="340" t="s">
        <v>339</v>
      </c>
      <c r="D16" s="344"/>
      <c r="E16" s="344"/>
      <c r="F16" s="344"/>
      <c r="G16" s="344"/>
      <c r="H16" s="344"/>
      <c r="I16" s="344"/>
      <c r="J16" s="344"/>
      <c r="K16" s="344"/>
      <c r="L16" s="344"/>
      <c r="M16" s="344"/>
      <c r="N16" s="344"/>
      <c r="O16" s="344"/>
      <c r="P16" s="344"/>
      <c r="Q16" s="344"/>
      <c r="R16" s="344"/>
      <c r="W16" s="24"/>
      <c r="X16" s="331"/>
      <c r="Y16" s="331"/>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row>
    <row r="17" spans="1:54" ht="36.75" customHeight="1" x14ac:dyDescent="0.15">
      <c r="C17" s="611" t="s">
        <v>340</v>
      </c>
      <c r="D17" s="612"/>
      <c r="E17" s="612"/>
      <c r="F17" s="612"/>
      <c r="G17" s="612"/>
      <c r="H17" s="612"/>
      <c r="I17" s="612"/>
      <c r="J17" s="612"/>
      <c r="K17" s="612"/>
      <c r="L17" s="612"/>
      <c r="M17" s="612"/>
      <c r="N17" s="612"/>
      <c r="O17" s="612"/>
      <c r="P17" s="612"/>
      <c r="Q17" s="612"/>
      <c r="R17" s="612"/>
      <c r="S17" s="332"/>
      <c r="T17" s="332"/>
      <c r="U17" s="332"/>
      <c r="V17" s="332"/>
      <c r="W17" s="332"/>
      <c r="X17" s="332"/>
      <c r="Y17" s="319"/>
      <c r="AW17" s="48"/>
      <c r="AX17" s="48"/>
      <c r="AY17" s="48"/>
      <c r="AZ17" s="48"/>
      <c r="BA17" s="48"/>
      <c r="BB17" s="48"/>
    </row>
    <row r="19" spans="1:54" ht="13.5" x14ac:dyDescent="0.15">
      <c r="C19" s="24" t="s">
        <v>3</v>
      </c>
      <c r="Q19" s="24"/>
      <c r="R19" s="98"/>
      <c r="S19" s="99"/>
    </row>
    <row r="20" spans="1:54" ht="13.5" x14ac:dyDescent="0.15">
      <c r="C20" s="609"/>
      <c r="D20" s="610"/>
      <c r="E20" s="24" t="s">
        <v>47</v>
      </c>
      <c r="Q20" s="24"/>
      <c r="R20" s="99"/>
      <c r="S20" s="99"/>
    </row>
    <row r="21" spans="1:54" ht="13.5" x14ac:dyDescent="0.15">
      <c r="C21" s="613" t="s">
        <v>351</v>
      </c>
      <c r="D21" s="614"/>
      <c r="E21" s="24" t="s">
        <v>341</v>
      </c>
      <c r="Q21" s="24"/>
      <c r="R21" s="99"/>
      <c r="S21" s="99"/>
    </row>
    <row r="22" spans="1:54" ht="13.5" x14ac:dyDescent="0.15">
      <c r="C22" s="636" t="s">
        <v>352</v>
      </c>
      <c r="D22" s="637"/>
      <c r="E22" s="24" t="s">
        <v>1</v>
      </c>
      <c r="Q22" s="24"/>
      <c r="R22" s="99"/>
      <c r="S22" s="99"/>
    </row>
    <row r="23" spans="1:54" ht="13.5" x14ac:dyDescent="0.15">
      <c r="C23" s="638" t="s">
        <v>353</v>
      </c>
      <c r="D23" s="639"/>
      <c r="E23" s="24" t="s">
        <v>44</v>
      </c>
      <c r="Q23" s="24"/>
      <c r="R23" s="98"/>
      <c r="S23" s="99"/>
    </row>
    <row r="24" spans="1:54" ht="13.5" x14ac:dyDescent="0.15">
      <c r="C24" s="640" t="s">
        <v>354</v>
      </c>
      <c r="D24" s="641"/>
      <c r="E24" s="340" t="s">
        <v>343</v>
      </c>
      <c r="Q24" s="24"/>
      <c r="R24" s="98"/>
      <c r="S24" s="99"/>
    </row>
    <row r="25" spans="1:54" ht="13.5" x14ac:dyDescent="0.15">
      <c r="E25" s="340" t="s">
        <v>348</v>
      </c>
      <c r="Q25" s="24"/>
      <c r="R25" s="98"/>
      <c r="S25" s="99"/>
    </row>
    <row r="26" spans="1:54" ht="14.25" thickBot="1" x14ac:dyDescent="0.2">
      <c r="C26" s="27"/>
      <c r="D26" s="27"/>
      <c r="E26" s="461"/>
      <c r="F26" s="27"/>
      <c r="G26" s="27"/>
      <c r="H26" s="27"/>
      <c r="O26" s="109" t="s">
        <v>156</v>
      </c>
      <c r="Q26" s="24"/>
      <c r="R26" s="98"/>
      <c r="S26" s="99"/>
    </row>
    <row r="27" spans="1:54" ht="13.5" x14ac:dyDescent="0.15">
      <c r="A27" s="25">
        <v>14</v>
      </c>
      <c r="C27" s="27"/>
      <c r="D27" s="27"/>
      <c r="F27" s="27"/>
      <c r="G27" s="27"/>
      <c r="H27" s="27"/>
      <c r="M27" s="618" t="s">
        <v>323</v>
      </c>
      <c r="N27" s="107" t="s">
        <v>110</v>
      </c>
      <c r="O27" s="108" t="s">
        <v>111</v>
      </c>
      <c r="Q27" s="24"/>
      <c r="R27" s="98"/>
      <c r="S27" s="99"/>
    </row>
    <row r="28" spans="1:54" ht="20.100000000000001" customHeight="1" thickBot="1" x14ac:dyDescent="0.2">
      <c r="A28" s="26">
        <f>+R86</f>
        <v>0</v>
      </c>
      <c r="C28" s="27" t="s">
        <v>292</v>
      </c>
      <c r="D28" s="27"/>
      <c r="E28" s="27"/>
      <c r="F28" s="27"/>
      <c r="G28" s="27"/>
      <c r="M28" s="619"/>
      <c r="N28" s="287" t="s">
        <v>456</v>
      </c>
      <c r="O28" s="288" t="s">
        <v>153</v>
      </c>
      <c r="Q28" s="24"/>
      <c r="R28" s="98"/>
      <c r="S28" s="99"/>
    </row>
    <row r="29" spans="1:54" ht="13.5" x14ac:dyDescent="0.15">
      <c r="C29" s="653" t="s">
        <v>387</v>
      </c>
      <c r="D29" s="654"/>
      <c r="E29" s="654"/>
      <c r="F29" s="654"/>
      <c r="G29" s="654"/>
      <c r="H29" s="654"/>
      <c r="I29" s="654"/>
      <c r="J29" s="654"/>
      <c r="K29" s="654"/>
      <c r="L29" s="654"/>
      <c r="M29" s="654"/>
      <c r="N29" s="654"/>
      <c r="O29" s="654"/>
      <c r="Q29" s="24"/>
      <c r="R29" s="98"/>
      <c r="S29" s="319"/>
    </row>
    <row r="30" spans="1:54" ht="13.5" x14ac:dyDescent="0.15">
      <c r="C30" s="85"/>
      <c r="D30" s="86"/>
      <c r="E30" s="86"/>
      <c r="F30" s="86"/>
      <c r="G30" s="86"/>
      <c r="H30" s="86"/>
      <c r="I30" s="86"/>
      <c r="J30" s="86"/>
      <c r="K30" s="86"/>
      <c r="L30" s="86"/>
      <c r="M30" s="86"/>
      <c r="N30" s="86"/>
      <c r="O30" s="87"/>
      <c r="Q30" s="24"/>
      <c r="R30" s="98"/>
      <c r="S30" s="319"/>
      <c r="U30" s="100"/>
    </row>
    <row r="31" spans="1:54" ht="12" customHeight="1" x14ac:dyDescent="0.15">
      <c r="C31" s="660" t="s">
        <v>293</v>
      </c>
      <c r="D31" s="661"/>
      <c r="E31" s="661"/>
      <c r="F31" s="661"/>
      <c r="G31" s="661"/>
      <c r="H31" s="661"/>
      <c r="I31" s="661"/>
      <c r="J31" s="661"/>
      <c r="K31" s="661"/>
      <c r="L31" s="661"/>
      <c r="M31" s="661"/>
      <c r="N31" s="661"/>
      <c r="O31" s="662"/>
      <c r="P31" s="24"/>
      <c r="Q31" s="24"/>
      <c r="R31" s="25"/>
      <c r="S31" s="24"/>
      <c r="T31" s="98"/>
      <c r="U31" s="319"/>
    </row>
    <row r="32" spans="1:54" ht="12" customHeight="1" x14ac:dyDescent="0.15">
      <c r="C32" s="663"/>
      <c r="D32" s="664"/>
      <c r="E32" s="664"/>
      <c r="F32" s="664"/>
      <c r="G32" s="664"/>
      <c r="H32" s="664"/>
      <c r="I32" s="664"/>
      <c r="J32" s="664"/>
      <c r="K32" s="664"/>
      <c r="L32" s="664"/>
      <c r="M32" s="664"/>
      <c r="N32" s="664"/>
      <c r="O32" s="665"/>
      <c r="Q32" s="24"/>
      <c r="R32" s="98"/>
      <c r="S32" s="99"/>
    </row>
    <row r="33" spans="1:19" ht="10.35" customHeight="1" x14ac:dyDescent="0.15">
      <c r="C33" s="88"/>
      <c r="D33" s="28"/>
      <c r="E33" s="28"/>
      <c r="F33" s="28"/>
      <c r="G33" s="28"/>
      <c r="H33" s="28"/>
      <c r="I33" s="28"/>
      <c r="J33" s="28"/>
      <c r="K33" s="28"/>
      <c r="L33" s="28"/>
      <c r="M33" s="28"/>
      <c r="N33" s="28"/>
      <c r="O33" s="89"/>
      <c r="Q33" s="24"/>
      <c r="R33" s="98"/>
      <c r="S33" s="98"/>
    </row>
    <row r="34" spans="1:19" ht="14.25" x14ac:dyDescent="0.15">
      <c r="C34" s="88"/>
      <c r="D34" s="28"/>
      <c r="E34" s="28"/>
      <c r="F34" s="28"/>
      <c r="G34" s="28"/>
      <c r="H34" s="28"/>
      <c r="I34" s="28"/>
      <c r="J34" s="28"/>
      <c r="K34" s="28"/>
      <c r="L34" s="666" t="s">
        <v>424</v>
      </c>
      <c r="M34" s="667"/>
      <c r="N34" s="667"/>
      <c r="O34" s="668"/>
      <c r="Q34" s="24"/>
      <c r="R34" s="98"/>
      <c r="S34" s="98"/>
    </row>
    <row r="35" spans="1:19" ht="11.25" customHeight="1" x14ac:dyDescent="0.15">
      <c r="C35" s="88"/>
      <c r="D35" s="28"/>
      <c r="E35" s="28"/>
      <c r="F35" s="28"/>
      <c r="G35" s="28"/>
      <c r="H35" s="28"/>
      <c r="I35" s="28"/>
      <c r="J35" s="28"/>
      <c r="K35" s="28"/>
      <c r="L35" s="28"/>
      <c r="M35" s="28"/>
      <c r="N35" s="28"/>
      <c r="O35" s="90"/>
      <c r="Q35" s="24"/>
      <c r="R35" s="98"/>
      <c r="S35" s="98"/>
    </row>
    <row r="36" spans="1:19" ht="13.5" x14ac:dyDescent="0.15">
      <c r="C36" s="634" t="s">
        <v>39</v>
      </c>
      <c r="D36" s="635"/>
      <c r="E36" s="635"/>
      <c r="F36" s="635"/>
      <c r="G36" s="462" t="s">
        <v>5</v>
      </c>
      <c r="H36" s="28"/>
      <c r="I36" s="28"/>
      <c r="J36" s="28"/>
      <c r="K36" s="28"/>
      <c r="L36" s="28"/>
      <c r="M36" s="28"/>
      <c r="N36" s="28"/>
      <c r="O36" s="89"/>
      <c r="Q36" s="24"/>
      <c r="R36" s="98"/>
      <c r="S36" s="98"/>
    </row>
    <row r="37" spans="1:19" ht="13.5" x14ac:dyDescent="0.15">
      <c r="C37" s="88"/>
      <c r="D37" s="28"/>
      <c r="E37" s="28"/>
      <c r="F37" s="28"/>
      <c r="G37" s="28"/>
      <c r="H37" s="28"/>
      <c r="I37" s="28"/>
      <c r="J37" s="28"/>
      <c r="K37" s="28"/>
      <c r="L37" s="28"/>
      <c r="M37" s="28"/>
      <c r="N37" s="28"/>
      <c r="O37" s="89"/>
      <c r="Q37" s="24"/>
      <c r="R37" s="98"/>
      <c r="S37" s="99"/>
    </row>
    <row r="38" spans="1:19" ht="13.5" x14ac:dyDescent="0.15">
      <c r="A38" s="26">
        <v>3</v>
      </c>
      <c r="C38" s="88"/>
      <c r="D38" s="28"/>
      <c r="E38" s="28"/>
      <c r="F38" s="28"/>
      <c r="G38" s="28"/>
      <c r="H38" s="447" t="s">
        <v>338</v>
      </c>
      <c r="I38" s="447"/>
      <c r="J38" s="28"/>
      <c r="K38" s="28"/>
      <c r="L38" s="28"/>
      <c r="M38" s="28"/>
      <c r="N38" s="28"/>
      <c r="O38" s="89"/>
      <c r="Q38" s="24"/>
      <c r="R38" s="98"/>
      <c r="S38" s="99"/>
    </row>
    <row r="39" spans="1:19" ht="26.25" customHeight="1" x14ac:dyDescent="0.15">
      <c r="C39" s="88"/>
      <c r="D39" s="28"/>
      <c r="E39" s="28"/>
      <c r="F39" s="28"/>
      <c r="G39" s="28"/>
      <c r="H39" s="29" t="s">
        <v>6</v>
      </c>
      <c r="I39" s="29"/>
      <c r="J39" s="646" t="s">
        <v>449</v>
      </c>
      <c r="K39" s="646"/>
      <c r="L39" s="647"/>
      <c r="M39" s="647"/>
      <c r="N39" s="647"/>
      <c r="O39" s="648"/>
      <c r="Q39" s="24"/>
      <c r="R39" s="98"/>
    </row>
    <row r="40" spans="1:19" ht="26.25" customHeight="1" x14ac:dyDescent="0.15">
      <c r="C40" s="88"/>
      <c r="D40" s="28"/>
      <c r="E40" s="28"/>
      <c r="F40" s="28"/>
      <c r="G40" s="28"/>
      <c r="H40" s="29" t="s">
        <v>7</v>
      </c>
      <c r="I40" s="29"/>
      <c r="J40" s="646" t="s">
        <v>450</v>
      </c>
      <c r="K40" s="646"/>
      <c r="L40" s="647"/>
      <c r="M40" s="647"/>
      <c r="N40" s="647"/>
      <c r="O40" s="6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49" t="s">
        <v>452</v>
      </c>
      <c r="M42" s="649"/>
      <c r="N42" s="649"/>
      <c r="O42" s="6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669" t="s">
        <v>436</v>
      </c>
      <c r="D45" s="670"/>
      <c r="E45" s="670"/>
      <c r="F45" s="670"/>
      <c r="G45" s="670"/>
      <c r="H45" s="670"/>
      <c r="I45" s="670"/>
      <c r="J45" s="670"/>
      <c r="K45" s="670"/>
      <c r="L45" s="670"/>
      <c r="M45" s="670"/>
      <c r="N45" s="670"/>
      <c r="O45" s="671"/>
    </row>
    <row r="46" spans="1:19" x14ac:dyDescent="0.15">
      <c r="C46" s="91"/>
      <c r="D46" s="31"/>
      <c r="E46" s="31"/>
      <c r="F46" s="31"/>
      <c r="G46" s="31"/>
      <c r="H46" s="31"/>
      <c r="I46" s="31"/>
      <c r="J46" s="31"/>
      <c r="K46" s="31"/>
      <c r="L46" s="31"/>
      <c r="M46" s="31"/>
      <c r="N46" s="31"/>
      <c r="O46" s="92"/>
    </row>
    <row r="47" spans="1:19" ht="18" customHeight="1" x14ac:dyDescent="0.15">
      <c r="C47" s="623" t="s">
        <v>10</v>
      </c>
      <c r="D47" s="624"/>
      <c r="E47" s="625"/>
      <c r="F47" s="629" t="s">
        <v>451</v>
      </c>
      <c r="G47" s="630"/>
      <c r="H47" s="631"/>
      <c r="I47" s="631"/>
      <c r="J47" s="631"/>
      <c r="K47" s="631"/>
      <c r="L47" s="631"/>
      <c r="M47" s="620" t="s">
        <v>435</v>
      </c>
      <c r="N47" s="621"/>
      <c r="O47" s="622"/>
    </row>
    <row r="48" spans="1:19" ht="18" customHeight="1" x14ac:dyDescent="0.15">
      <c r="C48" s="626"/>
      <c r="D48" s="627"/>
      <c r="E48" s="628"/>
      <c r="F48" s="632"/>
      <c r="G48" s="633"/>
      <c r="H48" s="633"/>
      <c r="I48" s="633"/>
      <c r="J48" s="633"/>
      <c r="K48" s="633"/>
      <c r="L48" s="633"/>
      <c r="M48" s="672">
        <v>2537</v>
      </c>
      <c r="N48" s="673"/>
      <c r="O48" s="674"/>
    </row>
    <row r="49" spans="3:21" ht="18" customHeight="1" x14ac:dyDescent="0.15">
      <c r="C49" s="623" t="s">
        <v>11</v>
      </c>
      <c r="D49" s="655"/>
      <c r="E49" s="656"/>
      <c r="F49" s="642" t="s">
        <v>453</v>
      </c>
      <c r="G49" s="643"/>
      <c r="H49" s="643"/>
      <c r="I49" s="643"/>
      <c r="J49" s="643"/>
      <c r="K49" s="643"/>
      <c r="L49" s="460" t="s">
        <v>170</v>
      </c>
      <c r="M49" s="463"/>
      <c r="N49" s="675" t="s">
        <v>452</v>
      </c>
      <c r="O49" s="676"/>
    </row>
    <row r="50" spans="3:21" ht="18" customHeight="1" x14ac:dyDescent="0.15">
      <c r="C50" s="657"/>
      <c r="D50" s="658"/>
      <c r="E50" s="659"/>
      <c r="F50" s="644"/>
      <c r="G50" s="645"/>
      <c r="H50" s="645"/>
      <c r="I50" s="645"/>
      <c r="J50" s="645"/>
      <c r="K50" s="645"/>
      <c r="L50" s="464"/>
      <c r="M50" s="651"/>
      <c r="N50" s="652"/>
      <c r="O50" s="328"/>
    </row>
    <row r="51" spans="3:21" ht="26.25" customHeight="1" x14ac:dyDescent="0.15">
      <c r="C51" s="465" t="s">
        <v>361</v>
      </c>
      <c r="D51" s="189"/>
      <c r="E51" s="189"/>
      <c r="F51" s="345"/>
      <c r="G51" s="345"/>
      <c r="H51" s="345"/>
      <c r="I51" s="345"/>
      <c r="J51" s="345"/>
      <c r="K51" s="345"/>
      <c r="L51" s="346"/>
      <c r="M51" s="347"/>
      <c r="N51" s="466"/>
      <c r="O51" s="348"/>
    </row>
    <row r="52" spans="3:21" ht="24" customHeight="1" x14ac:dyDescent="0.15">
      <c r="C52" s="349"/>
      <c r="D52" s="445" t="s">
        <v>16</v>
      </c>
      <c r="E52" s="450" t="s">
        <v>12</v>
      </c>
      <c r="F52" s="710" t="s">
        <v>115</v>
      </c>
      <c r="G52" s="711"/>
      <c r="H52" s="711"/>
      <c r="I52" s="711"/>
      <c r="J52" s="36" t="s">
        <v>45</v>
      </c>
      <c r="K52" s="36"/>
      <c r="L52" s="712" t="s">
        <v>454</v>
      </c>
      <c r="M52" s="712"/>
      <c r="N52" s="713"/>
      <c r="O52" s="714"/>
    </row>
    <row r="53" spans="3:21" ht="22.5" customHeight="1" x14ac:dyDescent="0.15">
      <c r="C53" s="350"/>
      <c r="D53" s="446" t="s">
        <v>18</v>
      </c>
      <c r="E53" s="467" t="s">
        <v>362</v>
      </c>
      <c r="F53" s="715" t="s">
        <v>363</v>
      </c>
      <c r="G53" s="716"/>
      <c r="H53" s="717"/>
      <c r="I53" s="715" t="s">
        <v>364</v>
      </c>
      <c r="J53" s="718"/>
      <c r="K53" s="719"/>
      <c r="L53" s="720"/>
      <c r="M53" s="721"/>
      <c r="N53" s="468" t="s">
        <v>365</v>
      </c>
      <c r="O53" s="469"/>
    </row>
    <row r="54" spans="3:21" ht="22.5" customHeight="1" x14ac:dyDescent="0.15">
      <c r="C54" s="350"/>
      <c r="D54" s="349"/>
      <c r="E54" s="470"/>
      <c r="F54" s="715" t="s">
        <v>366</v>
      </c>
      <c r="G54" s="716"/>
      <c r="H54" s="717"/>
      <c r="I54" s="722" t="s">
        <v>367</v>
      </c>
      <c r="J54" s="718"/>
      <c r="K54" s="718"/>
      <c r="L54" s="720">
        <v>13511</v>
      </c>
      <c r="M54" s="721"/>
      <c r="N54" s="468" t="s">
        <v>365</v>
      </c>
      <c r="O54" s="469"/>
    </row>
    <row r="55" spans="3:21" ht="22.5" customHeight="1" x14ac:dyDescent="0.15">
      <c r="C55" s="350"/>
      <c r="D55" s="723" t="s">
        <v>368</v>
      </c>
      <c r="E55" s="724"/>
      <c r="F55" s="715" t="s">
        <v>369</v>
      </c>
      <c r="G55" s="716"/>
      <c r="H55" s="717"/>
      <c r="I55" s="722" t="s">
        <v>370</v>
      </c>
      <c r="J55" s="718"/>
      <c r="K55" s="718"/>
      <c r="L55" s="720"/>
      <c r="M55" s="721"/>
      <c r="N55" s="468" t="s">
        <v>371</v>
      </c>
      <c r="O55" s="469"/>
    </row>
    <row r="56" spans="3:21" ht="22.5" customHeight="1" x14ac:dyDescent="0.15">
      <c r="C56" s="350"/>
      <c r="D56" s="723"/>
      <c r="E56" s="724"/>
      <c r="F56" s="715" t="s">
        <v>372</v>
      </c>
      <c r="G56" s="716"/>
      <c r="H56" s="717"/>
      <c r="I56" s="722" t="s">
        <v>373</v>
      </c>
      <c r="J56" s="718"/>
      <c r="K56" s="718"/>
      <c r="L56" s="720"/>
      <c r="M56" s="721"/>
      <c r="N56" s="468" t="s">
        <v>365</v>
      </c>
      <c r="O56" s="469"/>
    </row>
    <row r="57" spans="3:21" ht="26.25" customHeight="1" x14ac:dyDescent="0.15">
      <c r="C57" s="350"/>
      <c r="D57" s="349"/>
      <c r="E57" s="470"/>
      <c r="F57" s="471" t="s">
        <v>374</v>
      </c>
      <c r="G57" s="351"/>
      <c r="H57" s="351"/>
      <c r="I57" s="351"/>
      <c r="J57" s="41"/>
      <c r="K57" s="41"/>
      <c r="L57" s="352"/>
      <c r="M57" s="352"/>
      <c r="N57" s="353"/>
      <c r="O57" s="354"/>
    </row>
    <row r="58" spans="3:21" ht="26.25" customHeight="1" x14ac:dyDescent="0.15">
      <c r="C58" s="350"/>
      <c r="D58" s="472"/>
      <c r="E58" s="473"/>
      <c r="F58" s="704"/>
      <c r="G58" s="705"/>
      <c r="H58" s="705"/>
      <c r="I58" s="705"/>
      <c r="J58" s="705"/>
      <c r="K58" s="705"/>
      <c r="L58" s="705"/>
      <c r="M58" s="705"/>
      <c r="N58" s="705"/>
      <c r="O58" s="706"/>
    </row>
    <row r="59" spans="3:21" ht="26.25" customHeight="1" x14ac:dyDescent="0.15">
      <c r="C59" s="355"/>
      <c r="D59" s="474" t="s">
        <v>22</v>
      </c>
      <c r="E59" s="475" t="s">
        <v>375</v>
      </c>
      <c r="F59" s="707" t="s">
        <v>455</v>
      </c>
      <c r="G59" s="708"/>
      <c r="H59" s="708"/>
      <c r="I59" s="708"/>
      <c r="J59" s="708"/>
      <c r="K59" s="708"/>
      <c r="L59" s="708"/>
      <c r="M59" s="708"/>
      <c r="N59" s="708"/>
      <c r="O59" s="709"/>
    </row>
    <row r="60" spans="3:21" ht="30" customHeight="1" x14ac:dyDescent="0.15">
      <c r="C60" s="685" t="s">
        <v>294</v>
      </c>
      <c r="D60" s="686"/>
      <c r="E60" s="687"/>
      <c r="F60" s="688" t="s">
        <v>437</v>
      </c>
      <c r="G60" s="689"/>
      <c r="H60" s="689"/>
      <c r="I60" s="689"/>
      <c r="J60" s="689"/>
      <c r="K60" s="689"/>
      <c r="L60" s="689"/>
      <c r="M60" s="689"/>
      <c r="N60" s="689"/>
      <c r="O60" s="690"/>
      <c r="Q60" s="32"/>
    </row>
    <row r="61" spans="3:21" ht="18" customHeight="1" x14ac:dyDescent="0.15">
      <c r="C61" s="188" t="s">
        <v>314</v>
      </c>
      <c r="D61" s="448"/>
      <c r="E61" s="189"/>
      <c r="F61" s="33"/>
      <c r="G61" s="33"/>
      <c r="H61" s="34"/>
      <c r="I61" s="34"/>
      <c r="J61" s="35"/>
      <c r="K61" s="35"/>
      <c r="L61" s="36"/>
      <c r="M61" s="36"/>
      <c r="N61" s="36"/>
      <c r="O61" s="37"/>
      <c r="Q61" s="32"/>
    </row>
    <row r="62" spans="3:21" ht="24.75" customHeight="1" x14ac:dyDescent="0.15">
      <c r="C62" s="691"/>
      <c r="D62" s="615" t="s">
        <v>295</v>
      </c>
      <c r="E62" s="616"/>
      <c r="F62" s="616"/>
      <c r="G62" s="617"/>
      <c r="H62" s="615" t="s">
        <v>315</v>
      </c>
      <c r="I62" s="617"/>
      <c r="J62" s="615" t="s">
        <v>296</v>
      </c>
      <c r="K62" s="616"/>
      <c r="L62" s="617"/>
      <c r="M62" s="615" t="s">
        <v>316</v>
      </c>
      <c r="N62" s="616"/>
      <c r="O62" s="617"/>
      <c r="Q62" s="32"/>
    </row>
    <row r="63" spans="3:21" ht="24.75" customHeight="1" x14ac:dyDescent="0.15">
      <c r="C63" s="691"/>
      <c r="D63" s="679" t="s">
        <v>297</v>
      </c>
      <c r="E63" s="680"/>
      <c r="F63" s="680"/>
      <c r="G63" s="681"/>
      <c r="H63" s="451">
        <f>+別紙!AA9</f>
        <v>3847.6000000000004</v>
      </c>
      <c r="I63" s="285" t="s">
        <v>4</v>
      </c>
      <c r="J63" s="694" t="s">
        <v>321</v>
      </c>
      <c r="K63" s="695"/>
      <c r="L63" s="696"/>
      <c r="M63" s="692">
        <f>+別紙!AA14</f>
        <v>3847.6000000000004</v>
      </c>
      <c r="N63" s="693"/>
      <c r="O63" s="476" t="s">
        <v>4</v>
      </c>
      <c r="P63" s="172"/>
      <c r="Q63" s="137"/>
      <c r="R63" s="137"/>
      <c r="S63" s="137"/>
      <c r="T63" s="137"/>
      <c r="U63" s="137"/>
    </row>
    <row r="64" spans="3:21" ht="24.75" customHeight="1" x14ac:dyDescent="0.15">
      <c r="C64" s="691"/>
      <c r="D64" s="679" t="s">
        <v>298</v>
      </c>
      <c r="E64" s="680"/>
      <c r="F64" s="680"/>
      <c r="G64" s="681"/>
      <c r="H64" s="451" t="str">
        <f>+別紙!AA10</f>
        <v>0</v>
      </c>
      <c r="I64" s="285" t="s">
        <v>4</v>
      </c>
      <c r="J64" s="694" t="s">
        <v>302</v>
      </c>
      <c r="K64" s="695"/>
      <c r="L64" s="696"/>
      <c r="M64" s="692">
        <f>+別紙!AA15</f>
        <v>2243.1</v>
      </c>
      <c r="N64" s="693"/>
      <c r="O64" s="37" t="s">
        <v>4</v>
      </c>
      <c r="P64" s="702"/>
      <c r="Q64" s="703"/>
      <c r="R64" s="703"/>
      <c r="S64" s="703"/>
    </row>
    <row r="65" spans="1:48" ht="24.75" customHeight="1" x14ac:dyDescent="0.15">
      <c r="C65" s="691"/>
      <c r="D65" s="679" t="s">
        <v>299</v>
      </c>
      <c r="E65" s="680"/>
      <c r="F65" s="680"/>
      <c r="G65" s="681"/>
      <c r="H65" s="451" t="str">
        <f>+別紙!AA11</f>
        <v>0</v>
      </c>
      <c r="I65" s="285" t="s">
        <v>4</v>
      </c>
      <c r="J65" s="682" t="s">
        <v>303</v>
      </c>
      <c r="K65" s="683"/>
      <c r="L65" s="684"/>
      <c r="M65" s="692">
        <f>+別紙!AA16</f>
        <v>2959.1</v>
      </c>
      <c r="N65" s="693"/>
      <c r="O65" s="449" t="s">
        <v>4</v>
      </c>
      <c r="P65" s="170"/>
      <c r="Q65" s="171"/>
      <c r="R65" s="171"/>
      <c r="S65" s="171"/>
    </row>
    <row r="66" spans="1:48" ht="24.75" customHeight="1" x14ac:dyDescent="0.15">
      <c r="C66" s="477"/>
      <c r="D66" s="679" t="s">
        <v>300</v>
      </c>
      <c r="E66" s="680"/>
      <c r="F66" s="680"/>
      <c r="G66" s="681"/>
      <c r="H66" s="451" t="str">
        <f>+別紙!AA12</f>
        <v>0</v>
      </c>
      <c r="I66" s="285" t="s">
        <v>4</v>
      </c>
      <c r="J66" s="682" t="s">
        <v>384</v>
      </c>
      <c r="K66" s="683"/>
      <c r="L66" s="684"/>
      <c r="M66" s="692" t="str">
        <f>+別紙!AA17</f>
        <v>0</v>
      </c>
      <c r="N66" s="693"/>
      <c r="O66" s="449" t="s">
        <v>4</v>
      </c>
      <c r="P66" s="170"/>
      <c r="Q66" s="171"/>
      <c r="R66" s="171"/>
      <c r="S66" s="171"/>
    </row>
    <row r="67" spans="1:48" ht="24.75" customHeight="1" x14ac:dyDescent="0.15">
      <c r="C67" s="478"/>
      <c r="D67" s="679" t="s">
        <v>301</v>
      </c>
      <c r="E67" s="680"/>
      <c r="F67" s="680"/>
      <c r="G67" s="681"/>
      <c r="H67" s="451" t="str">
        <f>+別紙!AA13</f>
        <v>0</v>
      </c>
      <c r="I67" s="285" t="s">
        <v>4</v>
      </c>
      <c r="J67" s="682" t="s">
        <v>385</v>
      </c>
      <c r="K67" s="683"/>
      <c r="L67" s="684"/>
      <c r="M67" s="692" t="str">
        <f>+別紙!AA18</f>
        <v>0</v>
      </c>
      <c r="N67" s="693"/>
      <c r="O67" s="449" t="s">
        <v>4</v>
      </c>
      <c r="P67" s="170"/>
      <c r="Q67" s="171"/>
      <c r="R67" s="171"/>
      <c r="S67" s="171"/>
    </row>
    <row r="68" spans="1:48" ht="24" customHeight="1" x14ac:dyDescent="0.15">
      <c r="C68" s="699" t="s">
        <v>14</v>
      </c>
      <c r="D68" s="700"/>
      <c r="E68" s="701"/>
      <c r="F68" s="33"/>
      <c r="G68" s="33"/>
      <c r="H68" s="34"/>
      <c r="I68" s="34"/>
      <c r="J68" s="35"/>
      <c r="K68" s="35"/>
      <c r="L68" s="36"/>
      <c r="M68" s="36"/>
      <c r="N68" s="36"/>
      <c r="O68" s="37"/>
    </row>
    <row r="69" spans="1:48" ht="10.35" customHeight="1" x14ac:dyDescent="0.15">
      <c r="C69" s="479"/>
      <c r="D69" s="480"/>
      <c r="E69" s="480"/>
      <c r="F69" s="38"/>
      <c r="G69" s="38"/>
      <c r="H69" s="39"/>
      <c r="I69" s="39"/>
      <c r="J69" s="40"/>
      <c r="K69" s="40"/>
      <c r="L69" s="41"/>
      <c r="M69" s="41"/>
      <c r="N69" s="41"/>
      <c r="O69" s="39"/>
    </row>
    <row r="70" spans="1:48" ht="15" customHeight="1" x14ac:dyDescent="0.15">
      <c r="C70" s="697" t="s">
        <v>406</v>
      </c>
      <c r="D70" s="698"/>
      <c r="E70" s="698"/>
      <c r="F70" s="698"/>
      <c r="G70" s="698"/>
      <c r="H70" s="698"/>
      <c r="I70" s="698"/>
      <c r="J70" s="698"/>
      <c r="K70" s="698"/>
      <c r="L70" s="698"/>
      <c r="M70" s="698"/>
      <c r="N70" s="698"/>
      <c r="O70" s="698"/>
      <c r="P70" s="44"/>
    </row>
    <row r="71" spans="1:48" ht="13.5" x14ac:dyDescent="0.15">
      <c r="C71" s="320" t="s">
        <v>238</v>
      </c>
      <c r="D71" s="481"/>
      <c r="E71" s="481"/>
      <c r="F71" s="321"/>
      <c r="G71" s="321"/>
      <c r="H71" s="322"/>
      <c r="I71" s="322"/>
      <c r="J71" s="323"/>
      <c r="K71" s="323"/>
      <c r="L71" s="324"/>
      <c r="M71" s="324"/>
      <c r="N71" s="324"/>
      <c r="O71" s="325"/>
      <c r="P71" s="44"/>
    </row>
    <row r="72" spans="1:48" ht="15" customHeight="1" x14ac:dyDescent="0.15">
      <c r="A72" s="26">
        <v>11</v>
      </c>
      <c r="C72" s="482"/>
      <c r="D72" s="326"/>
      <c r="E72" s="326"/>
      <c r="F72" s="326"/>
      <c r="G72" s="326"/>
      <c r="H72" s="326"/>
      <c r="I72" s="326"/>
      <c r="J72" s="326"/>
      <c r="K72" s="326"/>
      <c r="L72" s="326"/>
      <c r="M72" s="326"/>
      <c r="N72" s="326"/>
      <c r="O72" s="327"/>
      <c r="P72" s="44"/>
    </row>
    <row r="73" spans="1:48" ht="15" customHeight="1" x14ac:dyDescent="0.15">
      <c r="C73" s="193">
        <v>1</v>
      </c>
      <c r="D73" s="677" t="s">
        <v>438</v>
      </c>
      <c r="E73" s="677"/>
      <c r="F73" s="677"/>
      <c r="G73" s="677"/>
      <c r="H73" s="677"/>
      <c r="I73" s="677"/>
      <c r="J73" s="677"/>
      <c r="K73" s="677"/>
      <c r="L73" s="677"/>
      <c r="M73" s="677"/>
      <c r="N73" s="677"/>
      <c r="O73" s="678"/>
    </row>
    <row r="74" spans="1:48" ht="15" customHeight="1" x14ac:dyDescent="0.15">
      <c r="C74" s="193">
        <v>2</v>
      </c>
      <c r="D74" s="677" t="s">
        <v>359</v>
      </c>
      <c r="E74" s="677"/>
      <c r="F74" s="677"/>
      <c r="G74" s="677"/>
      <c r="H74" s="677"/>
      <c r="I74" s="677"/>
      <c r="J74" s="677"/>
      <c r="K74" s="677"/>
      <c r="L74" s="677"/>
      <c r="M74" s="677"/>
      <c r="N74" s="677"/>
      <c r="O74" s="678"/>
    </row>
    <row r="75" spans="1:48" ht="15" customHeight="1" x14ac:dyDescent="0.15">
      <c r="C75" s="193"/>
      <c r="D75" s="677" t="s">
        <v>360</v>
      </c>
      <c r="E75" s="677"/>
      <c r="F75" s="677"/>
      <c r="G75" s="677"/>
      <c r="H75" s="677"/>
      <c r="I75" s="677"/>
      <c r="J75" s="677"/>
      <c r="K75" s="677"/>
      <c r="L75" s="677"/>
      <c r="M75" s="677"/>
      <c r="N75" s="677"/>
      <c r="O75" s="678"/>
    </row>
    <row r="76" spans="1:48" ht="41.25" customHeight="1" x14ac:dyDescent="0.15">
      <c r="C76" s="193"/>
      <c r="D76" s="677" t="s">
        <v>376</v>
      </c>
      <c r="E76" s="677"/>
      <c r="F76" s="677"/>
      <c r="G76" s="677"/>
      <c r="H76" s="677"/>
      <c r="I76" s="677"/>
      <c r="J76" s="677"/>
      <c r="K76" s="677"/>
      <c r="L76" s="677"/>
      <c r="M76" s="677"/>
      <c r="N76" s="677"/>
      <c r="O76" s="678"/>
    </row>
    <row r="77" spans="1:48" s="44" customFormat="1" ht="28.35" customHeight="1" x14ac:dyDescent="0.15">
      <c r="C77" s="193">
        <v>3</v>
      </c>
      <c r="D77" s="677" t="s">
        <v>440</v>
      </c>
      <c r="E77" s="677"/>
      <c r="F77" s="677"/>
      <c r="G77" s="677"/>
      <c r="H77" s="677"/>
      <c r="I77" s="677"/>
      <c r="J77" s="677"/>
      <c r="K77" s="677"/>
      <c r="L77" s="677"/>
      <c r="M77" s="677"/>
      <c r="N77" s="677"/>
      <c r="O77" s="6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35" customHeight="1" x14ac:dyDescent="0.15">
      <c r="C78" s="193">
        <v>4</v>
      </c>
      <c r="D78" s="677" t="s">
        <v>439</v>
      </c>
      <c r="E78" s="677"/>
      <c r="F78" s="677"/>
      <c r="G78" s="677"/>
      <c r="H78" s="677"/>
      <c r="I78" s="677"/>
      <c r="J78" s="677"/>
      <c r="K78" s="677"/>
      <c r="L78" s="677"/>
      <c r="M78" s="677"/>
      <c r="N78" s="677"/>
      <c r="O78" s="6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3"/>
      <c r="D79" s="194" t="s">
        <v>409</v>
      </c>
      <c r="E79" s="677" t="s">
        <v>309</v>
      </c>
      <c r="F79" s="677"/>
      <c r="G79" s="677"/>
      <c r="H79" s="677"/>
      <c r="I79" s="677"/>
      <c r="J79" s="677"/>
      <c r="K79" s="677"/>
      <c r="L79" s="677"/>
      <c r="M79" s="677"/>
      <c r="N79" s="677"/>
      <c r="O79" s="6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3"/>
      <c r="D80" s="194" t="s">
        <v>410</v>
      </c>
      <c r="E80" s="677" t="s">
        <v>417</v>
      </c>
      <c r="F80" s="677"/>
      <c r="G80" s="677"/>
      <c r="H80" s="677"/>
      <c r="I80" s="677"/>
      <c r="J80" s="677"/>
      <c r="K80" s="677"/>
      <c r="L80" s="677"/>
      <c r="M80" s="677"/>
      <c r="N80" s="677"/>
      <c r="O80" s="678"/>
      <c r="Q80" s="302" t="s">
        <v>38</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3"/>
      <c r="D81" s="194" t="s">
        <v>411</v>
      </c>
      <c r="E81" s="677" t="s">
        <v>418</v>
      </c>
      <c r="F81" s="677"/>
      <c r="G81" s="677"/>
      <c r="H81" s="677"/>
      <c r="I81" s="677"/>
      <c r="J81" s="677"/>
      <c r="K81" s="677"/>
      <c r="L81" s="677"/>
      <c r="M81" s="677"/>
      <c r="N81" s="677"/>
      <c r="O81" s="678"/>
      <c r="Q81" s="302" t="s">
        <v>39</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3"/>
      <c r="D82" s="194" t="s">
        <v>412</v>
      </c>
      <c r="E82" s="677" t="s">
        <v>419</v>
      </c>
      <c r="F82" s="677"/>
      <c r="G82" s="677"/>
      <c r="H82" s="677"/>
      <c r="I82" s="677"/>
      <c r="J82" s="677"/>
      <c r="K82" s="677"/>
      <c r="L82" s="677"/>
      <c r="M82" s="677"/>
      <c r="N82" s="677"/>
      <c r="O82" s="678"/>
      <c r="Q82" s="302" t="s">
        <v>40</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3"/>
      <c r="D83" s="194" t="s">
        <v>413</v>
      </c>
      <c r="E83" s="677" t="s">
        <v>420</v>
      </c>
      <c r="F83" s="677"/>
      <c r="G83" s="677"/>
      <c r="H83" s="677"/>
      <c r="I83" s="677"/>
      <c r="J83" s="677"/>
      <c r="K83" s="677"/>
      <c r="L83" s="677"/>
      <c r="M83" s="677"/>
      <c r="N83" s="677"/>
      <c r="O83" s="678"/>
      <c r="Q83" s="302" t="s">
        <v>42</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3"/>
      <c r="D84" s="194" t="s">
        <v>414</v>
      </c>
      <c r="E84" s="677" t="s">
        <v>310</v>
      </c>
      <c r="F84" s="677"/>
      <c r="G84" s="677"/>
      <c r="H84" s="677"/>
      <c r="I84" s="677"/>
      <c r="J84" s="677"/>
      <c r="K84" s="677"/>
      <c r="L84" s="677"/>
      <c r="M84" s="677"/>
      <c r="N84" s="677"/>
      <c r="O84" s="678"/>
      <c r="Q84" s="302" t="s">
        <v>41</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3"/>
      <c r="D85" s="194" t="s">
        <v>415</v>
      </c>
      <c r="E85" s="677" t="s">
        <v>421</v>
      </c>
      <c r="F85" s="677"/>
      <c r="G85" s="677"/>
      <c r="H85" s="677"/>
      <c r="I85" s="677"/>
      <c r="J85" s="677"/>
      <c r="K85" s="677"/>
      <c r="L85" s="677"/>
      <c r="M85" s="677"/>
      <c r="N85" s="677"/>
      <c r="O85" s="6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3"/>
      <c r="D86" s="194" t="s">
        <v>407</v>
      </c>
      <c r="E86" s="677" t="s">
        <v>422</v>
      </c>
      <c r="F86" s="677"/>
      <c r="G86" s="677"/>
      <c r="H86" s="677"/>
      <c r="I86" s="677"/>
      <c r="J86" s="677"/>
      <c r="K86" s="677"/>
      <c r="L86" s="677"/>
      <c r="M86" s="677"/>
      <c r="N86" s="677"/>
      <c r="O86" s="678"/>
      <c r="Q86" s="277"/>
      <c r="R86" s="277"/>
      <c r="S86" s="277"/>
      <c r="T86" s="277"/>
      <c r="U86" s="277"/>
      <c r="V86" s="277"/>
      <c r="W86" s="277"/>
      <c r="X86" s="277"/>
      <c r="Y86" s="277"/>
      <c r="Z86" s="277"/>
      <c r="AA86" s="278"/>
      <c r="AB86" s="278"/>
      <c r="AC86" s="278"/>
      <c r="AD86" s="278"/>
      <c r="AE86" s="278"/>
      <c r="AF86" s="278"/>
      <c r="AG86" s="46"/>
      <c r="AH86" s="46"/>
      <c r="AI86" s="46"/>
      <c r="AJ86" s="46"/>
      <c r="AK86" s="46"/>
      <c r="AL86" s="46"/>
      <c r="AM86" s="46"/>
      <c r="AN86" s="46"/>
      <c r="AO86" s="46"/>
      <c r="AP86" s="46"/>
      <c r="AQ86" s="46"/>
      <c r="AR86" s="46"/>
      <c r="AS86" s="46"/>
      <c r="AT86" s="46"/>
      <c r="AU86" s="46"/>
      <c r="AV86" s="46"/>
    </row>
    <row r="87" spans="1:48" s="44" customFormat="1" ht="15" customHeight="1" x14ac:dyDescent="0.15">
      <c r="C87" s="193"/>
      <c r="D87" s="194" t="s">
        <v>416</v>
      </c>
      <c r="E87" s="677" t="s">
        <v>423</v>
      </c>
      <c r="F87" s="677"/>
      <c r="G87" s="677"/>
      <c r="H87" s="677"/>
      <c r="I87" s="677"/>
      <c r="J87" s="677"/>
      <c r="K87" s="677"/>
      <c r="L87" s="677"/>
      <c r="M87" s="677"/>
      <c r="N87" s="677"/>
      <c r="O87" s="678"/>
      <c r="Q87" s="279"/>
      <c r="R87" s="279"/>
      <c r="S87" s="279"/>
      <c r="T87" s="279"/>
      <c r="U87" s="279"/>
      <c r="V87" s="279"/>
      <c r="W87" s="279"/>
      <c r="X87" s="279"/>
      <c r="Y87" s="279"/>
      <c r="Z87" s="279"/>
      <c r="AA87" s="280"/>
      <c r="AB87" s="278"/>
      <c r="AC87" s="278"/>
      <c r="AD87" s="278"/>
      <c r="AE87" s="278"/>
      <c r="AF87" s="278"/>
      <c r="AG87" s="46"/>
      <c r="AH87" s="46"/>
      <c r="AI87" s="46"/>
      <c r="AJ87" s="46"/>
      <c r="AK87" s="46"/>
      <c r="AL87" s="46"/>
      <c r="AM87" s="46"/>
      <c r="AN87" s="46"/>
      <c r="AO87" s="46"/>
      <c r="AP87" s="46"/>
      <c r="AQ87" s="46"/>
      <c r="AR87" s="46"/>
      <c r="AS87" s="46"/>
      <c r="AT87" s="46"/>
      <c r="AU87" s="46"/>
      <c r="AV87" s="46"/>
    </row>
    <row r="88" spans="1:48" s="46" customFormat="1" ht="15" customHeight="1" x14ac:dyDescent="0.15">
      <c r="C88" s="193"/>
      <c r="D88" s="194" t="s">
        <v>408</v>
      </c>
      <c r="E88" s="677" t="s">
        <v>311</v>
      </c>
      <c r="F88" s="677"/>
      <c r="G88" s="677"/>
      <c r="H88" s="677"/>
      <c r="I88" s="677"/>
      <c r="J88" s="677"/>
      <c r="K88" s="677"/>
      <c r="L88" s="677"/>
      <c r="M88" s="677"/>
      <c r="N88" s="677"/>
      <c r="O88" s="678"/>
      <c r="Q88" s="281"/>
      <c r="R88" s="281"/>
      <c r="S88" s="281"/>
      <c r="T88" s="281"/>
      <c r="U88" s="281"/>
      <c r="V88" s="281"/>
      <c r="W88" s="281"/>
      <c r="X88" s="281"/>
      <c r="Y88" s="281"/>
      <c r="Z88" s="278"/>
      <c r="AA88" s="282"/>
      <c r="AB88" s="278"/>
      <c r="AC88" s="278"/>
      <c r="AD88" s="278"/>
      <c r="AE88" s="278"/>
      <c r="AF88" s="278"/>
    </row>
    <row r="89" spans="1:48" s="46" customFormat="1" ht="28.35" customHeight="1" x14ac:dyDescent="0.15">
      <c r="C89" s="193"/>
      <c r="D89" s="194" t="s">
        <v>305</v>
      </c>
      <c r="E89" s="677" t="s">
        <v>404</v>
      </c>
      <c r="F89" s="677"/>
      <c r="G89" s="677"/>
      <c r="H89" s="677"/>
      <c r="I89" s="677"/>
      <c r="J89" s="677"/>
      <c r="K89" s="677"/>
      <c r="L89" s="677"/>
      <c r="M89" s="677"/>
      <c r="N89" s="677"/>
      <c r="O89" s="678"/>
      <c r="Q89" s="281"/>
      <c r="R89" s="281"/>
      <c r="S89" s="281"/>
      <c r="T89" s="281"/>
      <c r="U89" s="282"/>
      <c r="V89" s="281"/>
      <c r="W89" s="281"/>
      <c r="X89" s="281"/>
      <c r="Y89" s="281"/>
      <c r="Z89" s="278"/>
      <c r="AA89" s="282"/>
      <c r="AB89" s="278"/>
      <c r="AC89" s="278"/>
      <c r="AD89" s="278"/>
      <c r="AE89" s="278"/>
      <c r="AF89" s="278"/>
    </row>
    <row r="90" spans="1:48" s="46" customFormat="1" ht="15" customHeight="1" x14ac:dyDescent="0.15">
      <c r="C90" s="193"/>
      <c r="D90" s="194" t="s">
        <v>306</v>
      </c>
      <c r="E90" s="677" t="s">
        <v>312</v>
      </c>
      <c r="F90" s="677"/>
      <c r="G90" s="677"/>
      <c r="H90" s="677"/>
      <c r="I90" s="677"/>
      <c r="J90" s="677"/>
      <c r="K90" s="677"/>
      <c r="L90" s="677"/>
      <c r="M90" s="677"/>
      <c r="N90" s="677"/>
      <c r="O90" s="678"/>
      <c r="Q90" s="282"/>
      <c r="R90" s="281"/>
      <c r="S90" s="281"/>
      <c r="T90" s="281"/>
      <c r="U90" s="281"/>
      <c r="V90" s="281"/>
      <c r="W90" s="281"/>
      <c r="X90" s="281"/>
      <c r="Y90" s="281"/>
      <c r="Z90" s="278"/>
      <c r="AA90" s="282"/>
      <c r="AB90" s="283"/>
      <c r="AC90" s="278"/>
      <c r="AD90" s="278"/>
      <c r="AE90" s="278"/>
      <c r="AF90" s="278"/>
    </row>
    <row r="91" spans="1:48" s="46" customFormat="1" ht="28.35" customHeight="1" x14ac:dyDescent="0.15">
      <c r="C91" s="193"/>
      <c r="D91" s="194" t="s">
        <v>307</v>
      </c>
      <c r="E91" s="677" t="s">
        <v>405</v>
      </c>
      <c r="F91" s="677"/>
      <c r="G91" s="677"/>
      <c r="H91" s="677"/>
      <c r="I91" s="677"/>
      <c r="J91" s="677"/>
      <c r="K91" s="677"/>
      <c r="L91" s="677"/>
      <c r="M91" s="677"/>
      <c r="N91" s="677"/>
      <c r="O91" s="678"/>
      <c r="Q91" s="5"/>
      <c r="R91" s="5"/>
      <c r="S91" s="5"/>
      <c r="T91" s="5"/>
      <c r="U91" s="102"/>
      <c r="V91" s="5"/>
      <c r="W91" s="5"/>
      <c r="X91" s="5"/>
      <c r="Y91" s="5"/>
      <c r="Z91" s="5"/>
      <c r="AA91" s="102"/>
    </row>
    <row r="92" spans="1:48" s="46" customFormat="1" ht="28.35" customHeight="1" x14ac:dyDescent="0.15">
      <c r="C92" s="193"/>
      <c r="D92" s="194" t="s">
        <v>308</v>
      </c>
      <c r="E92" s="677" t="s">
        <v>313</v>
      </c>
      <c r="F92" s="677"/>
      <c r="G92" s="677"/>
      <c r="H92" s="677"/>
      <c r="I92" s="677"/>
      <c r="J92" s="677"/>
      <c r="K92" s="677"/>
      <c r="L92" s="677"/>
      <c r="M92" s="677"/>
      <c r="N92" s="677"/>
      <c r="O92" s="678"/>
      <c r="Q92" s="5"/>
      <c r="R92" s="5"/>
      <c r="S92" s="5"/>
      <c r="T92" s="5"/>
      <c r="U92" s="5"/>
      <c r="V92" s="5"/>
      <c r="W92" s="5"/>
      <c r="X92" s="5"/>
      <c r="Y92" s="5"/>
      <c r="Z92" s="5"/>
      <c r="AA92" s="5"/>
    </row>
    <row r="93" spans="1:48" s="46" customFormat="1" ht="28.35" customHeight="1" x14ac:dyDescent="0.15">
      <c r="C93" s="193">
        <v>5</v>
      </c>
      <c r="D93" s="677" t="s">
        <v>383</v>
      </c>
      <c r="E93" s="677"/>
      <c r="F93" s="677"/>
      <c r="G93" s="677"/>
      <c r="H93" s="677"/>
      <c r="I93" s="677"/>
      <c r="J93" s="677"/>
      <c r="K93" s="677"/>
      <c r="L93" s="677"/>
      <c r="M93" s="677"/>
      <c r="N93" s="677"/>
      <c r="O93" s="678"/>
      <c r="Q93" s="5"/>
      <c r="R93" s="5"/>
      <c r="S93" s="5"/>
      <c r="T93" s="5"/>
      <c r="U93" s="5"/>
      <c r="V93" s="5"/>
      <c r="W93" s="5"/>
      <c r="X93" s="5"/>
      <c r="Y93" s="5"/>
      <c r="Z93" s="5"/>
      <c r="AA93" s="5"/>
    </row>
    <row r="94" spans="1:48" s="46" customFormat="1" ht="15" customHeight="1" x14ac:dyDescent="0.15">
      <c r="C94" s="193">
        <v>6</v>
      </c>
      <c r="D94" s="677" t="s">
        <v>382</v>
      </c>
      <c r="E94" s="677"/>
      <c r="F94" s="677"/>
      <c r="G94" s="677"/>
      <c r="H94" s="677"/>
      <c r="I94" s="677"/>
      <c r="J94" s="677"/>
      <c r="K94" s="677"/>
      <c r="L94" s="677"/>
      <c r="M94" s="677"/>
      <c r="N94" s="677"/>
      <c r="O94" s="678"/>
      <c r="Q94" s="2"/>
      <c r="R94" s="2"/>
      <c r="S94" s="2"/>
      <c r="T94" s="2"/>
      <c r="U94" s="2"/>
      <c r="V94" s="2"/>
      <c r="W94" s="2"/>
      <c r="X94" s="2"/>
      <c r="Y94" s="2"/>
      <c r="Z94" s="2"/>
    </row>
    <row r="95" spans="1:48" ht="13.35" customHeight="1" x14ac:dyDescent="0.15">
      <c r="A95" s="47"/>
      <c r="B95" s="47"/>
      <c r="C95" s="195"/>
      <c r="D95" s="42"/>
      <c r="E95" s="42"/>
      <c r="F95" s="42"/>
      <c r="G95" s="42"/>
      <c r="H95" s="42"/>
      <c r="I95" s="42"/>
      <c r="J95" s="42"/>
      <c r="K95" s="42"/>
      <c r="L95" s="42"/>
      <c r="M95" s="42"/>
      <c r="N95" s="42"/>
      <c r="O95" s="43"/>
      <c r="P95" s="48"/>
      <c r="Q95" s="303" t="s">
        <v>43</v>
      </c>
      <c r="R95" s="304" t="s">
        <v>98</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04" t="s">
        <v>96</v>
      </c>
      <c r="R96" s="307" t="s">
        <v>333</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04"/>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04" t="s">
        <v>112</v>
      </c>
      <c r="R98" s="1"/>
    </row>
    <row r="99" spans="1:26" ht="13.5" x14ac:dyDescent="0.15">
      <c r="C99" s="44"/>
      <c r="D99" s="44"/>
      <c r="E99" s="44"/>
      <c r="F99" s="44"/>
      <c r="G99" s="44"/>
      <c r="H99" s="44"/>
      <c r="I99" s="44"/>
      <c r="J99" s="44"/>
      <c r="K99" s="44"/>
      <c r="L99" s="44"/>
      <c r="M99" s="44"/>
      <c r="N99" s="44"/>
      <c r="O99" s="44"/>
      <c r="Q99" s="304" t="s">
        <v>113</v>
      </c>
      <c r="R99" s="1"/>
    </row>
    <row r="100" spans="1:26" ht="13.5" x14ac:dyDescent="0.15">
      <c r="C100" s="44"/>
      <c r="D100" s="44"/>
      <c r="E100" s="44"/>
      <c r="F100" s="44"/>
      <c r="G100" s="44"/>
      <c r="H100" s="44"/>
      <c r="I100" s="44"/>
      <c r="J100" s="44"/>
      <c r="K100" s="44"/>
      <c r="L100" s="44"/>
      <c r="M100" s="44"/>
      <c r="N100" s="44"/>
      <c r="O100" s="44"/>
      <c r="Q100" s="304" t="s">
        <v>114</v>
      </c>
      <c r="R100" s="1"/>
    </row>
    <row r="101" spans="1:26" ht="13.5" x14ac:dyDescent="0.15">
      <c r="C101" s="44"/>
      <c r="D101" s="44"/>
      <c r="E101" s="44"/>
      <c r="F101" s="44"/>
      <c r="G101" s="44"/>
      <c r="H101" s="44"/>
      <c r="I101" s="44"/>
      <c r="J101" s="44"/>
      <c r="K101" s="44"/>
      <c r="L101" s="44"/>
      <c r="M101" s="44"/>
      <c r="N101" s="44"/>
      <c r="O101" s="44"/>
      <c r="Q101" s="304" t="s">
        <v>115</v>
      </c>
      <c r="R101" s="1"/>
    </row>
    <row r="102" spans="1:26" ht="13.5" x14ac:dyDescent="0.15">
      <c r="C102" s="44"/>
      <c r="D102" s="44"/>
      <c r="E102" s="44"/>
      <c r="F102" s="44"/>
      <c r="G102" s="44"/>
      <c r="H102" s="44"/>
      <c r="I102" s="44"/>
      <c r="J102" s="44"/>
      <c r="K102" s="44"/>
      <c r="L102" s="44"/>
      <c r="M102" s="44"/>
      <c r="N102" s="44"/>
      <c r="O102" s="44"/>
      <c r="Q102" s="304" t="s">
        <v>116</v>
      </c>
      <c r="R102" s="1"/>
    </row>
    <row r="103" spans="1:26" ht="13.5" x14ac:dyDescent="0.15">
      <c r="C103" s="44"/>
      <c r="D103" s="44"/>
      <c r="E103" s="44"/>
      <c r="F103" s="44"/>
      <c r="G103" s="44"/>
      <c r="H103" s="44"/>
      <c r="I103" s="44"/>
      <c r="J103" s="44"/>
      <c r="K103" s="44"/>
      <c r="L103" s="44"/>
      <c r="M103" s="44"/>
      <c r="N103" s="44"/>
      <c r="O103" s="44"/>
      <c r="Q103" s="304" t="s">
        <v>117</v>
      </c>
    </row>
    <row r="104" spans="1:26" ht="13.5" x14ac:dyDescent="0.15">
      <c r="C104" s="44"/>
      <c r="D104" s="44"/>
      <c r="E104" s="44"/>
      <c r="F104" s="44"/>
      <c r="G104" s="44"/>
      <c r="H104" s="44"/>
      <c r="I104" s="44"/>
      <c r="J104" s="44"/>
      <c r="K104" s="44"/>
      <c r="L104" s="44"/>
      <c r="M104" s="44"/>
      <c r="N104" s="44"/>
      <c r="O104" s="44"/>
      <c r="Q104" s="304" t="s">
        <v>118</v>
      </c>
    </row>
    <row r="105" spans="1:26" ht="13.5" x14ac:dyDescent="0.15">
      <c r="C105" s="44"/>
      <c r="D105" s="44"/>
      <c r="E105" s="44"/>
      <c r="F105" s="44"/>
      <c r="G105" s="44"/>
      <c r="H105" s="44"/>
      <c r="I105" s="44"/>
      <c r="J105" s="44"/>
      <c r="K105" s="44"/>
      <c r="L105" s="44"/>
      <c r="M105" s="44"/>
      <c r="N105" s="44"/>
      <c r="O105" s="44"/>
      <c r="Q105" s="304" t="s">
        <v>119</v>
      </c>
    </row>
    <row r="106" spans="1:26" ht="13.5" x14ac:dyDescent="0.15">
      <c r="C106" s="44"/>
      <c r="D106" s="44"/>
      <c r="E106" s="44"/>
      <c r="F106" s="44"/>
      <c r="G106" s="44"/>
      <c r="H106" s="44"/>
      <c r="I106" s="44"/>
      <c r="J106" s="44"/>
      <c r="K106" s="44"/>
      <c r="L106" s="44"/>
      <c r="M106" s="44"/>
      <c r="N106" s="44"/>
      <c r="O106" s="44"/>
      <c r="Q106" s="304" t="s">
        <v>120</v>
      </c>
    </row>
    <row r="107" spans="1:26" ht="13.5" x14ac:dyDescent="0.15">
      <c r="C107" s="46"/>
      <c r="D107" s="46"/>
      <c r="E107" s="46"/>
      <c r="F107" s="46"/>
      <c r="G107" s="46"/>
      <c r="H107" s="46"/>
      <c r="I107" s="46"/>
      <c r="J107" s="46"/>
      <c r="K107" s="46"/>
      <c r="L107" s="46"/>
      <c r="M107" s="46"/>
      <c r="N107" s="46"/>
      <c r="O107" s="46"/>
      <c r="Q107" s="304" t="s">
        <v>123</v>
      </c>
    </row>
    <row r="108" spans="1:26" ht="13.5" x14ac:dyDescent="0.15">
      <c r="C108" s="46"/>
      <c r="D108" s="46"/>
      <c r="E108" s="46"/>
      <c r="F108" s="46"/>
      <c r="G108" s="46"/>
      <c r="H108" s="46"/>
      <c r="I108" s="46"/>
      <c r="J108" s="46"/>
      <c r="K108" s="46"/>
      <c r="L108" s="46"/>
      <c r="M108" s="46"/>
      <c r="N108" s="46"/>
      <c r="O108" s="46"/>
      <c r="Q108" s="304" t="s">
        <v>124</v>
      </c>
    </row>
    <row r="109" spans="1:26" ht="13.5" x14ac:dyDescent="0.15">
      <c r="C109" s="46"/>
      <c r="D109" s="46"/>
      <c r="E109" s="46"/>
      <c r="F109" s="46"/>
      <c r="G109" s="46"/>
      <c r="H109" s="46"/>
      <c r="I109" s="46"/>
      <c r="J109" s="46"/>
      <c r="K109" s="46"/>
      <c r="L109" s="46"/>
      <c r="M109" s="46"/>
      <c r="N109" s="46"/>
      <c r="O109" s="46"/>
      <c r="Q109" s="304" t="s">
        <v>125</v>
      </c>
    </row>
    <row r="110" spans="1:26" ht="13.5" x14ac:dyDescent="0.15">
      <c r="C110" s="46"/>
      <c r="D110" s="46"/>
      <c r="E110" s="46"/>
      <c r="F110" s="46"/>
      <c r="G110" s="46"/>
      <c r="H110" s="46"/>
      <c r="I110" s="46"/>
      <c r="J110" s="46"/>
      <c r="K110" s="46"/>
      <c r="L110" s="46"/>
      <c r="M110" s="46"/>
      <c r="N110" s="46"/>
      <c r="O110" s="46"/>
      <c r="Q110" s="304" t="s">
        <v>126</v>
      </c>
    </row>
    <row r="111" spans="1:26" ht="13.5" x14ac:dyDescent="0.15">
      <c r="C111" s="46"/>
      <c r="D111" s="46"/>
      <c r="E111" s="46"/>
      <c r="F111" s="46"/>
      <c r="G111" s="46"/>
      <c r="H111" s="46"/>
      <c r="I111" s="46"/>
      <c r="J111" s="46"/>
      <c r="K111" s="46"/>
      <c r="L111" s="46"/>
      <c r="M111" s="46"/>
      <c r="N111" s="46"/>
      <c r="O111" s="46"/>
      <c r="Q111" s="304" t="s">
        <v>127</v>
      </c>
    </row>
    <row r="112" spans="1:26" ht="13.5" x14ac:dyDescent="0.15">
      <c r="C112" s="46"/>
      <c r="D112" s="46"/>
      <c r="E112" s="46"/>
      <c r="F112" s="46"/>
      <c r="G112" s="46"/>
      <c r="H112" s="46"/>
      <c r="I112" s="46"/>
      <c r="J112" s="46"/>
      <c r="K112" s="46"/>
      <c r="L112" s="46"/>
      <c r="M112" s="46"/>
      <c r="N112" s="46"/>
      <c r="O112" s="46"/>
      <c r="Q112" s="304" t="s">
        <v>128</v>
      </c>
    </row>
    <row r="113" spans="3:17" ht="13.5" x14ac:dyDescent="0.15">
      <c r="C113" s="46"/>
      <c r="D113" s="46"/>
      <c r="E113" s="46"/>
      <c r="F113" s="46"/>
      <c r="G113" s="46"/>
      <c r="H113" s="46"/>
      <c r="I113" s="46"/>
      <c r="J113" s="46"/>
      <c r="K113" s="46"/>
      <c r="L113" s="46"/>
      <c r="M113" s="46"/>
      <c r="N113" s="46"/>
      <c r="O113" s="46"/>
      <c r="Q113" s="304" t="s">
        <v>121</v>
      </c>
    </row>
    <row r="114" spans="3:17" ht="13.5" x14ac:dyDescent="0.15">
      <c r="C114" s="48"/>
      <c r="D114" s="48"/>
      <c r="E114" s="48"/>
      <c r="F114" s="48"/>
      <c r="G114" s="48"/>
      <c r="H114" s="48"/>
      <c r="I114" s="48"/>
      <c r="J114" s="48"/>
      <c r="K114" s="48"/>
      <c r="L114" s="48"/>
      <c r="M114" s="48"/>
      <c r="N114" s="48"/>
      <c r="O114" s="48"/>
      <c r="Q114" s="304" t="s">
        <v>129</v>
      </c>
    </row>
    <row r="115" spans="3:17" ht="13.5" x14ac:dyDescent="0.15">
      <c r="C115" s="48"/>
      <c r="D115" s="48"/>
      <c r="E115" s="48"/>
      <c r="F115" s="48"/>
      <c r="G115" s="48"/>
      <c r="H115" s="48"/>
      <c r="I115" s="48"/>
      <c r="J115" s="48"/>
      <c r="K115" s="48"/>
      <c r="L115" s="48"/>
      <c r="M115" s="48"/>
      <c r="N115" s="48"/>
      <c r="O115" s="48"/>
      <c r="Q115" s="304" t="s">
        <v>130</v>
      </c>
    </row>
    <row r="116" spans="3:17" ht="13.5" x14ac:dyDescent="0.15">
      <c r="C116" s="48"/>
      <c r="D116" s="48"/>
      <c r="E116" s="48"/>
      <c r="F116" s="48"/>
      <c r="G116" s="48"/>
      <c r="H116" s="48"/>
      <c r="I116" s="48"/>
      <c r="J116" s="48"/>
      <c r="K116" s="48"/>
      <c r="L116" s="48"/>
      <c r="M116" s="48"/>
      <c r="N116" s="48"/>
      <c r="O116" s="48"/>
      <c r="Q116" s="304" t="s">
        <v>131</v>
      </c>
    </row>
    <row r="117" spans="3:17" ht="13.5" x14ac:dyDescent="0.15">
      <c r="Q117" s="304" t="s">
        <v>132</v>
      </c>
    </row>
    <row r="118" spans="3:17" ht="13.5" x14ac:dyDescent="0.15">
      <c r="Q118" s="304" t="s">
        <v>133</v>
      </c>
    </row>
    <row r="119" spans="3:17" ht="13.5" x14ac:dyDescent="0.15">
      <c r="Q119" s="304" t="s">
        <v>134</v>
      </c>
    </row>
    <row r="120" spans="3:17" ht="13.5" x14ac:dyDescent="0.15">
      <c r="Q120" s="304" t="s">
        <v>135</v>
      </c>
    </row>
    <row r="121" spans="3:17" ht="13.5" x14ac:dyDescent="0.15">
      <c r="Q121" s="304" t="s">
        <v>136</v>
      </c>
    </row>
    <row r="122" spans="3:17" ht="13.5" x14ac:dyDescent="0.15">
      <c r="Q122" s="304" t="s">
        <v>137</v>
      </c>
    </row>
    <row r="123" spans="3:17" ht="13.5" x14ac:dyDescent="0.15">
      <c r="Q123" s="304" t="s">
        <v>138</v>
      </c>
    </row>
    <row r="124" spans="3:17" ht="13.5" x14ac:dyDescent="0.15">
      <c r="Q124" s="304" t="s">
        <v>139</v>
      </c>
    </row>
    <row r="125" spans="3:17" ht="13.5" x14ac:dyDescent="0.15">
      <c r="Q125" s="304" t="s">
        <v>122</v>
      </c>
    </row>
    <row r="126" spans="3:17" ht="13.5" x14ac:dyDescent="0.15">
      <c r="Q126" s="304" t="s">
        <v>140</v>
      </c>
    </row>
    <row r="127" spans="3:17" ht="13.5" x14ac:dyDescent="0.15">
      <c r="Q127" s="304" t="s">
        <v>141</v>
      </c>
    </row>
    <row r="128" spans="3:17" ht="13.5" x14ac:dyDescent="0.15">
      <c r="Q128" s="304" t="s">
        <v>142</v>
      </c>
    </row>
    <row r="129" spans="17:17" ht="13.5" x14ac:dyDescent="0.15">
      <c r="Q129" s="304" t="s">
        <v>143</v>
      </c>
    </row>
    <row r="130" spans="17:17" ht="13.5" x14ac:dyDescent="0.15">
      <c r="Q130" s="304" t="s">
        <v>144</v>
      </c>
    </row>
    <row r="131" spans="17:17" ht="13.5" x14ac:dyDescent="0.15">
      <c r="Q131" s="304" t="s">
        <v>145</v>
      </c>
    </row>
    <row r="132" spans="17:17" ht="13.5" x14ac:dyDescent="0.15">
      <c r="Q132" s="305" t="s">
        <v>146</v>
      </c>
    </row>
    <row r="133" spans="17:17" ht="13.5" x14ac:dyDescent="0.15">
      <c r="Q133" s="305" t="s">
        <v>147</v>
      </c>
    </row>
    <row r="134" spans="17:17" ht="13.5" x14ac:dyDescent="0.15">
      <c r="Q134" s="305" t="s">
        <v>148</v>
      </c>
    </row>
    <row r="135" spans="17:17" ht="13.5" x14ac:dyDescent="0.15">
      <c r="Q135" s="305" t="s">
        <v>149</v>
      </c>
    </row>
    <row r="136" spans="17:17" ht="13.5" x14ac:dyDescent="0.15">
      <c r="Q136" s="305" t="s">
        <v>150</v>
      </c>
    </row>
    <row r="137" spans="17:17" ht="13.5" x14ac:dyDescent="0.15">
      <c r="Q137" s="305" t="s">
        <v>151</v>
      </c>
    </row>
    <row r="138" spans="17:17" ht="13.5" x14ac:dyDescent="0.15">
      <c r="Q138" s="305" t="s">
        <v>358</v>
      </c>
    </row>
    <row r="139" spans="17:17" ht="13.5" x14ac:dyDescent="0.15">
      <c r="Q139" s="305" t="s">
        <v>356</v>
      </c>
    </row>
    <row r="140" spans="17:17" ht="13.5" x14ac:dyDescent="0.15">
      <c r="Q140" s="305" t="s">
        <v>357</v>
      </c>
    </row>
    <row r="141" spans="17:17" x14ac:dyDescent="0.15">
      <c r="Q141" s="306"/>
    </row>
    <row r="142" spans="17:17" ht="13.5" x14ac:dyDescent="0.15">
      <c r="Q142" s="303" t="s">
        <v>155</v>
      </c>
    </row>
    <row r="143" spans="17:17" x14ac:dyDescent="0.15">
      <c r="Q143" s="306" t="s">
        <v>152</v>
      </c>
    </row>
    <row r="144" spans="17:17" x14ac:dyDescent="0.15">
      <c r="Q144" s="25" t="s">
        <v>154</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J76"/>
  <sheetViews>
    <sheetView showGridLines="0" topLeftCell="A25" zoomScaleNormal="100" workbookViewId="0">
      <selection activeCell="D32" sqref="D32:F32"/>
    </sheetView>
  </sheetViews>
  <sheetFormatPr defaultColWidth="9" defaultRowHeight="12" x14ac:dyDescent="0.15"/>
  <cols>
    <col min="1" max="2" width="2.875" style="498" customWidth="1"/>
    <col min="3" max="3" width="18.375" style="498" customWidth="1"/>
    <col min="4" max="5" width="4.375" style="498" customWidth="1"/>
    <col min="6" max="6" width="3.875" style="498" customWidth="1"/>
    <col min="7" max="7" width="2.375" style="498" customWidth="1"/>
    <col min="8" max="8" width="10.375" style="498" customWidth="1"/>
    <col min="9" max="9" width="2.375" style="498" customWidth="1"/>
    <col min="10" max="11" width="2.5" style="498" customWidth="1"/>
    <col min="12" max="15" width="2.875" style="498" customWidth="1"/>
    <col min="16" max="16" width="3" style="498" customWidth="1"/>
    <col min="17" max="19" width="4.875" style="498" customWidth="1"/>
    <col min="20" max="22" width="2.875" style="498" customWidth="1"/>
    <col min="23" max="24" width="2.5" style="498" customWidth="1"/>
    <col min="25" max="25" width="2.875" style="498" customWidth="1"/>
    <col min="26" max="26" width="7.875" style="498" customWidth="1"/>
    <col min="27" max="27" width="4.875" style="498" customWidth="1"/>
    <col min="28" max="28" width="2" style="498" customWidth="1"/>
    <col min="29" max="30" width="2.375" style="498" customWidth="1"/>
    <col min="31" max="31" width="3.125" style="498" customWidth="1"/>
    <col min="32" max="33" width="2.375" style="498" customWidth="1"/>
    <col min="34" max="34" width="2.875" style="498" customWidth="1"/>
    <col min="35" max="35" width="7.875" style="498" customWidth="1"/>
    <col min="36" max="37" width="4.375" style="498" customWidth="1"/>
    <col min="38" max="38" width="3.375" style="498" customWidth="1"/>
    <col min="39" max="40" width="2.875" style="498" customWidth="1"/>
    <col min="41" max="41" width="10.875" style="498" customWidth="1"/>
    <col min="42" max="42" width="2.875" style="498" customWidth="1"/>
    <col min="43" max="44" width="2.5" style="498" customWidth="1"/>
    <col min="45" max="45" width="2.875" style="498" customWidth="1"/>
    <col min="46" max="46" width="7.875" style="498" customWidth="1"/>
    <col min="47" max="47" width="11.875" style="498" customWidth="1"/>
    <col min="48" max="48" width="1.875" style="498" customWidth="1"/>
    <col min="49" max="49" width="5.375" style="498" customWidth="1"/>
    <col min="50" max="50" width="9" style="498"/>
    <col min="51" max="51" width="49.875" style="498" bestFit="1" customWidth="1"/>
    <col min="52" max="53" width="9" style="498"/>
    <col min="54" max="54" width="54.5" style="498" bestFit="1" customWidth="1"/>
    <col min="55" max="55" width="13" style="498" bestFit="1" customWidth="1"/>
    <col min="56" max="56" width="24.375" style="498" bestFit="1" customWidth="1"/>
    <col min="57" max="58" width="9" style="498"/>
    <col min="59" max="59" width="16.125" style="498" customWidth="1"/>
    <col min="60" max="16384" width="9" style="498"/>
  </cols>
  <sheetData>
    <row r="1" spans="2:49" ht="27" customHeight="1" x14ac:dyDescent="0.15">
      <c r="F1" s="608"/>
      <c r="S1" s="607" t="s">
        <v>91</v>
      </c>
      <c r="T1" s="607" t="s">
        <v>280</v>
      </c>
    </row>
    <row r="2" spans="2:49" ht="12" customHeight="1" thickBot="1" x14ac:dyDescent="0.2">
      <c r="B2" s="725" t="s">
        <v>270</v>
      </c>
      <c r="C2" s="725"/>
      <c r="D2" s="725"/>
      <c r="E2" s="725"/>
      <c r="F2" s="725"/>
      <c r="G2" s="725"/>
      <c r="H2" s="725"/>
      <c r="I2"/>
      <c r="J2"/>
      <c r="K2"/>
      <c r="L2"/>
      <c r="M2"/>
      <c r="N2"/>
      <c r="O2"/>
      <c r="P2"/>
      <c r="Q2"/>
      <c r="R2"/>
      <c r="S2"/>
      <c r="T2"/>
      <c r="U2"/>
      <c r="V2"/>
      <c r="W2"/>
      <c r="X2"/>
      <c r="Y2"/>
      <c r="Z2" s="525"/>
      <c r="AA2" s="525"/>
      <c r="AB2" s="525"/>
      <c r="AC2" s="525"/>
      <c r="AD2" s="525"/>
      <c r="AE2" s="525"/>
      <c r="AF2" s="525"/>
      <c r="AG2" s="525"/>
      <c r="AH2" s="525"/>
      <c r="AI2" s="525"/>
      <c r="AJ2" s="525"/>
      <c r="AK2" s="525"/>
      <c r="AL2" s="525"/>
      <c r="AM2" s="525"/>
      <c r="AN2" s="525"/>
      <c r="AO2" s="525"/>
      <c r="AP2" s="525"/>
      <c r="AQ2" s="525"/>
      <c r="AR2" s="525"/>
      <c r="AS2" s="525"/>
      <c r="AT2" s="525"/>
      <c r="AU2" s="606"/>
      <c r="AV2" s="605"/>
      <c r="AW2" s="513"/>
    </row>
    <row r="3" spans="2:49" ht="13.35" customHeight="1" x14ac:dyDescent="0.15">
      <c r="B3" s="725"/>
      <c r="C3" s="725"/>
      <c r="D3" s="725"/>
      <c r="E3" s="725"/>
      <c r="F3" s="725"/>
      <c r="G3" s="725"/>
      <c r="H3" s="725"/>
      <c r="I3"/>
      <c r="J3"/>
      <c r="K3"/>
      <c r="L3"/>
      <c r="M3"/>
      <c r="N3"/>
      <c r="O3"/>
      <c r="P3"/>
      <c r="Q3"/>
      <c r="R3"/>
      <c r="S3"/>
      <c r="T3"/>
      <c r="U3"/>
      <c r="V3"/>
      <c r="W3"/>
      <c r="X3"/>
      <c r="Y3"/>
      <c r="Z3" s="594"/>
      <c r="AA3" s="594"/>
      <c r="AB3" s="748"/>
      <c r="AC3" s="749"/>
      <c r="AD3" s="749"/>
      <c r="AE3" s="598"/>
      <c r="AF3" s="602"/>
      <c r="AG3" s="602"/>
      <c r="AH3" s="602"/>
      <c r="AI3" s="602"/>
      <c r="AJ3" s="602"/>
      <c r="AK3" s="602"/>
      <c r="AL3" s="602"/>
      <c r="AM3" s="602"/>
      <c r="AN3" s="602"/>
      <c r="AO3" s="602"/>
      <c r="AP3" s="750" t="s">
        <v>325</v>
      </c>
      <c r="AQ3" s="751"/>
      <c r="AR3" s="752"/>
      <c r="AS3" s="756" t="s">
        <v>0</v>
      </c>
      <c r="AT3" s="757"/>
      <c r="AU3" s="604" t="s">
        <v>111</v>
      </c>
      <c r="AV3" s="600"/>
      <c r="AW3" s="513"/>
    </row>
    <row r="4" spans="2:49" ht="14.25" thickBot="1" x14ac:dyDescent="0.2">
      <c r="C4"/>
      <c r="F4"/>
      <c r="G4"/>
      <c r="H4"/>
      <c r="I4"/>
      <c r="J4"/>
      <c r="K4"/>
      <c r="L4"/>
      <c r="M4"/>
      <c r="N4"/>
      <c r="O4"/>
      <c r="P4"/>
      <c r="Q4"/>
      <c r="R4"/>
      <c r="S4"/>
      <c r="T4"/>
      <c r="U4"/>
      <c r="V4"/>
      <c r="W4"/>
      <c r="X4"/>
      <c r="Y4"/>
      <c r="Z4" s="594"/>
      <c r="AA4" s="594"/>
      <c r="AB4" s="603"/>
      <c r="AC4" s="497"/>
      <c r="AD4" s="497"/>
      <c r="AE4" s="598"/>
      <c r="AF4" s="602"/>
      <c r="AG4" s="602"/>
      <c r="AH4" s="602"/>
      <c r="AI4" s="602"/>
      <c r="AJ4" s="602"/>
      <c r="AK4" s="602"/>
      <c r="AL4" s="602"/>
      <c r="AM4" s="602"/>
      <c r="AN4" s="602"/>
      <c r="AO4" s="602"/>
      <c r="AP4" s="753"/>
      <c r="AQ4" s="754"/>
      <c r="AR4" s="755"/>
      <c r="AS4" s="778" t="str">
        <f>+表紙!N28</f>
        <v>○</v>
      </c>
      <c r="AT4" s="779"/>
      <c r="AU4" s="601" t="str">
        <f>+表紙!O28</f>
        <v>　</v>
      </c>
      <c r="AV4" s="600"/>
      <c r="AW4" s="513"/>
    </row>
    <row r="5" spans="2:49" ht="15" customHeight="1" x14ac:dyDescent="0.15">
      <c r="B5" s="599" t="s">
        <v>100</v>
      </c>
      <c r="C5" s="599"/>
      <c r="F5" s="599"/>
      <c r="G5" s="497"/>
      <c r="H5" s="497"/>
      <c r="I5" s="497"/>
      <c r="J5" s="497"/>
      <c r="K5" s="497"/>
      <c r="L5" s="497"/>
      <c r="M5" s="594"/>
      <c r="N5" s="594"/>
      <c r="O5" s="594"/>
      <c r="P5" s="594"/>
      <c r="Q5" s="594"/>
      <c r="R5" s="594"/>
      <c r="S5" s="594"/>
      <c r="T5" s="594"/>
      <c r="U5" s="594"/>
      <c r="V5" s="594"/>
      <c r="W5" s="594"/>
      <c r="X5" s="594"/>
      <c r="Y5" s="594"/>
      <c r="Z5" s="780" t="s">
        <v>99</v>
      </c>
      <c r="AA5" s="780"/>
      <c r="AB5" s="781"/>
      <c r="AC5" s="781"/>
      <c r="AD5" s="781"/>
      <c r="AE5" s="598" t="s">
        <v>93</v>
      </c>
      <c r="AF5" s="735" t="str">
        <f>+表紙!F47</f>
        <v>住友不動産株式会社　注文住宅事業本部　工事課　神奈川事業所</v>
      </c>
      <c r="AG5" s="735"/>
      <c r="AH5" s="735"/>
      <c r="AI5" s="735"/>
      <c r="AJ5" s="735"/>
      <c r="AK5" s="735"/>
      <c r="AL5" s="735"/>
      <c r="AM5" s="735"/>
      <c r="AN5" s="735"/>
      <c r="AO5" s="735"/>
      <c r="AP5" s="735"/>
      <c r="AQ5" s="735"/>
      <c r="AR5" s="735"/>
      <c r="AS5" s="735"/>
      <c r="AT5" s="735"/>
      <c r="AU5" s="735"/>
      <c r="AV5" s="597"/>
      <c r="AW5" s="513"/>
    </row>
    <row r="6" spans="2:49" ht="24.75" customHeight="1" thickBot="1" x14ac:dyDescent="0.2">
      <c r="B6" s="595" t="s">
        <v>441</v>
      </c>
      <c r="C6" s="596"/>
      <c r="F6" s="596"/>
      <c r="G6" s="595"/>
      <c r="H6" s="595"/>
      <c r="I6" s="595"/>
      <c r="J6" s="595"/>
      <c r="K6" s="595"/>
      <c r="L6" s="595"/>
      <c r="M6" s="595"/>
      <c r="N6" s="595"/>
      <c r="O6" s="595"/>
      <c r="P6" s="595"/>
      <c r="Q6" s="595"/>
      <c r="R6" s="595"/>
      <c r="S6" s="595"/>
      <c r="T6" s="595"/>
      <c r="U6" s="595"/>
      <c r="V6" s="595"/>
      <c r="W6" s="595"/>
      <c r="X6" s="595"/>
      <c r="Y6" s="595"/>
      <c r="AC6" s="594"/>
      <c r="AD6" s="594"/>
      <c r="AE6" s="594"/>
      <c r="AF6" s="594"/>
      <c r="AG6" s="594"/>
      <c r="AH6" s="594"/>
      <c r="AI6" s="594"/>
      <c r="AJ6" s="594"/>
      <c r="AK6" s="594"/>
      <c r="AL6" s="594"/>
      <c r="AM6" s="594"/>
      <c r="AN6" s="594"/>
      <c r="AO6" s="594"/>
      <c r="AP6" s="594"/>
      <c r="AQ6" s="594"/>
      <c r="AR6" s="594"/>
      <c r="AS6" s="594"/>
      <c r="AT6" s="594"/>
      <c r="AU6" s="594"/>
      <c r="AV6" s="594"/>
      <c r="AW6" s="513"/>
    </row>
    <row r="7" spans="2:49" ht="28.35" customHeight="1" thickBot="1" x14ac:dyDescent="0.2">
      <c r="B7" s="818" t="s">
        <v>87</v>
      </c>
      <c r="C7" s="819"/>
      <c r="D7" s="782" t="s">
        <v>326</v>
      </c>
      <c r="E7" s="783"/>
      <c r="F7" s="783"/>
      <c r="G7" s="783"/>
      <c r="H7" s="783"/>
      <c r="I7" s="784"/>
      <c r="J7" s="579"/>
      <c r="K7" s="505"/>
      <c r="L7" s="593"/>
      <c r="M7" s="593"/>
      <c r="N7" s="593"/>
      <c r="O7" s="593"/>
      <c r="P7" s="593"/>
      <c r="Q7" s="593"/>
      <c r="R7" s="593"/>
      <c r="S7" s="814"/>
      <c r="T7" s="815"/>
      <c r="U7" s="815"/>
      <c r="V7" s="815"/>
      <c r="W7" s="572"/>
      <c r="X7" s="572"/>
      <c r="Y7" s="592"/>
      <c r="AB7"/>
      <c r="AC7"/>
      <c r="AD7"/>
      <c r="AE7"/>
      <c r="AF7" s="104"/>
      <c r="AG7" s="104"/>
      <c r="AH7" s="104"/>
      <c r="AI7" s="104"/>
      <c r="AJ7" s="104"/>
      <c r="AK7" s="104"/>
      <c r="AL7" s="104"/>
      <c r="AM7" s="104"/>
      <c r="AN7" s="104"/>
      <c r="AO7" s="505"/>
      <c r="AP7" s="505"/>
      <c r="AQ7" s="505"/>
      <c r="AR7" s="505"/>
      <c r="AS7"/>
      <c r="AT7"/>
      <c r="AU7"/>
      <c r="AV7"/>
      <c r="AW7" s="513"/>
    </row>
    <row r="8" spans="2:49" ht="28.35" customHeight="1" thickTop="1" thickBot="1" x14ac:dyDescent="0.2">
      <c r="B8" s="591" t="s">
        <v>101</v>
      </c>
      <c r="C8" s="825" t="s">
        <v>109</v>
      </c>
      <c r="D8" s="825"/>
      <c r="E8" s="825"/>
      <c r="F8" s="825"/>
      <c r="G8" s="825"/>
      <c r="H8" s="825"/>
      <c r="I8" s="825"/>
      <c r="J8" s="825"/>
      <c r="K8" s="825"/>
      <c r="L8" s="589"/>
      <c r="M8" s="589"/>
      <c r="N8" s="589"/>
      <c r="O8" s="589"/>
      <c r="P8" s="589"/>
      <c r="Q8" s="589"/>
      <c r="R8" s="589"/>
      <c r="S8" s="589"/>
      <c r="T8" s="589"/>
      <c r="U8" s="589"/>
      <c r="V8" s="589"/>
      <c r="W8" s="140"/>
      <c r="X8" s="140"/>
      <c r="Y8" s="140"/>
      <c r="Z8" s="104"/>
      <c r="AA8" s="104"/>
      <c r="AB8" s="104"/>
      <c r="AC8" s="104"/>
      <c r="AD8" s="104"/>
      <c r="AE8" s="104"/>
      <c r="AF8" s="505"/>
      <c r="AG8" s="540"/>
      <c r="AH8" s="559" t="s">
        <v>27</v>
      </c>
      <c r="AI8" s="745" t="s">
        <v>334</v>
      </c>
      <c r="AJ8" s="745"/>
      <c r="AK8" s="745"/>
      <c r="AL8" s="745"/>
      <c r="AM8" s="745"/>
      <c r="AN8" s="746"/>
      <c r="AO8" s="505"/>
      <c r="AP8" s="505"/>
      <c r="AQ8" s="505"/>
      <c r="AR8" s="505"/>
      <c r="AS8"/>
      <c r="AT8"/>
      <c r="AU8"/>
      <c r="AV8"/>
      <c r="AW8" s="513"/>
    </row>
    <row r="9" spans="2:49" ht="24.75" customHeight="1" thickTop="1" thickBot="1" x14ac:dyDescent="0.2">
      <c r="B9" s="590" t="s">
        <v>254</v>
      </c>
      <c r="F9" s="822" t="s">
        <v>194</v>
      </c>
      <c r="G9" s="823"/>
      <c r="H9" s="823"/>
      <c r="I9" s="824"/>
      <c r="J9" s="589"/>
      <c r="K9" s="589"/>
      <c r="L9" s="589"/>
      <c r="M9" s="589"/>
      <c r="N9" s="589"/>
      <c r="O9" s="589"/>
      <c r="P9" s="589"/>
      <c r="Q9" s="589"/>
      <c r="R9" s="589"/>
      <c r="S9" s="589"/>
      <c r="T9" s="589"/>
      <c r="U9" s="589"/>
      <c r="V9" s="589"/>
      <c r="W9" s="140"/>
      <c r="X9" s="140"/>
      <c r="Y9" s="140"/>
      <c r="Z9" s="104"/>
      <c r="AA9" s="104"/>
      <c r="AB9" s="104"/>
      <c r="AC9" s="104"/>
      <c r="AD9" s="104"/>
      <c r="AE9" s="800" t="s">
        <v>19</v>
      </c>
      <c r="AF9" s="522"/>
      <c r="AH9" s="740"/>
      <c r="AI9" s="747"/>
      <c r="AJ9" s="747"/>
      <c r="AK9" s="747"/>
      <c r="AL9" s="747"/>
      <c r="AM9" s="747"/>
      <c r="AN9" s="526" t="s">
        <v>13</v>
      </c>
      <c r="AO9" s="505"/>
      <c r="AP9" s="505"/>
      <c r="AQ9" s="505"/>
      <c r="AR9" s="505"/>
      <c r="AS9"/>
      <c r="AT9"/>
      <c r="AU9"/>
      <c r="AV9"/>
      <c r="AW9" s="513"/>
    </row>
    <row r="10" spans="2:49" ht="24.75" customHeight="1" thickTop="1" thickBot="1" x14ac:dyDescent="0.2">
      <c r="F10" s="588"/>
      <c r="G10" s="587"/>
      <c r="H10" s="587"/>
      <c r="I10" s="587"/>
      <c r="J10" s="587"/>
      <c r="K10" s="587"/>
      <c r="L10" s="587"/>
      <c r="M10" s="587"/>
      <c r="N10" s="587"/>
      <c r="O10" s="587"/>
      <c r="P10" s="587"/>
      <c r="Q10" s="587"/>
      <c r="R10" s="587"/>
      <c r="S10" s="587"/>
      <c r="T10" s="587"/>
      <c r="U10" s="587"/>
      <c r="V10" s="587"/>
      <c r="W10" s="140"/>
      <c r="X10" s="140"/>
      <c r="Y10" s="140"/>
      <c r="Z10" s="104"/>
      <c r="AA10" s="104"/>
      <c r="AB10" s="104"/>
      <c r="AD10" s="522"/>
      <c r="AE10" s="801"/>
      <c r="AF10" s="522"/>
      <c r="AN10" s="505"/>
      <c r="AO10" s="505"/>
      <c r="AP10" s="505"/>
      <c r="AQ10" s="505"/>
      <c r="AR10" s="505"/>
      <c r="AS10"/>
      <c r="AT10"/>
      <c r="AU10"/>
      <c r="AV10"/>
      <c r="AW10" s="513"/>
    </row>
    <row r="11" spans="2:49" ht="27" customHeight="1" thickTop="1" thickBot="1" x14ac:dyDescent="0.2">
      <c r="C11" s="586" t="s">
        <v>195</v>
      </c>
      <c r="F11" s="559" t="s">
        <v>16</v>
      </c>
      <c r="G11" s="745" t="s">
        <v>328</v>
      </c>
      <c r="H11" s="745"/>
      <c r="I11" s="746"/>
      <c r="J11" s="585"/>
      <c r="K11" s="584"/>
      <c r="L11" s="531"/>
      <c r="M11" s="766" t="s">
        <v>17</v>
      </c>
      <c r="N11" s="531"/>
      <c r="O11" s="540"/>
      <c r="P11" s="559" t="s">
        <v>18</v>
      </c>
      <c r="Q11" s="816" t="s">
        <v>271</v>
      </c>
      <c r="R11" s="816"/>
      <c r="S11" s="816"/>
      <c r="T11" s="817"/>
      <c r="U11" s="574"/>
      <c r="V11" s="507"/>
      <c r="W11" s="505"/>
      <c r="X11" s="505"/>
      <c r="Y11"/>
      <c r="Z11"/>
      <c r="AA11"/>
      <c r="AB11"/>
      <c r="AC11" s="505"/>
      <c r="AD11" s="541"/>
      <c r="AE11" s="801"/>
      <c r="AF11" s="583"/>
      <c r="AG11" s="540"/>
      <c r="AH11" s="559" t="s">
        <v>34</v>
      </c>
      <c r="AI11" s="745" t="s">
        <v>277</v>
      </c>
      <c r="AJ11" s="745"/>
      <c r="AK11" s="745"/>
      <c r="AL11" s="745"/>
      <c r="AM11" s="745"/>
      <c r="AN11" s="746"/>
      <c r="AO11" s="505"/>
      <c r="AP11" s="505"/>
      <c r="AQ11" s="505"/>
      <c r="AR11" s="505"/>
      <c r="AS11"/>
      <c r="AT11"/>
      <c r="AU11"/>
      <c r="AV11"/>
      <c r="AW11" s="513"/>
    </row>
    <row r="12" spans="2:49" ht="24.75" customHeight="1" thickTop="1" thickBot="1" x14ac:dyDescent="0.2">
      <c r="F12" s="743">
        <f>+ROUND(P12,1)+ROUND(P15,1)+ROUND(P18,1)+ROUND(P24,1)+P27-ROUND(F15,1)</f>
        <v>0</v>
      </c>
      <c r="G12" s="744"/>
      <c r="H12" s="744"/>
      <c r="I12" s="526" t="s">
        <v>13</v>
      </c>
      <c r="J12" s="505"/>
      <c r="K12" s="582"/>
      <c r="L12" s="505"/>
      <c r="M12" s="767"/>
      <c r="N12" s="564"/>
      <c r="P12" s="740"/>
      <c r="Q12" s="741"/>
      <c r="R12" s="741"/>
      <c r="S12" s="741"/>
      <c r="T12" s="526" t="s">
        <v>13</v>
      </c>
      <c r="U12" s="505"/>
      <c r="V12" s="505"/>
      <c r="W12" s="505"/>
      <c r="X12" s="505"/>
      <c r="Y12"/>
      <c r="Z12"/>
      <c r="AA12"/>
      <c r="AB12"/>
      <c r="AC12" s="522"/>
      <c r="AE12" s="801"/>
      <c r="AG12" s="581"/>
      <c r="AH12" s="740"/>
      <c r="AI12" s="747"/>
      <c r="AJ12" s="747"/>
      <c r="AK12" s="747"/>
      <c r="AL12" s="747"/>
      <c r="AM12" s="747"/>
      <c r="AN12" s="526" t="s">
        <v>13</v>
      </c>
      <c r="AO12" s="505"/>
      <c r="AP12" s="505"/>
      <c r="AQ12" s="505"/>
      <c r="AR12" s="505"/>
      <c r="AS12"/>
      <c r="AT12"/>
      <c r="AU12"/>
      <c r="AV12"/>
      <c r="AW12" s="513"/>
    </row>
    <row r="13" spans="2:49" ht="24.75" customHeight="1" thickTop="1" thickBot="1" x14ac:dyDescent="0.2">
      <c r="J13" s="505"/>
      <c r="K13" s="580"/>
      <c r="L13" s="505"/>
      <c r="M13" s="767"/>
      <c r="N13" s="522"/>
      <c r="U13" s="505"/>
      <c r="V13" s="505"/>
      <c r="W13" s="505"/>
      <c r="X13" s="505"/>
      <c r="Y13"/>
      <c r="Z13"/>
      <c r="AA13"/>
      <c r="AB13"/>
      <c r="AC13" s="522"/>
      <c r="AE13" s="801"/>
      <c r="AG13" s="579"/>
      <c r="AH13" s="578"/>
      <c r="AI13" s="546"/>
      <c r="AJ13" s="546"/>
      <c r="AK13" s="546"/>
      <c r="AL13" s="546"/>
      <c r="AM13" s="577"/>
      <c r="AN13" s="577"/>
      <c r="AQ13" s="525"/>
      <c r="AR13" s="525"/>
      <c r="AS13" s="573"/>
      <c r="AT13" s="573"/>
      <c r="AU13" s="572"/>
      <c r="AV13" s="505"/>
      <c r="AW13" s="513"/>
    </row>
    <row r="14" spans="2:49" ht="27" customHeight="1" thickTop="1" thickBot="1" x14ac:dyDescent="0.2">
      <c r="F14" s="520" t="s">
        <v>425</v>
      </c>
      <c r="G14" s="793" t="s">
        <v>21</v>
      </c>
      <c r="H14" s="793"/>
      <c r="I14" s="765"/>
      <c r="J14" s="576"/>
      <c r="K14" s="575"/>
      <c r="L14" s="505"/>
      <c r="M14" s="767"/>
      <c r="N14" s="522"/>
      <c r="O14" s="531"/>
      <c r="P14" s="559" t="s">
        <v>22</v>
      </c>
      <c r="Q14" s="803" t="s">
        <v>272</v>
      </c>
      <c r="R14" s="803"/>
      <c r="S14" s="803"/>
      <c r="T14" s="804"/>
      <c r="U14" s="574"/>
      <c r="V14" s="507"/>
      <c r="W14" s="505"/>
      <c r="X14" s="505"/>
      <c r="Y14"/>
      <c r="Z14"/>
      <c r="AA14"/>
      <c r="AB14"/>
      <c r="AC14" s="522"/>
      <c r="AE14" s="802"/>
      <c r="AG14" s="521"/>
      <c r="AH14" s="520" t="s">
        <v>174</v>
      </c>
      <c r="AI14" s="805" t="s">
        <v>289</v>
      </c>
      <c r="AJ14" s="805"/>
      <c r="AK14" s="805"/>
      <c r="AL14" s="805"/>
      <c r="AM14" s="805"/>
      <c r="AN14" s="806"/>
      <c r="AO14"/>
      <c r="AS14" s="573"/>
      <c r="AT14" s="573"/>
      <c r="AU14" s="572"/>
      <c r="AV14" s="505"/>
      <c r="AW14" s="513"/>
    </row>
    <row r="15" spans="2:49" ht="24.75" customHeight="1" thickBot="1" x14ac:dyDescent="0.2">
      <c r="F15" s="808"/>
      <c r="G15" s="742"/>
      <c r="H15" s="742"/>
      <c r="I15" s="516" t="s">
        <v>13</v>
      </c>
      <c r="J15" s="505"/>
      <c r="K15" s="522"/>
      <c r="L15" s="505"/>
      <c r="M15" s="767"/>
      <c r="N15" s="522"/>
      <c r="P15" s="740"/>
      <c r="Q15" s="741"/>
      <c r="R15" s="741"/>
      <c r="S15" s="741"/>
      <c r="T15" s="526" t="s">
        <v>13</v>
      </c>
      <c r="U15" s="505"/>
      <c r="V15" s="505"/>
      <c r="W15" s="505"/>
      <c r="X15" s="505"/>
      <c r="Y15"/>
      <c r="Z15"/>
      <c r="AA15"/>
      <c r="AB15"/>
      <c r="AC15" s="522"/>
      <c r="AH15" s="794"/>
      <c r="AI15" s="795"/>
      <c r="AJ15" s="795"/>
      <c r="AK15" s="795"/>
      <c r="AL15" s="795"/>
      <c r="AM15" s="795"/>
      <c r="AN15" s="516" t="s">
        <v>13</v>
      </c>
      <c r="AO15"/>
      <c r="AS15" s="537" t="s">
        <v>28</v>
      </c>
      <c r="AT15" s="571"/>
      <c r="AW15" s="513"/>
    </row>
    <row r="16" spans="2:49" ht="24.75" customHeight="1" thickTop="1" thickBot="1" x14ac:dyDescent="0.2">
      <c r="K16" s="522"/>
      <c r="L16" s="505"/>
      <c r="M16" s="767"/>
      <c r="N16" s="522"/>
      <c r="P16" s="811" t="str">
        <f>+IF(Y18=0,"",IF(Y18-P18=Y18,"エラー！：⑥残さ物量があるのに、④自ら中間処理した量がゼロになっています",""))</f>
        <v/>
      </c>
      <c r="Q16" s="811"/>
      <c r="R16" s="811"/>
      <c r="S16" s="811"/>
      <c r="T16" s="811"/>
      <c r="U16" s="811"/>
      <c r="V16" s="811"/>
      <c r="W16" s="811"/>
      <c r="X16" s="811"/>
      <c r="Y16" s="811"/>
      <c r="Z16" s="811"/>
      <c r="AA16" s="811"/>
      <c r="AB16" s="811"/>
      <c r="AC16" s="522"/>
      <c r="AD16" s="505"/>
      <c r="AE16" s="548"/>
      <c r="AP16" s="570"/>
      <c r="AQ16" s="505"/>
      <c r="AS16" s="769" t="s">
        <v>29</v>
      </c>
      <c r="AT16" s="770"/>
      <c r="AU16" s="551"/>
      <c r="AV16" s="516" t="s">
        <v>13</v>
      </c>
      <c r="AW16" s="513"/>
    </row>
    <row r="17" spans="2:49" ht="27" customHeight="1" thickTop="1" thickBot="1" x14ac:dyDescent="0.2">
      <c r="K17" s="522"/>
      <c r="L17" s="505"/>
      <c r="M17" s="767"/>
      <c r="N17" s="522"/>
      <c r="O17" s="531"/>
      <c r="P17" s="559" t="s">
        <v>25</v>
      </c>
      <c r="Q17" s="745" t="s">
        <v>273</v>
      </c>
      <c r="R17" s="745"/>
      <c r="S17" s="745"/>
      <c r="T17" s="746"/>
      <c r="U17" s="820"/>
      <c r="V17" s="821"/>
      <c r="W17" s="821"/>
      <c r="X17" s="821"/>
      <c r="Y17" s="529" t="s">
        <v>20</v>
      </c>
      <c r="Z17" s="745" t="s">
        <v>276</v>
      </c>
      <c r="AA17" s="745"/>
      <c r="AB17" s="746"/>
      <c r="AC17" s="569"/>
      <c r="AD17" s="521"/>
      <c r="AE17" s="766" t="s">
        <v>26</v>
      </c>
      <c r="AF17" s="531"/>
      <c r="AG17" s="531"/>
      <c r="AH17" s="542" t="s">
        <v>176</v>
      </c>
      <c r="AI17" s="793" t="s">
        <v>278</v>
      </c>
      <c r="AJ17" s="793"/>
      <c r="AK17" s="793"/>
      <c r="AL17" s="765"/>
      <c r="AM17" s="531"/>
      <c r="AN17" s="568"/>
      <c r="AO17" s="764" t="s">
        <v>251</v>
      </c>
      <c r="AP17" s="765"/>
      <c r="AQ17" s="567"/>
      <c r="AS17" s="769" t="s">
        <v>256</v>
      </c>
      <c r="AT17" s="770"/>
      <c r="AU17" s="551"/>
      <c r="AV17" s="516" t="s">
        <v>13</v>
      </c>
      <c r="AW17" s="513"/>
    </row>
    <row r="18" spans="2:49" ht="24.75" customHeight="1" thickBot="1" x14ac:dyDescent="0.2">
      <c r="K18" s="522"/>
      <c r="L18" s="505"/>
      <c r="M18" s="767"/>
      <c r="N18" s="522"/>
      <c r="P18" s="740"/>
      <c r="Q18" s="741"/>
      <c r="R18" s="741"/>
      <c r="S18" s="741"/>
      <c r="T18" s="526" t="s">
        <v>13</v>
      </c>
      <c r="U18"/>
      <c r="V18" s="291"/>
      <c r="W18"/>
      <c r="X18" s="205"/>
      <c r="Y18" s="743">
        <f>+ROUND(AH9,1)+ROUND(AH12,1)+ROUND(AH15,1)+AH18</f>
        <v>0</v>
      </c>
      <c r="Z18" s="744"/>
      <c r="AA18" s="744"/>
      <c r="AB18" s="526" t="s">
        <v>4</v>
      </c>
      <c r="AC18" s="566"/>
      <c r="AD18" s="565"/>
      <c r="AE18" s="767"/>
      <c r="AH18" s="771">
        <f>+ROUND(AO18,1)+ROUND(AO21,1)</f>
        <v>0</v>
      </c>
      <c r="AI18" s="737"/>
      <c r="AJ18" s="737"/>
      <c r="AK18" s="737"/>
      <c r="AL18" s="516" t="s">
        <v>13</v>
      </c>
      <c r="AM18" s="564"/>
      <c r="AO18" s="563">
        <f>+ROUND(AU16,1)+ROUND(AU17,1)+ROUND(AU18,1)</f>
        <v>0</v>
      </c>
      <c r="AP18" s="516" t="s">
        <v>13</v>
      </c>
      <c r="AS18" s="769" t="s">
        <v>175</v>
      </c>
      <c r="AT18" s="770"/>
      <c r="AU18" s="551"/>
      <c r="AV18" s="516" t="s">
        <v>13</v>
      </c>
      <c r="AW18" s="513"/>
    </row>
    <row r="19" spans="2:49" ht="24.75" customHeight="1" thickTop="1" thickBot="1" x14ac:dyDescent="0.2">
      <c r="K19" s="522"/>
      <c r="L19" s="505"/>
      <c r="M19" s="767"/>
      <c r="N19" s="522"/>
      <c r="P19" s="560"/>
      <c r="Q19" s="562"/>
      <c r="R19" s="561"/>
      <c r="S19" s="560"/>
      <c r="T19" s="560"/>
      <c r="U19" s="553"/>
      <c r="V19" s="558"/>
      <c r="W19" s="553"/>
      <c r="X19" s="553"/>
      <c r="Y19" s="549"/>
      <c r="Z19" s="549"/>
      <c r="AA19" s="549"/>
      <c r="AB19" s="549"/>
      <c r="AC19" s="505"/>
      <c r="AD19" s="505"/>
      <c r="AE19" s="767"/>
      <c r="AH19" s="505"/>
      <c r="AI19" s="522"/>
      <c r="AJ19" s="505"/>
      <c r="AK19" s="505"/>
      <c r="AL19" s="505"/>
      <c r="AM19" s="522"/>
      <c r="AS19"/>
      <c r="AT19"/>
      <c r="AU19"/>
      <c r="AV19"/>
      <c r="AW19" s="758" t="s">
        <v>448</v>
      </c>
    </row>
    <row r="20" spans="2:49" ht="27" customHeight="1" thickTop="1" thickBot="1" x14ac:dyDescent="0.2">
      <c r="K20" s="522"/>
      <c r="L20" s="505"/>
      <c r="M20" s="767"/>
      <c r="N20" s="522"/>
      <c r="P20" s="559" t="s">
        <v>46</v>
      </c>
      <c r="Q20" s="745" t="s">
        <v>274</v>
      </c>
      <c r="R20" s="745"/>
      <c r="S20" s="745"/>
      <c r="T20" s="746"/>
      <c r="U20" s="553"/>
      <c r="V20" s="558"/>
      <c r="W20" s="557"/>
      <c r="X20" s="556"/>
      <c r="Y20" s="529" t="s">
        <v>23</v>
      </c>
      <c r="Z20" s="745" t="s">
        <v>275</v>
      </c>
      <c r="AA20" s="745"/>
      <c r="AB20" s="746"/>
      <c r="AC20" s="505"/>
      <c r="AD20" s="505"/>
      <c r="AE20" s="767"/>
      <c r="AG20" s="505"/>
      <c r="AH20" s="505"/>
      <c r="AI20" s="522"/>
      <c r="AJ20" s="505"/>
      <c r="AK20" s="505"/>
      <c r="AL20" s="552"/>
      <c r="AM20" s="522"/>
      <c r="AN20" s="555"/>
      <c r="AO20" s="764" t="s">
        <v>252</v>
      </c>
      <c r="AP20" s="765"/>
      <c r="AQ20" s="550"/>
      <c r="AR20" s="505"/>
      <c r="AS20" s="554"/>
      <c r="AT20" s="554"/>
      <c r="AW20" s="759"/>
    </row>
    <row r="21" spans="2:49" ht="25.35" customHeight="1" thickBot="1" x14ac:dyDescent="0.2">
      <c r="B21" s="776" t="s">
        <v>442</v>
      </c>
      <c r="C21" s="776"/>
      <c r="D21" s="776"/>
      <c r="E21" s="776"/>
      <c r="F21" s="776"/>
      <c r="G21" s="776"/>
      <c r="H21" s="776"/>
      <c r="I21" s="776"/>
      <c r="J21" s="776"/>
      <c r="K21" s="522"/>
      <c r="L21" s="505"/>
      <c r="M21" s="767"/>
      <c r="N21" s="522"/>
      <c r="P21" s="740"/>
      <c r="Q21" s="828"/>
      <c r="R21" s="828"/>
      <c r="S21" s="828"/>
      <c r="T21" s="526" t="s">
        <v>13</v>
      </c>
      <c r="U21" s="553"/>
      <c r="V21" s="553"/>
      <c r="W21" s="553"/>
      <c r="X21" s="553"/>
      <c r="Y21" s="743">
        <f>+P18-Y18</f>
        <v>0</v>
      </c>
      <c r="Z21" s="744"/>
      <c r="AA21" s="744"/>
      <c r="AB21" s="526" t="s">
        <v>4</v>
      </c>
      <c r="AC21" s="553"/>
      <c r="AD21" s="505"/>
      <c r="AE21" s="768"/>
      <c r="AG21" s="505"/>
      <c r="AH21" s="505"/>
      <c r="AI21" s="522"/>
      <c r="AJ21" s="505"/>
      <c r="AK21" s="505"/>
      <c r="AL21" s="505"/>
      <c r="AM21" s="505"/>
      <c r="AN21" s="552"/>
      <c r="AO21" s="551"/>
      <c r="AP21" s="516" t="s">
        <v>13</v>
      </c>
      <c r="AQ21" s="550"/>
      <c r="AR21" s="505"/>
      <c r="AS21"/>
      <c r="AT21"/>
      <c r="AU21"/>
      <c r="AV21"/>
      <c r="AW21" s="513"/>
    </row>
    <row r="22" spans="2:49" ht="25.5" customHeight="1" thickTop="1" thickBot="1" x14ac:dyDescent="0.2">
      <c r="B22" s="777"/>
      <c r="C22" s="777"/>
      <c r="D22" s="777"/>
      <c r="E22" s="777"/>
      <c r="F22" s="777"/>
      <c r="G22" s="777"/>
      <c r="H22" s="777"/>
      <c r="I22" s="777"/>
      <c r="J22" s="777"/>
      <c r="K22" s="522"/>
      <c r="L22" s="505"/>
      <c r="M22" s="767"/>
      <c r="N22" s="522"/>
      <c r="P22" s="811" t="str">
        <f>+IF(P21=0,"",IF(P18&lt;P21,"エラー !：④の内数である⑤の量が④を超えています",""))</f>
        <v/>
      </c>
      <c r="Q22" s="811"/>
      <c r="R22" s="811"/>
      <c r="S22" s="811"/>
      <c r="T22" s="811"/>
      <c r="U22" s="811"/>
      <c r="V22" s="811"/>
      <c r="W22" s="549"/>
      <c r="X22" s="549"/>
      <c r="Y22" s="549"/>
      <c r="Z22" s="549"/>
      <c r="AA22" s="549"/>
      <c r="AB22" s="549"/>
      <c r="AC22" s="505"/>
      <c r="AD22" s="505"/>
      <c r="AE22" s="548"/>
      <c r="AG22" s="505"/>
      <c r="AH22" s="505"/>
      <c r="AI22" s="522"/>
      <c r="AJ22" s="505"/>
      <c r="AK22" s="505"/>
      <c r="AL22" s="505"/>
      <c r="AM22" s="505"/>
      <c r="AN22" s="505"/>
      <c r="AW22" s="513"/>
    </row>
    <row r="23" spans="2:49" ht="27" customHeight="1" thickTop="1" thickBot="1" x14ac:dyDescent="0.2">
      <c r="B23" s="762" t="s">
        <v>197</v>
      </c>
      <c r="C23" s="763"/>
      <c r="D23" s="807" t="s">
        <v>443</v>
      </c>
      <c r="E23" s="807"/>
      <c r="F23" s="807"/>
      <c r="G23" s="763"/>
      <c r="H23" s="762" t="s">
        <v>444</v>
      </c>
      <c r="I23" s="807"/>
      <c r="J23" s="763"/>
      <c r="K23" s="522"/>
      <c r="L23" s="505"/>
      <c r="M23" s="767"/>
      <c r="N23" s="522"/>
      <c r="O23" s="531"/>
      <c r="P23" s="520" t="s">
        <v>86</v>
      </c>
      <c r="Q23" s="793" t="s">
        <v>30</v>
      </c>
      <c r="R23" s="793"/>
      <c r="S23" s="793"/>
      <c r="T23" s="765"/>
      <c r="U23" s="826"/>
      <c r="V23" s="827"/>
      <c r="W23" s="827"/>
      <c r="X23" s="827"/>
      <c r="AC23" s="505"/>
      <c r="AD23" s="505"/>
      <c r="AE23"/>
      <c r="AF23"/>
      <c r="AG23"/>
      <c r="AH23"/>
      <c r="AI23" s="299"/>
      <c r="AJ23"/>
      <c r="AK23" s="505"/>
      <c r="AL23" s="505"/>
      <c r="AM23" s="505"/>
      <c r="AN23" s="547"/>
      <c r="AP23" s="505"/>
      <c r="AR23" s="540"/>
      <c r="AS23" s="529" t="s">
        <v>188</v>
      </c>
      <c r="AT23" s="745" t="s">
        <v>189</v>
      </c>
      <c r="AU23" s="745"/>
      <c r="AV23" s="746"/>
      <c r="AW23" s="513"/>
    </row>
    <row r="24" spans="2:49" ht="27" customHeight="1" thickBot="1" x14ac:dyDescent="0.2">
      <c r="B24" s="738" t="s">
        <v>198</v>
      </c>
      <c r="C24" s="739"/>
      <c r="D24" s="742">
        <v>0</v>
      </c>
      <c r="E24" s="742"/>
      <c r="F24" s="742"/>
      <c r="G24" s="523" t="s">
        <v>196</v>
      </c>
      <c r="H24" s="736">
        <f>+F12</f>
        <v>0</v>
      </c>
      <c r="I24" s="737"/>
      <c r="J24" s="523" t="s">
        <v>196</v>
      </c>
      <c r="K24" s="522"/>
      <c r="L24" s="505"/>
      <c r="M24" s="768"/>
      <c r="P24" s="794"/>
      <c r="Q24" s="799"/>
      <c r="R24" s="799"/>
      <c r="S24" s="799"/>
      <c r="T24" s="516" t="s">
        <v>13</v>
      </c>
      <c r="U24"/>
      <c r="V24"/>
      <c r="W24"/>
      <c r="X24"/>
      <c r="AC24" s="505"/>
      <c r="AD24" s="505"/>
      <c r="AE24"/>
      <c r="AF24"/>
      <c r="AG24"/>
      <c r="AH24"/>
      <c r="AI24" s="299"/>
      <c r="AJ24"/>
      <c r="AK24" s="505"/>
      <c r="AL24" s="546"/>
      <c r="AM24" s="505"/>
      <c r="AN24" s="505"/>
      <c r="AQ24" s="522"/>
      <c r="AR24" s="545"/>
      <c r="AS24" s="743">
        <f>+ROUND(AU16,1)+ROUND(AA28,1)</f>
        <v>0</v>
      </c>
      <c r="AT24" s="744"/>
      <c r="AU24" s="744"/>
      <c r="AV24" s="526" t="s">
        <v>13</v>
      </c>
      <c r="AW24" s="513"/>
    </row>
    <row r="25" spans="2:49" ht="27" customHeight="1" thickBot="1" x14ac:dyDescent="0.2">
      <c r="B25" s="738" t="s">
        <v>199</v>
      </c>
      <c r="C25" s="739"/>
      <c r="D25" s="742">
        <v>0</v>
      </c>
      <c r="E25" s="742"/>
      <c r="F25" s="742"/>
      <c r="G25" s="523" t="s">
        <v>196</v>
      </c>
      <c r="H25" s="736">
        <f>+P12+AH9</f>
        <v>0</v>
      </c>
      <c r="I25" s="737"/>
      <c r="J25" s="523" t="s">
        <v>196</v>
      </c>
      <c r="K25" s="522"/>
      <c r="L25" s="505"/>
      <c r="P25" s="505"/>
      <c r="Q25" s="505"/>
      <c r="R25" s="505"/>
      <c r="S25" s="505"/>
      <c r="T25" s="505"/>
      <c r="U25" s="505"/>
      <c r="V25" s="505"/>
      <c r="AE25" s="544"/>
      <c r="AH25" s="505"/>
      <c r="AI25" s="522"/>
      <c r="AJ25" s="505"/>
      <c r="AK25" s="505"/>
      <c r="AL25" s="543"/>
      <c r="AM25" s="543"/>
      <c r="AN25" s="543"/>
      <c r="AQ25" s="534"/>
      <c r="AR25" s="506"/>
      <c r="AW25" s="513"/>
    </row>
    <row r="26" spans="2:49" ht="27" customHeight="1" thickTop="1" thickBot="1" x14ac:dyDescent="0.2">
      <c r="B26" s="738" t="s">
        <v>200</v>
      </c>
      <c r="C26" s="739"/>
      <c r="D26" s="742">
        <v>0</v>
      </c>
      <c r="E26" s="742"/>
      <c r="F26" s="742"/>
      <c r="G26" s="523" t="s">
        <v>196</v>
      </c>
      <c r="H26" s="736">
        <f>+P21</f>
        <v>0</v>
      </c>
      <c r="I26" s="737"/>
      <c r="J26" s="523" t="s">
        <v>196</v>
      </c>
      <c r="K26" s="522"/>
      <c r="L26" s="521"/>
      <c r="M26" s="766" t="s">
        <v>33</v>
      </c>
      <c r="N26" s="531"/>
      <c r="O26" s="531"/>
      <c r="P26" s="542" t="s">
        <v>177</v>
      </c>
      <c r="Q26" s="793" t="s">
        <v>179</v>
      </c>
      <c r="R26" s="793"/>
      <c r="S26" s="793"/>
      <c r="T26" s="765"/>
      <c r="U26" s="531"/>
      <c r="V26" s="531"/>
      <c r="W26" s="531"/>
      <c r="X26" s="531"/>
      <c r="Y26" s="531"/>
      <c r="Z26" s="531"/>
      <c r="AA26" s="531"/>
      <c r="AB26" s="531"/>
      <c r="AC26" s="531"/>
      <c r="AD26" s="531"/>
      <c r="AE26" s="531"/>
      <c r="AF26" s="531"/>
      <c r="AG26" s="531"/>
      <c r="AH26" s="531"/>
      <c r="AI26" s="541"/>
      <c r="AJ26" s="531"/>
      <c r="AK26" s="540"/>
      <c r="AL26" s="529" t="s">
        <v>185</v>
      </c>
      <c r="AM26" s="745" t="s">
        <v>279</v>
      </c>
      <c r="AN26" s="745"/>
      <c r="AO26" s="745"/>
      <c r="AP26" s="746"/>
      <c r="AQ26" s="539"/>
      <c r="AR26" s="538"/>
      <c r="AS26" s="529" t="s">
        <v>190</v>
      </c>
      <c r="AT26" s="745" t="s">
        <v>428</v>
      </c>
      <c r="AU26" s="745"/>
      <c r="AV26" s="746"/>
      <c r="AW26" s="513"/>
    </row>
    <row r="27" spans="2:49" ht="27" customHeight="1" thickBot="1" x14ac:dyDescent="0.2">
      <c r="B27" s="738" t="s">
        <v>221</v>
      </c>
      <c r="C27" s="739"/>
      <c r="D27" s="742">
        <v>0</v>
      </c>
      <c r="E27" s="742"/>
      <c r="F27" s="742"/>
      <c r="G27" s="523" t="s">
        <v>196</v>
      </c>
      <c r="H27" s="736">
        <f>+Y21</f>
        <v>0</v>
      </c>
      <c r="I27" s="737"/>
      <c r="J27" s="523" t="s">
        <v>196</v>
      </c>
      <c r="M27" s="767"/>
      <c r="P27" s="771">
        <f>+R30+ROUND(R33,1)</f>
        <v>0</v>
      </c>
      <c r="Q27" s="798"/>
      <c r="R27" s="798"/>
      <c r="S27" s="798"/>
      <c r="T27" s="516" t="s">
        <v>13</v>
      </c>
      <c r="U27" s="507"/>
      <c r="V27" s="507"/>
      <c r="Y27" s="537" t="s">
        <v>28</v>
      </c>
      <c r="Z27" s="536"/>
      <c r="AH27" s="505"/>
      <c r="AI27" s="505"/>
      <c r="AJ27" s="505"/>
      <c r="AK27" s="505"/>
      <c r="AL27" s="743">
        <f>+AH18+P27</f>
        <v>0</v>
      </c>
      <c r="AM27" s="744"/>
      <c r="AN27" s="744"/>
      <c r="AO27" s="744"/>
      <c r="AP27" s="526" t="s">
        <v>13</v>
      </c>
      <c r="AQ27" s="534"/>
      <c r="AR27" s="506"/>
      <c r="AS27" s="740"/>
      <c r="AT27" s="747"/>
      <c r="AU27" s="747"/>
      <c r="AV27" s="526" t="s">
        <v>13</v>
      </c>
      <c r="AW27" s="513"/>
    </row>
    <row r="28" spans="2:49" ht="27" customHeight="1" thickTop="1" thickBot="1" x14ac:dyDescent="0.2">
      <c r="B28" s="774" t="s">
        <v>329</v>
      </c>
      <c r="C28" s="775"/>
      <c r="D28" s="742">
        <v>0</v>
      </c>
      <c r="E28" s="742"/>
      <c r="F28" s="742"/>
      <c r="G28" s="523" t="s">
        <v>196</v>
      </c>
      <c r="H28" s="736">
        <f>+P15+AH12</f>
        <v>0</v>
      </c>
      <c r="I28" s="737"/>
      <c r="J28" s="523" t="s">
        <v>196</v>
      </c>
      <c r="M28" s="767"/>
      <c r="P28" s="522"/>
      <c r="U28" s="505"/>
      <c r="V28" s="505"/>
      <c r="Y28" s="772" t="s">
        <v>173</v>
      </c>
      <c r="Z28" s="773"/>
      <c r="AA28" s="794"/>
      <c r="AB28" s="795"/>
      <c r="AC28" s="795"/>
      <c r="AD28" s="795"/>
      <c r="AE28" s="795"/>
      <c r="AF28" s="516" t="s">
        <v>13</v>
      </c>
      <c r="AH28" s="505"/>
      <c r="AI28" s="505"/>
      <c r="AN28" s="535"/>
      <c r="AQ28" s="534"/>
      <c r="AR28" s="506"/>
      <c r="AS28" s="533" t="str">
        <f>+IF(AS27=0,"",IF(AL27&lt;(AS24+AS27+AS31),"エラー !：⑩の内数である（⑫+⑬＋⑭）の量が⑩を超えています",""))</f>
        <v/>
      </c>
      <c r="AT28" s="532"/>
      <c r="AU28" s="532"/>
      <c r="AV28" s="532"/>
      <c r="AW28" s="513"/>
    </row>
    <row r="29" spans="2:49" ht="27" customHeight="1" thickTop="1" thickBot="1" x14ac:dyDescent="0.2">
      <c r="B29" s="738" t="s">
        <v>222</v>
      </c>
      <c r="C29" s="739"/>
      <c r="D29" s="742">
        <v>0</v>
      </c>
      <c r="E29" s="742"/>
      <c r="F29" s="742"/>
      <c r="G29" s="523" t="s">
        <v>196</v>
      </c>
      <c r="H29" s="736">
        <f>+AL27</f>
        <v>0</v>
      </c>
      <c r="I29" s="737"/>
      <c r="J29" s="523" t="s">
        <v>196</v>
      </c>
      <c r="M29" s="767"/>
      <c r="P29" s="522"/>
      <c r="Q29" s="521"/>
      <c r="R29" s="520" t="s">
        <v>180</v>
      </c>
      <c r="S29" s="793" t="s">
        <v>31</v>
      </c>
      <c r="T29" s="796"/>
      <c r="U29" s="796"/>
      <c r="V29" s="797"/>
      <c r="W29" s="531"/>
      <c r="X29" s="530"/>
      <c r="Y29" s="772" t="s">
        <v>255</v>
      </c>
      <c r="Z29" s="773"/>
      <c r="AA29" s="794"/>
      <c r="AB29" s="795"/>
      <c r="AC29" s="795"/>
      <c r="AD29" s="795"/>
      <c r="AE29" s="795"/>
      <c r="AF29" s="516" t="s">
        <v>13</v>
      </c>
      <c r="AH29" s="505"/>
      <c r="AI29" s="505"/>
      <c r="AJ29" s="505"/>
      <c r="AK29" s="505"/>
      <c r="AL29" s="529" t="s">
        <v>186</v>
      </c>
      <c r="AM29" s="745" t="s">
        <v>187</v>
      </c>
      <c r="AN29" s="745"/>
      <c r="AO29" s="745"/>
      <c r="AP29" s="746"/>
      <c r="AQ29" s="528"/>
      <c r="AR29" s="527"/>
      <c r="AS29" s="791" t="s">
        <v>191</v>
      </c>
      <c r="AT29" s="787" t="s">
        <v>429</v>
      </c>
      <c r="AU29" s="787"/>
      <c r="AV29" s="788"/>
      <c r="AW29" s="513"/>
    </row>
    <row r="30" spans="2:49" ht="27" customHeight="1" thickBot="1" x14ac:dyDescent="0.2">
      <c r="B30" s="738" t="s">
        <v>223</v>
      </c>
      <c r="C30" s="739"/>
      <c r="D30" s="742">
        <v>0</v>
      </c>
      <c r="E30" s="742"/>
      <c r="F30" s="742"/>
      <c r="G30" s="523" t="s">
        <v>196</v>
      </c>
      <c r="H30" s="736">
        <f>+AL30</f>
        <v>0</v>
      </c>
      <c r="I30" s="737"/>
      <c r="J30" s="523" t="s">
        <v>196</v>
      </c>
      <c r="M30" s="767"/>
      <c r="P30" s="522"/>
      <c r="R30" s="771">
        <f>+ROUND(AA28,1)+ROUND(AA29,1)+ROUND(AA30,1)</f>
        <v>0</v>
      </c>
      <c r="S30" s="798"/>
      <c r="T30" s="798"/>
      <c r="U30" s="798"/>
      <c r="V30" s="516" t="s">
        <v>13</v>
      </c>
      <c r="Y30" s="772" t="s">
        <v>184</v>
      </c>
      <c r="Z30" s="773"/>
      <c r="AA30" s="794"/>
      <c r="AB30" s="795"/>
      <c r="AC30" s="795"/>
      <c r="AD30" s="795"/>
      <c r="AE30" s="795"/>
      <c r="AF30" s="516" t="s">
        <v>13</v>
      </c>
      <c r="AL30" s="740"/>
      <c r="AM30" s="747"/>
      <c r="AN30" s="747"/>
      <c r="AO30" s="747"/>
      <c r="AP30" s="526" t="s">
        <v>13</v>
      </c>
      <c r="AS30" s="792"/>
      <c r="AT30" s="789"/>
      <c r="AU30" s="789"/>
      <c r="AV30" s="790"/>
      <c r="AW30" s="513"/>
    </row>
    <row r="31" spans="2:49" ht="27" customHeight="1" thickTop="1" thickBot="1" x14ac:dyDescent="0.2">
      <c r="B31" s="738" t="s">
        <v>224</v>
      </c>
      <c r="C31" s="739"/>
      <c r="D31" s="742">
        <v>0</v>
      </c>
      <c r="E31" s="742"/>
      <c r="F31" s="742"/>
      <c r="G31" s="523" t="s">
        <v>196</v>
      </c>
      <c r="H31" s="736">
        <f>+AS24</f>
        <v>0</v>
      </c>
      <c r="I31" s="737"/>
      <c r="J31" s="523" t="s">
        <v>196</v>
      </c>
      <c r="M31" s="767"/>
      <c r="P31" s="522"/>
      <c r="Y31"/>
      <c r="Z31"/>
      <c r="AA31" s="501" t="s">
        <v>88</v>
      </c>
      <c r="AK31" s="506"/>
      <c r="AL31" s="811" t="str">
        <f>+IF(AL30=0,"",IF(AL27&lt;AL30,"エラー !：⑩の内数である⑪の量が⑩を超えています",""))</f>
        <v/>
      </c>
      <c r="AM31" s="811"/>
      <c r="AN31" s="811"/>
      <c r="AO31" s="811"/>
      <c r="AP31" s="811"/>
      <c r="AQ31" s="811"/>
      <c r="AR31" s="525"/>
      <c r="AS31" s="785"/>
      <c r="AT31" s="786"/>
      <c r="AU31" s="786"/>
      <c r="AV31" s="524" t="s">
        <v>13</v>
      </c>
      <c r="AW31" s="513"/>
    </row>
    <row r="32" spans="2:49" ht="27" customHeight="1" thickTop="1" thickBot="1" x14ac:dyDescent="0.2">
      <c r="B32" s="738" t="s">
        <v>426</v>
      </c>
      <c r="C32" s="739"/>
      <c r="D32" s="742">
        <v>0</v>
      </c>
      <c r="E32" s="742"/>
      <c r="F32" s="742"/>
      <c r="G32" s="523" t="s">
        <v>196</v>
      </c>
      <c r="H32" s="736">
        <f>+AS27</f>
        <v>0</v>
      </c>
      <c r="I32" s="737"/>
      <c r="J32" s="523" t="s">
        <v>196</v>
      </c>
      <c r="M32" s="767"/>
      <c r="P32" s="522"/>
      <c r="Q32" s="521"/>
      <c r="R32" s="520" t="s">
        <v>182</v>
      </c>
      <c r="S32" s="793" t="s">
        <v>35</v>
      </c>
      <c r="T32" s="796"/>
      <c r="U32" s="796"/>
      <c r="V32" s="797"/>
      <c r="W32" s="505"/>
      <c r="X32" s="505"/>
      <c r="Y32"/>
      <c r="Z32"/>
      <c r="AA32" s="726" t="s">
        <v>327</v>
      </c>
      <c r="AB32" s="727"/>
      <c r="AC32" s="727"/>
      <c r="AD32" s="727"/>
      <c r="AE32" s="727"/>
      <c r="AF32" s="727" t="s">
        <v>192</v>
      </c>
      <c r="AG32" s="727"/>
      <c r="AH32" s="727"/>
      <c r="AI32" s="727"/>
      <c r="AJ32" s="727"/>
      <c r="AK32" s="727"/>
      <c r="AL32" s="727" t="s">
        <v>193</v>
      </c>
      <c r="AM32" s="727"/>
      <c r="AN32" s="727"/>
      <c r="AO32" s="732"/>
      <c r="AP32" s="514"/>
      <c r="AS32" s="519" t="str">
        <f>+IF(AS31=0,"",IF(AL27&lt;(AS24+AS27+AS31),"エラー !：⑩の内数である（⑫+⑬＋⑭）の量が⑩を超えています",""))</f>
        <v/>
      </c>
      <c r="AT32" s="518"/>
      <c r="AU32" s="518"/>
      <c r="AV32" s="518"/>
      <c r="AW32" s="513"/>
    </row>
    <row r="33" spans="2:62" ht="27" customHeight="1" thickBot="1" x14ac:dyDescent="0.2">
      <c r="B33" s="760" t="s">
        <v>427</v>
      </c>
      <c r="C33" s="761"/>
      <c r="D33" s="809">
        <v>0</v>
      </c>
      <c r="E33" s="810"/>
      <c r="F33" s="810"/>
      <c r="G33" s="517" t="s">
        <v>196</v>
      </c>
      <c r="H33" s="812">
        <f>+AS31</f>
        <v>0</v>
      </c>
      <c r="I33" s="813"/>
      <c r="J33" s="517" t="s">
        <v>196</v>
      </c>
      <c r="M33" s="768"/>
      <c r="R33" s="794"/>
      <c r="S33" s="795"/>
      <c r="T33" s="795"/>
      <c r="U33" s="795"/>
      <c r="V33" s="516" t="s">
        <v>13</v>
      </c>
      <c r="W33" s="505"/>
      <c r="X33" s="505"/>
      <c r="Y33"/>
      <c r="Z33"/>
      <c r="AA33" s="728"/>
      <c r="AB33" s="729"/>
      <c r="AC33" s="729"/>
      <c r="AD33" s="729"/>
      <c r="AE33" s="729"/>
      <c r="AF33" s="729"/>
      <c r="AG33" s="729"/>
      <c r="AH33" s="729"/>
      <c r="AI33" s="729"/>
      <c r="AJ33" s="729"/>
      <c r="AK33" s="729"/>
      <c r="AL33" s="729"/>
      <c r="AM33" s="729"/>
      <c r="AN33" s="729"/>
      <c r="AO33" s="733"/>
      <c r="AP33" s="514"/>
      <c r="AW33" s="513"/>
    </row>
    <row r="34" spans="2:62" ht="24" customHeight="1" x14ac:dyDescent="0.15">
      <c r="C34" s="515" t="str">
        <f>+IF(D30=0,"",IF(D29&lt;D30,"エラー !：上の表は、⑩の内数である⑪の量が⑩を超えています",""))</f>
        <v/>
      </c>
      <c r="AA34" s="730"/>
      <c r="AB34" s="731"/>
      <c r="AC34" s="731"/>
      <c r="AD34" s="731"/>
      <c r="AE34" s="731"/>
      <c r="AF34" s="731"/>
      <c r="AG34" s="731"/>
      <c r="AH34" s="731"/>
      <c r="AI34" s="731"/>
      <c r="AJ34" s="731"/>
      <c r="AK34" s="731"/>
      <c r="AL34" s="731"/>
      <c r="AM34" s="731"/>
      <c r="AN34" s="731"/>
      <c r="AO34" s="734"/>
      <c r="AP34" s="514"/>
      <c r="AW34" s="513"/>
    </row>
    <row r="35" spans="2:62" ht="15" customHeight="1" x14ac:dyDescent="0.15">
      <c r="C35" s="511" t="str">
        <f>+IF(D31=0,"",IF(D29&lt;D31,"エラー !：上の表は、⑩の内数である⑫の量が⑩を超えています",""))</f>
        <v/>
      </c>
      <c r="AF35" s="507"/>
      <c r="AG35" s="507"/>
      <c r="AH35" s="507"/>
      <c r="AI35" s="507"/>
      <c r="AJ35" s="507"/>
      <c r="AK35" s="507"/>
      <c r="AL35" s="505"/>
      <c r="AM35" s="505"/>
      <c r="AN35" s="505"/>
      <c r="AO35" s="505"/>
      <c r="AP35" s="505"/>
      <c r="AQ35" s="505"/>
      <c r="AR35" s="505"/>
    </row>
    <row r="36" spans="2:62" ht="15" customHeight="1" x14ac:dyDescent="0.15">
      <c r="C36" s="511" t="str">
        <f>+IF(D32=0,"",IF(D29&lt;D32,"エラー !：上の表は、⑩の内数である⑬の量が⑩を超えています",""))</f>
        <v/>
      </c>
      <c r="AF36" s="507"/>
      <c r="AG36" s="507"/>
      <c r="AH36" s="507"/>
      <c r="AI36" s="507"/>
      <c r="AJ36" s="507"/>
      <c r="AK36" s="507"/>
      <c r="AL36" s="507"/>
      <c r="AM36" s="508"/>
      <c r="AN36" s="508"/>
      <c r="AO36" s="506"/>
      <c r="AP36" s="505"/>
      <c r="AQ36" s="505"/>
      <c r="AR36" s="505"/>
      <c r="AS36" s="505"/>
      <c r="AT36" s="505"/>
      <c r="AU36" s="505"/>
      <c r="AV36" s="505"/>
      <c r="AW36" s="499"/>
      <c r="AY36" s="512"/>
      <c r="AZ36" s="512"/>
      <c r="BA36" s="512"/>
      <c r="BB36" s="512"/>
      <c r="BC36" s="512"/>
      <c r="BD36" s="505"/>
    </row>
    <row r="37" spans="2:62" ht="15" customHeight="1" x14ac:dyDescent="0.15">
      <c r="C37" s="511" t="str">
        <f>+IF(D33=0,"",IF(D29&lt;D33,"エラー !：上の表は、⑩の内数である⑭の量が⑩を超えています",""))</f>
        <v/>
      </c>
      <c r="J37" s="499"/>
      <c r="K37" s="499"/>
      <c r="R37" s="499"/>
      <c r="S37" s="499"/>
      <c r="T37" s="499"/>
      <c r="AF37" s="505"/>
      <c r="AG37" s="505"/>
      <c r="AH37" s="505"/>
      <c r="AI37" s="505"/>
      <c r="AJ37" s="505"/>
      <c r="AK37" s="505"/>
      <c r="AL37" s="507"/>
      <c r="AM37" s="506"/>
      <c r="AN37" s="506"/>
      <c r="AO37" s="506"/>
      <c r="AP37" s="505"/>
      <c r="AQ37" s="505"/>
      <c r="AR37" s="505"/>
      <c r="AS37" s="505"/>
      <c r="AT37" s="505"/>
      <c r="AU37" s="507"/>
      <c r="AV37" s="507"/>
      <c r="AW37" s="499"/>
      <c r="AY37" s="510"/>
      <c r="AZ37" s="509"/>
      <c r="BA37" s="509"/>
      <c r="BB37" s="509"/>
      <c r="BC37" s="509"/>
      <c r="BD37" s="509"/>
    </row>
    <row r="38" spans="2:62" ht="13.5" x14ac:dyDescent="0.15">
      <c r="H38" s="504"/>
      <c r="J38" s="499"/>
      <c r="K38" s="499"/>
      <c r="R38" s="499"/>
      <c r="S38" s="499"/>
      <c r="T38" s="499"/>
      <c r="AF38" s="505"/>
      <c r="AG38" s="505"/>
      <c r="AH38" s="505"/>
      <c r="AI38" s="505"/>
      <c r="AJ38" s="505"/>
      <c r="AK38" s="505"/>
      <c r="AL38" s="507"/>
      <c r="AM38" s="506"/>
      <c r="AN38" s="506"/>
      <c r="AO38" s="506"/>
      <c r="AP38" s="505"/>
      <c r="AQ38" s="505"/>
      <c r="AR38" s="505"/>
      <c r="AS38" s="506"/>
      <c r="AT38" s="508"/>
      <c r="AU38" s="507"/>
      <c r="AV38" s="507"/>
      <c r="AW38" s="499"/>
      <c r="AY38" s="506"/>
      <c r="AZ38" s="506"/>
      <c r="BA38" s="506"/>
      <c r="BB38" s="506"/>
      <c r="BC38" s="506"/>
      <c r="BD38" s="506"/>
    </row>
    <row r="39" spans="2:62" ht="13.5" x14ac:dyDescent="0.15">
      <c r="H39" s="504"/>
      <c r="J39" s="499"/>
      <c r="K39" s="499"/>
      <c r="R39" s="499"/>
      <c r="S39" s="499"/>
      <c r="T39" s="499"/>
      <c r="AF39" s="505"/>
      <c r="AG39" s="505"/>
      <c r="AH39" s="505"/>
      <c r="AI39" s="505"/>
      <c r="AJ39" s="505"/>
      <c r="AK39" s="505"/>
      <c r="AL39" s="507"/>
      <c r="AM39" s="506"/>
      <c r="AN39" s="506"/>
      <c r="AO39" s="506"/>
      <c r="AP39" s="505"/>
      <c r="AQ39" s="505"/>
      <c r="AR39" s="505"/>
      <c r="AS39" s="506"/>
      <c r="AT39" s="507"/>
      <c r="AU39" s="507"/>
      <c r="AV39" s="507"/>
      <c r="AW39" s="499"/>
      <c r="AY39" s="506"/>
      <c r="AZ39" s="506"/>
      <c r="BA39" s="506"/>
      <c r="BB39" s="506"/>
      <c r="BC39" s="506"/>
      <c r="BD39" s="506"/>
    </row>
    <row r="40" spans="2:62" ht="13.5" x14ac:dyDescent="0.15">
      <c r="H40" s="504"/>
      <c r="J40" s="499"/>
      <c r="K40" s="499"/>
      <c r="R40" s="499"/>
      <c r="S40" s="499"/>
      <c r="T40" s="499"/>
      <c r="AF40" s="505"/>
      <c r="AG40" s="505"/>
      <c r="AH40" s="505"/>
      <c r="AI40" s="505"/>
      <c r="AJ40" s="505"/>
      <c r="AK40" s="505"/>
      <c r="AL40" s="507"/>
      <c r="AM40" s="506"/>
      <c r="AN40" s="506"/>
      <c r="AO40" s="506"/>
      <c r="AP40" s="505"/>
      <c r="AQ40" s="505"/>
      <c r="AR40" s="505"/>
      <c r="AS40" s="506"/>
      <c r="AT40" s="507"/>
      <c r="AU40" s="507"/>
      <c r="AV40" s="507"/>
      <c r="AW40" s="499"/>
      <c r="AY40" s="506"/>
      <c r="AZ40" s="506"/>
      <c r="BA40" s="506"/>
      <c r="BB40" s="506"/>
      <c r="BC40" s="506"/>
      <c r="BD40" s="506"/>
    </row>
    <row r="41" spans="2:62" ht="13.5" x14ac:dyDescent="0.15">
      <c r="H41" s="504"/>
      <c r="J41" s="499"/>
      <c r="K41" s="499"/>
      <c r="R41" s="499"/>
      <c r="S41" s="499"/>
      <c r="T41" s="499"/>
      <c r="AF41" s="505"/>
      <c r="AG41" s="505"/>
      <c r="AH41" s="505"/>
      <c r="AI41" s="505"/>
      <c r="AJ41" s="505"/>
      <c r="AK41" s="505"/>
      <c r="AL41" s="505"/>
      <c r="AM41" s="505"/>
      <c r="AN41" s="505"/>
      <c r="AO41" s="505"/>
      <c r="AP41" s="505"/>
      <c r="AQ41" s="505"/>
      <c r="AR41" s="505"/>
      <c r="AS41" s="506"/>
      <c r="AT41" s="507"/>
      <c r="AU41" s="507"/>
      <c r="AV41" s="507"/>
      <c r="AW41" s="499"/>
      <c r="AY41" s="506"/>
      <c r="AZ41" s="506"/>
      <c r="BA41" s="506"/>
      <c r="BB41" s="506"/>
      <c r="BC41" s="506"/>
      <c r="BD41" s="506"/>
    </row>
    <row r="42" spans="2:62" ht="13.5" x14ac:dyDescent="0.15">
      <c r="H42" s="504"/>
      <c r="I42" s="499"/>
      <c r="J42" s="499"/>
      <c r="K42" s="499"/>
      <c r="R42" s="499"/>
      <c r="S42" s="499"/>
      <c r="T42" s="499"/>
      <c r="AQ42" s="505"/>
      <c r="AR42" s="505"/>
      <c r="AS42" s="506"/>
      <c r="AT42" s="507"/>
      <c r="AY42" s="506"/>
      <c r="AZ42" s="506"/>
      <c r="BA42" s="506"/>
      <c r="BB42" s="506"/>
      <c r="BC42" s="506"/>
      <c r="BD42" s="506"/>
    </row>
    <row r="43" spans="2:62" x14ac:dyDescent="0.15">
      <c r="H43" s="504"/>
      <c r="I43" s="499"/>
      <c r="J43" s="499"/>
      <c r="K43" s="499"/>
      <c r="R43" s="499"/>
      <c r="S43" s="499"/>
      <c r="T43" s="499"/>
      <c r="AW43" s="499"/>
      <c r="AY43" s="505"/>
      <c r="AZ43" s="505"/>
      <c r="BA43" s="505"/>
      <c r="BB43" s="505"/>
      <c r="BC43" s="505"/>
      <c r="BD43" s="505"/>
    </row>
    <row r="44" spans="2:62" x14ac:dyDescent="0.15">
      <c r="H44" s="504"/>
      <c r="I44" s="499"/>
      <c r="J44" s="499"/>
      <c r="K44" s="499"/>
      <c r="R44" s="499"/>
      <c r="S44" s="499"/>
      <c r="T44" s="499"/>
      <c r="AW44" s="499"/>
    </row>
    <row r="45" spans="2:62" ht="13.5" x14ac:dyDescent="0.15">
      <c r="H45" s="504"/>
      <c r="I45" s="499"/>
      <c r="J45" s="499"/>
      <c r="K45" s="499"/>
      <c r="R45" s="499"/>
      <c r="S45" s="499"/>
      <c r="T45" s="499"/>
      <c r="AY45" s="503"/>
      <c r="AZ45" s="503"/>
      <c r="BA45" s="503"/>
      <c r="BB45" s="503"/>
      <c r="BC45" s="503"/>
      <c r="BD45" s="503"/>
    </row>
    <row r="46" spans="2:62" ht="13.5" x14ac:dyDescent="0.15">
      <c r="H46" s="504"/>
      <c r="I46" s="499"/>
      <c r="J46" s="499"/>
      <c r="K46" s="499"/>
      <c r="R46" s="499"/>
      <c r="S46" s="499"/>
      <c r="T46" s="499"/>
      <c r="AY46" s="503"/>
      <c r="AZ46" s="503"/>
      <c r="BA46" s="503"/>
      <c r="BB46" s="503"/>
      <c r="BC46" s="503"/>
      <c r="BD46" s="503"/>
    </row>
    <row r="47" spans="2:62" ht="13.5" x14ac:dyDescent="0.15">
      <c r="H47" s="504"/>
      <c r="I47" s="499"/>
      <c r="J47" s="499"/>
      <c r="K47" s="499"/>
      <c r="R47" s="499"/>
      <c r="S47" s="499"/>
      <c r="T47" s="499"/>
      <c r="AY47" s="503"/>
      <c r="AZ47" s="503"/>
      <c r="BA47" s="503"/>
      <c r="BB47" s="503"/>
      <c r="BC47" s="503"/>
      <c r="BE47" s="501"/>
      <c r="BF47" s="501"/>
      <c r="BG47" s="503"/>
      <c r="BH47" s="503"/>
      <c r="BI47" s="503"/>
      <c r="BJ47" s="501"/>
    </row>
    <row r="48" spans="2:62" x14ac:dyDescent="0.15">
      <c r="I48" s="499"/>
      <c r="J48" s="499"/>
      <c r="K48" s="499"/>
      <c r="R48" s="499"/>
      <c r="S48" s="499"/>
      <c r="T48" s="499"/>
      <c r="BE48" s="501"/>
      <c r="BF48" s="501"/>
      <c r="BG48" s="501"/>
      <c r="BH48" s="501"/>
    </row>
    <row r="49" spans="7:62" x14ac:dyDescent="0.15">
      <c r="I49" s="499"/>
      <c r="J49" s="499"/>
      <c r="K49" s="499"/>
      <c r="R49" s="499"/>
      <c r="S49" s="499"/>
      <c r="T49" s="499"/>
      <c r="BE49" s="501"/>
      <c r="BF49" s="501"/>
      <c r="BG49" s="501"/>
      <c r="BH49" s="501"/>
    </row>
    <row r="50" spans="7:62" x14ac:dyDescent="0.15">
      <c r="I50" s="499"/>
      <c r="J50" s="499"/>
      <c r="K50" s="499"/>
      <c r="R50" s="499"/>
      <c r="S50" s="499"/>
      <c r="T50" s="499"/>
      <c r="BE50" s="501"/>
      <c r="BF50" s="501"/>
      <c r="BG50" s="501"/>
      <c r="BH50" s="501"/>
    </row>
    <row r="51" spans="7:62" x14ac:dyDescent="0.15">
      <c r="I51" s="499"/>
      <c r="J51" s="499"/>
      <c r="K51" s="499"/>
      <c r="R51" s="499"/>
      <c r="S51" s="499"/>
      <c r="T51" s="499"/>
      <c r="BE51" s="501"/>
      <c r="BF51" s="501"/>
      <c r="BG51" s="501"/>
      <c r="BH51" s="501"/>
    </row>
    <row r="52" spans="7:62" x14ac:dyDescent="0.15">
      <c r="G52" s="499"/>
      <c r="H52" s="499"/>
      <c r="I52" s="499"/>
      <c r="J52" s="499"/>
      <c r="K52" s="499"/>
      <c r="R52" s="499"/>
      <c r="S52" s="499"/>
      <c r="T52" s="499"/>
      <c r="BE52" s="501"/>
      <c r="BF52" s="501"/>
      <c r="BG52" s="501"/>
      <c r="BH52" s="501"/>
    </row>
    <row r="53" spans="7:62" x14ac:dyDescent="0.15">
      <c r="G53" s="499"/>
      <c r="H53" s="499"/>
      <c r="I53" s="499"/>
      <c r="J53" s="499"/>
      <c r="K53" s="499"/>
      <c r="R53" s="499"/>
      <c r="S53" s="499"/>
      <c r="T53" s="499"/>
      <c r="BE53" s="501"/>
      <c r="BG53" s="501"/>
      <c r="BH53" s="501"/>
      <c r="BI53" s="501"/>
      <c r="BJ53" s="501"/>
    </row>
    <row r="54" spans="7:62" x14ac:dyDescent="0.15">
      <c r="G54" s="499"/>
      <c r="H54" s="499"/>
      <c r="I54" s="499"/>
      <c r="J54" s="499"/>
      <c r="K54" s="499"/>
      <c r="R54" s="499"/>
      <c r="S54" s="499"/>
      <c r="T54" s="499"/>
      <c r="BD54" s="501"/>
      <c r="BE54" s="502"/>
      <c r="BG54" s="501"/>
      <c r="BH54" s="501"/>
      <c r="BI54" s="501"/>
      <c r="BJ54" s="501"/>
    </row>
    <row r="55" spans="7:62" x14ac:dyDescent="0.15">
      <c r="G55" s="499"/>
      <c r="H55" s="499"/>
      <c r="I55" s="499"/>
      <c r="J55" s="499"/>
      <c r="K55" s="499"/>
      <c r="R55" s="499"/>
      <c r="S55" s="499"/>
      <c r="T55" s="499"/>
      <c r="BD55" s="501"/>
      <c r="BE55" s="502"/>
      <c r="BG55" s="501"/>
      <c r="BH55" s="501"/>
      <c r="BI55" s="501"/>
      <c r="BJ55" s="501"/>
    </row>
    <row r="56" spans="7:62" x14ac:dyDescent="0.15">
      <c r="G56" s="499"/>
      <c r="H56" s="499"/>
      <c r="I56" s="499"/>
      <c r="J56" s="499"/>
      <c r="K56" s="499"/>
      <c r="R56" s="499"/>
      <c r="S56" s="499"/>
      <c r="T56" s="499"/>
      <c r="BD56" s="501"/>
      <c r="BE56" s="502"/>
      <c r="BG56" s="501"/>
      <c r="BH56" s="501"/>
      <c r="BI56" s="501"/>
      <c r="BJ56" s="501"/>
    </row>
    <row r="57" spans="7:62" x14ac:dyDescent="0.15">
      <c r="G57" s="499"/>
      <c r="H57" s="499"/>
      <c r="I57" s="499"/>
      <c r="BD57" s="501"/>
      <c r="BE57" s="502"/>
      <c r="BG57" s="501"/>
      <c r="BH57" s="501"/>
      <c r="BI57" s="501"/>
      <c r="BJ57" s="501"/>
    </row>
    <row r="58" spans="7:62" ht="12.75" x14ac:dyDescent="0.15">
      <c r="G58" s="499"/>
      <c r="H58" s="499"/>
      <c r="I58" s="499"/>
      <c r="L58" s="499"/>
      <c r="M58" s="500"/>
      <c r="N58" s="499"/>
      <c r="O58" s="499"/>
      <c r="BD58" s="501"/>
      <c r="BE58" s="502"/>
      <c r="BG58" s="501"/>
      <c r="BH58" s="501"/>
      <c r="BI58" s="501"/>
      <c r="BJ58" s="501"/>
    </row>
    <row r="59" spans="7:62" x14ac:dyDescent="0.15">
      <c r="G59" s="499"/>
      <c r="H59" s="499"/>
      <c r="I59" s="499"/>
      <c r="BD59" s="501"/>
      <c r="BE59" s="502"/>
      <c r="BG59" s="501"/>
      <c r="BH59" s="501"/>
      <c r="BI59" s="501"/>
      <c r="BJ59" s="501"/>
    </row>
    <row r="60" spans="7:62" x14ac:dyDescent="0.15">
      <c r="G60" s="499"/>
      <c r="H60" s="499"/>
      <c r="I60" s="499"/>
      <c r="BD60" s="501"/>
      <c r="BE60" s="502"/>
      <c r="BG60" s="501"/>
      <c r="BH60" s="501"/>
      <c r="BI60" s="501"/>
      <c r="BJ60" s="501"/>
    </row>
    <row r="61" spans="7:62" x14ac:dyDescent="0.15">
      <c r="G61" s="499"/>
      <c r="H61" s="499"/>
      <c r="I61" s="499"/>
      <c r="BD61" s="501"/>
      <c r="BE61" s="502"/>
      <c r="BG61" s="501"/>
      <c r="BH61" s="501"/>
      <c r="BI61" s="501"/>
      <c r="BJ61" s="501"/>
    </row>
    <row r="62" spans="7:62" x14ac:dyDescent="0.15">
      <c r="BD62" s="501"/>
      <c r="BE62" s="502"/>
      <c r="BG62" s="501"/>
      <c r="BH62" s="501"/>
      <c r="BI62" s="501"/>
      <c r="BJ62" s="501"/>
    </row>
    <row r="63" spans="7:62" x14ac:dyDescent="0.15">
      <c r="BD63" s="501"/>
      <c r="BE63" s="502"/>
      <c r="BG63" s="501"/>
      <c r="BH63" s="501"/>
      <c r="BI63" s="501"/>
      <c r="BJ63" s="501"/>
    </row>
    <row r="64" spans="7:62" x14ac:dyDescent="0.15">
      <c r="BD64" s="501"/>
      <c r="BE64" s="502"/>
      <c r="BG64" s="501"/>
      <c r="BH64" s="501"/>
      <c r="BI64" s="501"/>
      <c r="BJ64" s="501"/>
    </row>
    <row r="65" spans="12:62" x14ac:dyDescent="0.15">
      <c r="BD65" s="501"/>
      <c r="BE65" s="502"/>
      <c r="BG65" s="501"/>
      <c r="BH65" s="501"/>
      <c r="BI65" s="501"/>
      <c r="BJ65" s="501"/>
    </row>
    <row r="66" spans="12:62" x14ac:dyDescent="0.15">
      <c r="BD66" s="501"/>
      <c r="BE66" s="502"/>
      <c r="BG66" s="501"/>
      <c r="BH66" s="501"/>
      <c r="BI66" s="501"/>
      <c r="BJ66" s="501"/>
    </row>
    <row r="67" spans="12:62" x14ac:dyDescent="0.15">
      <c r="BD67" s="501"/>
      <c r="BE67" s="502"/>
      <c r="BG67" s="501"/>
      <c r="BH67" s="501"/>
      <c r="BI67" s="501"/>
      <c r="BJ67" s="501"/>
    </row>
    <row r="69" spans="12:62" ht="12.75" x14ac:dyDescent="0.15">
      <c r="L69" s="499"/>
      <c r="M69" s="500"/>
      <c r="N69" s="499"/>
      <c r="O69" s="499"/>
    </row>
    <row r="70" spans="12:62" ht="12.75" x14ac:dyDescent="0.15">
      <c r="L70" s="499"/>
      <c r="M70" s="500"/>
      <c r="N70" s="499"/>
      <c r="O70" s="499"/>
    </row>
    <row r="71" spans="12:62" ht="12.75" x14ac:dyDescent="0.15">
      <c r="L71" s="499"/>
      <c r="M71" s="500"/>
      <c r="N71" s="499"/>
      <c r="O71" s="499"/>
    </row>
    <row r="72" spans="12:62" ht="12.75" x14ac:dyDescent="0.15">
      <c r="L72" s="499"/>
      <c r="M72" s="500"/>
      <c r="N72" s="499"/>
      <c r="O72" s="499"/>
    </row>
    <row r="73" spans="12:62" ht="12.75" x14ac:dyDescent="0.15">
      <c r="L73" s="499"/>
      <c r="M73" s="500"/>
      <c r="N73" s="499"/>
      <c r="O73" s="499"/>
    </row>
    <row r="74" spans="12:62" ht="12.75" x14ac:dyDescent="0.15">
      <c r="L74" s="499"/>
      <c r="M74" s="500"/>
      <c r="N74" s="499"/>
      <c r="O74" s="499"/>
    </row>
    <row r="75" spans="12:62" ht="12.75" x14ac:dyDescent="0.15">
      <c r="L75" s="499"/>
      <c r="M75" s="500"/>
      <c r="N75" s="499"/>
      <c r="O75" s="499"/>
    </row>
    <row r="76" spans="12:62" ht="12.75" x14ac:dyDescent="0.15">
      <c r="L76" s="499"/>
      <c r="M76" s="500"/>
      <c r="N76" s="499"/>
      <c r="O76" s="499"/>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Q11:T11"/>
    <mergeCell ref="B7:C7"/>
    <mergeCell ref="D23:G23"/>
    <mergeCell ref="AI11:AN11"/>
    <mergeCell ref="U17:X17"/>
    <mergeCell ref="AH15:AM15"/>
    <mergeCell ref="F9:I9"/>
    <mergeCell ref="C8:K8"/>
    <mergeCell ref="AI8:AN8"/>
    <mergeCell ref="Y18:AA18"/>
    <mergeCell ref="G11:I11"/>
    <mergeCell ref="P18:S18"/>
    <mergeCell ref="M11:M24"/>
    <mergeCell ref="Q23:T23"/>
    <mergeCell ref="P22:V22"/>
    <mergeCell ref="U23:X23"/>
    <mergeCell ref="G14:I14"/>
    <mergeCell ref="P21:S21"/>
    <mergeCell ref="AI17:AL17"/>
    <mergeCell ref="Z20:AB20"/>
    <mergeCell ref="Y21:AA21"/>
    <mergeCell ref="AI14:AN14"/>
    <mergeCell ref="H23:J23"/>
    <mergeCell ref="F12:H12"/>
    <mergeCell ref="F15:H15"/>
    <mergeCell ref="D33:F33"/>
    <mergeCell ref="AM29:AP29"/>
    <mergeCell ref="S29:V29"/>
    <mergeCell ref="AL30:AO30"/>
    <mergeCell ref="AL31:AQ31"/>
    <mergeCell ref="AA29:AE29"/>
    <mergeCell ref="AA30:AE30"/>
    <mergeCell ref="Y30:Z30"/>
    <mergeCell ref="H32:I32"/>
    <mergeCell ref="H33:I33"/>
    <mergeCell ref="AS4:AT4"/>
    <mergeCell ref="AT23:AV23"/>
    <mergeCell ref="Z5:AD5"/>
    <mergeCell ref="AO17:AP17"/>
    <mergeCell ref="D7:I7"/>
    <mergeCell ref="AS31:AU31"/>
    <mergeCell ref="AT29:AV30"/>
    <mergeCell ref="AS29:AS30"/>
    <mergeCell ref="H30:I30"/>
    <mergeCell ref="H31:I31"/>
    <mergeCell ref="Y29:Z29"/>
    <mergeCell ref="AS24:AU24"/>
    <mergeCell ref="M26:M33"/>
    <mergeCell ref="Q26:T26"/>
    <mergeCell ref="R33:U33"/>
    <mergeCell ref="S32:V32"/>
    <mergeCell ref="R30:U30"/>
    <mergeCell ref="P27:S27"/>
    <mergeCell ref="AA28:AE28"/>
    <mergeCell ref="P24:S24"/>
    <mergeCell ref="AH9:AM9"/>
    <mergeCell ref="AE9:AE14"/>
    <mergeCell ref="Q14:T14"/>
    <mergeCell ref="P12:S12"/>
    <mergeCell ref="AW19:AW20"/>
    <mergeCell ref="B33:C33"/>
    <mergeCell ref="B23:C23"/>
    <mergeCell ref="B24:C24"/>
    <mergeCell ref="B25:C25"/>
    <mergeCell ref="AO20:AP20"/>
    <mergeCell ref="AE17:AE21"/>
    <mergeCell ref="AS18:AT18"/>
    <mergeCell ref="AH18:AK18"/>
    <mergeCell ref="Y28:Z28"/>
    <mergeCell ref="H24:I24"/>
    <mergeCell ref="H25:I25"/>
    <mergeCell ref="H26:I26"/>
    <mergeCell ref="H27:I27"/>
    <mergeCell ref="H28:I28"/>
    <mergeCell ref="D30:F30"/>
    <mergeCell ref="D31:F31"/>
    <mergeCell ref="D32:F32"/>
    <mergeCell ref="B30:C30"/>
    <mergeCell ref="B31:C31"/>
    <mergeCell ref="B28:C28"/>
    <mergeCell ref="B21:J22"/>
    <mergeCell ref="Z17:AB17"/>
    <mergeCell ref="B32:C32"/>
    <mergeCell ref="B2:H3"/>
    <mergeCell ref="AA32:AE34"/>
    <mergeCell ref="AF32:AK34"/>
    <mergeCell ref="AL32:AO34"/>
    <mergeCell ref="AF5:AU5"/>
    <mergeCell ref="H29:I29"/>
    <mergeCell ref="B26:C26"/>
    <mergeCell ref="B27:C27"/>
    <mergeCell ref="B29:C29"/>
    <mergeCell ref="P15:S15"/>
    <mergeCell ref="D24:F24"/>
    <mergeCell ref="D25:F25"/>
    <mergeCell ref="D26:F26"/>
    <mergeCell ref="D27:F27"/>
    <mergeCell ref="D28:F28"/>
    <mergeCell ref="D29:F29"/>
    <mergeCell ref="AL27:AO27"/>
    <mergeCell ref="AT26:AV26"/>
    <mergeCell ref="AS27:AU27"/>
    <mergeCell ref="AM26:AP26"/>
    <mergeCell ref="Q20:T20"/>
    <mergeCell ref="AB3:AD3"/>
    <mergeCell ref="AP3:AR4"/>
    <mergeCell ref="AS3:AT3"/>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92</v>
      </c>
      <c r="T1" s="95" t="s">
        <v>280</v>
      </c>
    </row>
    <row r="2" spans="2:49" ht="12" customHeight="1" thickBot="1" x14ac:dyDescent="0.2">
      <c r="B2" s="852" t="s">
        <v>270</v>
      </c>
      <c r="C2" s="852"/>
      <c r="D2" s="852"/>
      <c r="E2" s="852"/>
      <c r="F2" s="852"/>
      <c r="G2" s="852"/>
      <c r="H2" s="852"/>
      <c r="I2" s="137"/>
      <c r="J2" s="137"/>
      <c r="K2" s="137"/>
      <c r="L2" s="137"/>
      <c r="M2" s="137"/>
      <c r="N2" s="137"/>
      <c r="O2" s="137"/>
      <c r="P2" s="137"/>
      <c r="Q2" s="137"/>
      <c r="R2" s="137"/>
      <c r="S2" s="137"/>
      <c r="T2" s="137"/>
      <c r="U2" s="137"/>
      <c r="V2" s="137"/>
      <c r="W2" s="137"/>
      <c r="X2" s="137"/>
      <c r="Y2" s="118"/>
      <c r="Z2" s="51"/>
      <c r="AA2" s="51"/>
      <c r="AB2" s="51"/>
      <c r="AC2" s="51"/>
      <c r="AD2" s="51"/>
      <c r="AE2" s="51"/>
      <c r="AF2" s="51"/>
      <c r="AG2" s="51"/>
      <c r="AH2" s="51"/>
      <c r="AI2" s="51"/>
      <c r="AJ2" s="51"/>
      <c r="AK2" s="51"/>
      <c r="AL2" s="51"/>
      <c r="AM2" s="51"/>
      <c r="AN2" s="51"/>
      <c r="AO2" s="51"/>
      <c r="AP2" s="51"/>
      <c r="AQ2" s="51"/>
      <c r="AR2" s="51"/>
      <c r="AS2" s="51"/>
      <c r="AT2" s="51"/>
      <c r="AU2" s="129"/>
      <c r="AV2" s="127"/>
      <c r="AW2" s="491"/>
    </row>
    <row r="3" spans="2:49" ht="13.35" customHeight="1" x14ac:dyDescent="0.15">
      <c r="B3" s="852"/>
      <c r="C3" s="852"/>
      <c r="D3" s="852"/>
      <c r="E3" s="852"/>
      <c r="F3" s="852"/>
      <c r="G3" s="852"/>
      <c r="H3" s="852"/>
      <c r="I3" s="137"/>
      <c r="J3" s="137"/>
      <c r="K3" s="137"/>
      <c r="L3" s="137"/>
      <c r="M3" s="137"/>
      <c r="N3" s="137"/>
      <c r="O3" s="137"/>
      <c r="P3" s="137"/>
      <c r="Q3" s="137"/>
      <c r="R3" s="137"/>
      <c r="S3" s="137"/>
      <c r="T3" s="137"/>
      <c r="U3" s="137"/>
      <c r="V3" s="137"/>
      <c r="W3" s="137"/>
      <c r="X3" s="137"/>
      <c r="Y3" s="118"/>
      <c r="Z3" s="52"/>
      <c r="AA3" s="52"/>
      <c r="AB3" s="911"/>
      <c r="AC3" s="911"/>
      <c r="AD3" s="911"/>
      <c r="AE3" s="101"/>
      <c r="AF3" s="119"/>
      <c r="AG3" s="119"/>
      <c r="AH3" s="119"/>
      <c r="AI3" s="119"/>
      <c r="AJ3" s="119"/>
      <c r="AK3" s="119"/>
      <c r="AL3" s="119"/>
      <c r="AM3" s="119"/>
      <c r="AN3" s="119"/>
      <c r="AO3" s="119"/>
      <c r="AP3" s="912" t="s">
        <v>325</v>
      </c>
      <c r="AQ3" s="913"/>
      <c r="AR3" s="914"/>
      <c r="AS3" s="918" t="s">
        <v>0</v>
      </c>
      <c r="AT3" s="757"/>
      <c r="AU3" s="128" t="s">
        <v>111</v>
      </c>
      <c r="AV3" s="119"/>
      <c r="AW3" s="491"/>
    </row>
    <row r="4" spans="2:49" ht="14.25" thickBot="1" x14ac:dyDescent="0.2">
      <c r="C4" s="118"/>
      <c r="F4" s="118"/>
      <c r="G4" s="118"/>
      <c r="H4" s="118"/>
      <c r="I4" s="118"/>
      <c r="J4" s="118"/>
      <c r="K4" s="118"/>
      <c r="L4" s="118"/>
      <c r="M4" s="118"/>
      <c r="N4" s="118"/>
      <c r="O4" s="118"/>
      <c r="P4" s="118"/>
      <c r="Q4" s="118"/>
      <c r="R4" s="118"/>
      <c r="S4" s="118"/>
      <c r="T4" s="118"/>
      <c r="U4" s="118"/>
      <c r="V4" s="118"/>
      <c r="W4" s="118"/>
      <c r="X4" s="118"/>
      <c r="Y4" s="118"/>
      <c r="Z4" s="52"/>
      <c r="AA4" s="52"/>
      <c r="AB4" s="120"/>
      <c r="AC4" s="120"/>
      <c r="AD4" s="120"/>
      <c r="AE4" s="101"/>
      <c r="AF4" s="119"/>
      <c r="AG4" s="119"/>
      <c r="AH4" s="119"/>
      <c r="AI4" s="119"/>
      <c r="AJ4" s="119"/>
      <c r="AK4" s="119"/>
      <c r="AL4" s="119"/>
      <c r="AM4" s="119"/>
      <c r="AN4" s="119"/>
      <c r="AO4" s="119"/>
      <c r="AP4" s="915"/>
      <c r="AQ4" s="916"/>
      <c r="AR4" s="917"/>
      <c r="AS4" s="919" t="str">
        <f>+表紙!N28</f>
        <v>○</v>
      </c>
      <c r="AT4" s="779"/>
      <c r="AU4" s="317" t="str">
        <f>+表紙!O28</f>
        <v>　</v>
      </c>
      <c r="AV4" s="119"/>
      <c r="AW4" s="491"/>
    </row>
    <row r="5" spans="2:49" ht="15" customHeight="1" x14ac:dyDescent="0.15">
      <c r="B5" s="164" t="s">
        <v>103</v>
      </c>
      <c r="C5" s="164"/>
      <c r="F5" s="164"/>
      <c r="G5" s="117"/>
      <c r="H5" s="117"/>
      <c r="I5" s="117"/>
      <c r="J5" s="117"/>
      <c r="K5" s="117"/>
      <c r="L5" s="117"/>
      <c r="M5" s="52"/>
      <c r="N5" s="52"/>
      <c r="O5" s="52"/>
      <c r="P5" s="52"/>
      <c r="Q5" s="52"/>
      <c r="R5" s="52"/>
      <c r="S5" s="52"/>
      <c r="T5" s="52"/>
      <c r="U5" s="52"/>
      <c r="V5" s="52"/>
      <c r="W5" s="52"/>
      <c r="X5" s="52"/>
      <c r="Y5" s="52"/>
      <c r="Z5" s="927" t="s">
        <v>99</v>
      </c>
      <c r="AA5" s="927"/>
      <c r="AB5" s="928"/>
      <c r="AC5" s="928"/>
      <c r="AD5" s="928"/>
      <c r="AE5" s="101" t="s">
        <v>104</v>
      </c>
      <c r="AF5" s="853" t="str">
        <f>+表紙!F47</f>
        <v>住友不動産株式会社　注文住宅事業本部　工事課　神奈川事業所</v>
      </c>
      <c r="AG5" s="853"/>
      <c r="AH5" s="853"/>
      <c r="AI5" s="853"/>
      <c r="AJ5" s="853"/>
      <c r="AK5" s="853"/>
      <c r="AL5" s="853"/>
      <c r="AM5" s="853"/>
      <c r="AN5" s="853"/>
      <c r="AO5" s="853"/>
      <c r="AP5" s="853"/>
      <c r="AQ5" s="853"/>
      <c r="AR5" s="853"/>
      <c r="AS5" s="853"/>
      <c r="AT5" s="853"/>
      <c r="AU5" s="853"/>
      <c r="AV5" s="286"/>
      <c r="AW5" s="491"/>
    </row>
    <row r="6" spans="2:49" ht="24.75" customHeight="1" thickBot="1" x14ac:dyDescent="0.2">
      <c r="B6" s="356" t="s">
        <v>441</v>
      </c>
      <c r="C6" s="144"/>
      <c r="F6" s="144"/>
      <c r="G6" s="144"/>
      <c r="H6" s="144"/>
      <c r="I6" s="144"/>
      <c r="J6" s="144"/>
      <c r="K6" s="144"/>
      <c r="L6" s="144"/>
      <c r="M6" s="144"/>
      <c r="N6" s="144"/>
      <c r="O6" s="144"/>
      <c r="P6" s="144"/>
      <c r="Q6" s="144"/>
      <c r="R6" s="144"/>
      <c r="S6" s="144"/>
      <c r="T6" s="144"/>
      <c r="U6" s="144"/>
      <c r="V6" s="144"/>
      <c r="W6" s="144"/>
      <c r="X6" s="144"/>
      <c r="Y6" s="144"/>
      <c r="AC6" s="52"/>
      <c r="AD6" s="52"/>
      <c r="AE6" s="52"/>
      <c r="AF6" s="52"/>
      <c r="AG6" s="52"/>
      <c r="AH6" s="52"/>
      <c r="AI6" s="52"/>
      <c r="AJ6" s="52"/>
      <c r="AK6" s="52"/>
      <c r="AL6" s="52"/>
      <c r="AM6" s="52"/>
      <c r="AN6" s="52"/>
      <c r="AO6" s="52"/>
      <c r="AP6" s="52"/>
      <c r="AQ6" s="52"/>
      <c r="AR6" s="52"/>
      <c r="AS6" s="52"/>
      <c r="AT6" s="52"/>
      <c r="AU6" s="52"/>
      <c r="AV6" s="52"/>
      <c r="AW6" s="491"/>
    </row>
    <row r="7" spans="2:49" ht="28.35" customHeight="1" thickBot="1" x14ac:dyDescent="0.2">
      <c r="B7" s="874" t="s">
        <v>87</v>
      </c>
      <c r="C7" s="875"/>
      <c r="D7" s="877" t="s">
        <v>201</v>
      </c>
      <c r="E7" s="878"/>
      <c r="F7" s="878"/>
      <c r="G7" s="878"/>
      <c r="H7" s="878"/>
      <c r="I7" s="879"/>
      <c r="J7" s="154"/>
      <c r="K7" s="63"/>
      <c r="L7" s="165"/>
      <c r="M7" s="165"/>
      <c r="N7" s="165"/>
      <c r="O7" s="165"/>
      <c r="P7" s="165"/>
      <c r="Q7" s="165"/>
      <c r="R7" s="165"/>
      <c r="S7" s="920"/>
      <c r="T7" s="921"/>
      <c r="U7" s="921"/>
      <c r="V7" s="921"/>
      <c r="W7" s="329"/>
      <c r="X7" s="329"/>
      <c r="Y7" s="145"/>
      <c r="AB7" s="1"/>
      <c r="AC7" s="1"/>
      <c r="AD7" s="1"/>
      <c r="AE7" s="1"/>
      <c r="AF7" s="104"/>
      <c r="AG7" s="104"/>
      <c r="AH7" s="104"/>
      <c r="AI7" s="104"/>
      <c r="AJ7" s="104"/>
      <c r="AK7" s="104"/>
      <c r="AL7" s="104"/>
      <c r="AM7" s="104"/>
      <c r="AN7" s="168"/>
      <c r="AO7" s="63"/>
      <c r="AP7" s="63"/>
      <c r="AQ7" s="63"/>
      <c r="AR7" s="63"/>
      <c r="AS7" s="202"/>
      <c r="AT7" s="202"/>
      <c r="AU7"/>
      <c r="AV7"/>
      <c r="AW7" s="491"/>
    </row>
    <row r="8" spans="2:49" ht="28.35" customHeight="1" thickTop="1" thickBot="1" x14ac:dyDescent="0.2">
      <c r="B8" s="53" t="s">
        <v>101</v>
      </c>
      <c r="C8" s="876" t="s">
        <v>109</v>
      </c>
      <c r="D8" s="876"/>
      <c r="E8" s="876"/>
      <c r="F8" s="876"/>
      <c r="G8" s="876"/>
      <c r="H8" s="876"/>
      <c r="I8" s="876"/>
      <c r="J8" s="876"/>
      <c r="K8" s="876"/>
      <c r="L8" s="159"/>
      <c r="M8" s="159"/>
      <c r="N8" s="159"/>
      <c r="O8" s="159"/>
      <c r="P8" s="159"/>
      <c r="Q8" s="159"/>
      <c r="R8" s="159"/>
      <c r="S8" s="159"/>
      <c r="T8" s="159"/>
      <c r="U8" s="159"/>
      <c r="V8" s="159"/>
      <c r="W8" s="146"/>
      <c r="X8" s="146"/>
      <c r="Y8" s="146"/>
      <c r="Z8" s="104"/>
      <c r="AA8" s="104"/>
      <c r="AB8" s="104"/>
      <c r="AC8" s="104"/>
      <c r="AD8" s="104"/>
      <c r="AE8" s="104"/>
      <c r="AF8" s="63"/>
      <c r="AG8" s="59"/>
      <c r="AH8" s="55" t="s">
        <v>27</v>
      </c>
      <c r="AI8" s="846" t="s">
        <v>334</v>
      </c>
      <c r="AJ8" s="846"/>
      <c r="AK8" s="846"/>
      <c r="AL8" s="846"/>
      <c r="AM8" s="846"/>
      <c r="AN8" s="847"/>
      <c r="AO8" s="63"/>
      <c r="AP8" s="63"/>
      <c r="AQ8" s="63"/>
      <c r="AR8" s="63"/>
      <c r="AS8" s="202"/>
      <c r="AT8" s="202"/>
      <c r="AU8"/>
      <c r="AV8"/>
      <c r="AW8" s="491"/>
    </row>
    <row r="9" spans="2:49" ht="24.75" customHeight="1" thickTop="1" thickBot="1" x14ac:dyDescent="0.2">
      <c r="B9" s="199" t="s">
        <v>254</v>
      </c>
      <c r="F9" s="883" t="s">
        <v>194</v>
      </c>
      <c r="G9" s="884"/>
      <c r="H9" s="884"/>
      <c r="I9" s="885"/>
      <c r="J9" s="159"/>
      <c r="K9" s="159"/>
      <c r="L9" s="159"/>
      <c r="M9" s="159"/>
      <c r="N9" s="159"/>
      <c r="O9" s="159"/>
      <c r="P9" s="159"/>
      <c r="Q9" s="159"/>
      <c r="R9" s="159"/>
      <c r="S9" s="159"/>
      <c r="T9" s="159"/>
      <c r="U9" s="159"/>
      <c r="V9" s="159"/>
      <c r="W9" s="146"/>
      <c r="X9" s="146"/>
      <c r="Y9" s="146"/>
      <c r="Z9" s="104"/>
      <c r="AA9" s="104"/>
      <c r="AB9" s="104"/>
      <c r="AC9" s="104"/>
      <c r="AD9" s="104"/>
      <c r="AE9" s="922" t="s">
        <v>19</v>
      </c>
      <c r="AF9" s="66"/>
      <c r="AH9" s="844"/>
      <c r="AI9" s="845"/>
      <c r="AJ9" s="845"/>
      <c r="AK9" s="845"/>
      <c r="AL9" s="845"/>
      <c r="AM9" s="845"/>
      <c r="AN9" s="62" t="s">
        <v>13</v>
      </c>
      <c r="AO9" s="63"/>
      <c r="AP9" s="63"/>
      <c r="AQ9" s="63"/>
      <c r="AR9" s="63"/>
      <c r="AS9" s="202"/>
      <c r="AT9" s="202"/>
      <c r="AU9"/>
      <c r="AV9"/>
      <c r="AW9" s="491"/>
    </row>
    <row r="10" spans="2:49" ht="24.75" customHeight="1" thickTop="1" thickBot="1" x14ac:dyDescent="0.2">
      <c r="F10" s="105"/>
      <c r="G10" s="139"/>
      <c r="H10" s="139"/>
      <c r="I10" s="139"/>
      <c r="J10" s="139"/>
      <c r="K10" s="139"/>
      <c r="L10" s="139"/>
      <c r="M10" s="139"/>
      <c r="N10" s="139"/>
      <c r="O10" s="139"/>
      <c r="P10" s="139"/>
      <c r="Q10" s="139"/>
      <c r="R10" s="139"/>
      <c r="S10" s="139"/>
      <c r="T10" s="139"/>
      <c r="U10" s="139"/>
      <c r="V10" s="139"/>
      <c r="W10" s="140"/>
      <c r="X10" s="140"/>
      <c r="Y10" s="140"/>
      <c r="Z10" s="104"/>
      <c r="AA10" s="104"/>
      <c r="AB10" s="104"/>
      <c r="AD10" s="63"/>
      <c r="AE10" s="923"/>
      <c r="AF10" s="66"/>
      <c r="AN10" s="63"/>
      <c r="AO10" s="63"/>
      <c r="AP10" s="63"/>
      <c r="AQ10" s="63"/>
      <c r="AR10" s="63"/>
      <c r="AS10" s="202"/>
      <c r="AT10" s="202"/>
      <c r="AU10"/>
      <c r="AV10"/>
      <c r="AW10" s="491"/>
    </row>
    <row r="11" spans="2:49" ht="27" customHeight="1" thickTop="1" thickBot="1" x14ac:dyDescent="0.2">
      <c r="C11" s="174" t="s">
        <v>195</v>
      </c>
      <c r="F11" s="55" t="s">
        <v>16</v>
      </c>
      <c r="G11" s="846" t="s">
        <v>328</v>
      </c>
      <c r="H11" s="846"/>
      <c r="I11" s="847"/>
      <c r="J11" s="56"/>
      <c r="K11" s="57"/>
      <c r="L11" s="58"/>
      <c r="M11" s="901" t="s">
        <v>17</v>
      </c>
      <c r="N11" s="58"/>
      <c r="O11" s="59"/>
      <c r="P11" s="55" t="s">
        <v>18</v>
      </c>
      <c r="Q11" s="925" t="s">
        <v>271</v>
      </c>
      <c r="R11" s="925"/>
      <c r="S11" s="925"/>
      <c r="T11" s="926"/>
      <c r="U11" s="201"/>
      <c r="V11" s="74"/>
      <c r="W11" s="63"/>
      <c r="X11" s="63"/>
      <c r="Y11"/>
      <c r="Z11"/>
      <c r="AA11"/>
      <c r="AB11"/>
      <c r="AC11" s="63"/>
      <c r="AD11" s="71"/>
      <c r="AE11" s="923"/>
      <c r="AF11" s="156"/>
      <c r="AG11" s="59"/>
      <c r="AH11" s="55" t="s">
        <v>34</v>
      </c>
      <c r="AI11" s="846" t="s">
        <v>277</v>
      </c>
      <c r="AJ11" s="846"/>
      <c r="AK11" s="846"/>
      <c r="AL11" s="846"/>
      <c r="AM11" s="846"/>
      <c r="AN11" s="847"/>
      <c r="AO11" s="63"/>
      <c r="AP11" s="63"/>
      <c r="AQ11" s="63"/>
      <c r="AR11" s="63"/>
      <c r="AS11" s="202"/>
      <c r="AT11" s="202"/>
      <c r="AU11"/>
      <c r="AV11"/>
      <c r="AW11" s="491"/>
    </row>
    <row r="12" spans="2:49" ht="24.75" customHeight="1" thickTop="1" thickBot="1" x14ac:dyDescent="0.2">
      <c r="F12" s="859">
        <f>+ROUND(P12,1)+ROUND(P15,1)+ROUND(P18,1)+ROUND(P24,1)+P27-ROUND(F15,1)</f>
        <v>0</v>
      </c>
      <c r="G12" s="860"/>
      <c r="H12" s="860"/>
      <c r="I12" s="62" t="s">
        <v>13</v>
      </c>
      <c r="J12" s="63"/>
      <c r="K12" s="64"/>
      <c r="L12" s="63"/>
      <c r="M12" s="902"/>
      <c r="N12" s="65"/>
      <c r="P12" s="844"/>
      <c r="Q12" s="741"/>
      <c r="R12" s="741"/>
      <c r="S12" s="741"/>
      <c r="T12" s="62" t="s">
        <v>13</v>
      </c>
      <c r="U12" s="63"/>
      <c r="V12" s="63"/>
      <c r="W12" s="63"/>
      <c r="X12" s="63"/>
      <c r="Y12"/>
      <c r="Z12"/>
      <c r="AA12"/>
      <c r="AB12"/>
      <c r="AC12" s="66"/>
      <c r="AE12" s="923"/>
      <c r="AG12" s="148"/>
      <c r="AH12" s="844"/>
      <c r="AI12" s="845"/>
      <c r="AJ12" s="845"/>
      <c r="AK12" s="845"/>
      <c r="AL12" s="845"/>
      <c r="AM12" s="845"/>
      <c r="AN12" s="62" t="s">
        <v>13</v>
      </c>
      <c r="AO12" s="63"/>
      <c r="AP12" s="63"/>
      <c r="AQ12" s="63"/>
      <c r="AR12" s="63"/>
      <c r="AS12" s="202"/>
      <c r="AT12" s="202"/>
      <c r="AU12"/>
      <c r="AV12"/>
      <c r="AW12" s="491"/>
    </row>
    <row r="13" spans="2:49" ht="24.75" customHeight="1" thickTop="1" thickBot="1" x14ac:dyDescent="0.2">
      <c r="J13" s="63"/>
      <c r="K13" s="67"/>
      <c r="L13" s="63"/>
      <c r="M13" s="902"/>
      <c r="N13" s="66"/>
      <c r="U13" s="63"/>
      <c r="V13" s="63"/>
      <c r="W13" s="63"/>
      <c r="X13" s="63"/>
      <c r="Y13"/>
      <c r="Z13"/>
      <c r="AA13"/>
      <c r="AB13"/>
      <c r="AC13" s="66"/>
      <c r="AE13" s="923"/>
      <c r="AG13" s="154"/>
      <c r="AH13" s="151"/>
      <c r="AI13" s="152"/>
      <c r="AJ13" s="152"/>
      <c r="AK13" s="152"/>
      <c r="AL13" s="152"/>
      <c r="AM13" s="153"/>
      <c r="AN13" s="153"/>
      <c r="AQ13" s="51"/>
      <c r="AR13" s="51"/>
      <c r="AS13" s="150"/>
      <c r="AT13" s="150"/>
      <c r="AU13" s="329"/>
      <c r="AV13" s="63"/>
      <c r="AW13" s="491"/>
    </row>
    <row r="14" spans="2:49" ht="27" customHeight="1" thickTop="1" thickBot="1" x14ac:dyDescent="0.2">
      <c r="F14" s="61" t="s">
        <v>425</v>
      </c>
      <c r="G14" s="882" t="s">
        <v>220</v>
      </c>
      <c r="H14" s="882"/>
      <c r="I14" s="881"/>
      <c r="J14" s="69"/>
      <c r="K14" s="70"/>
      <c r="L14" s="63"/>
      <c r="M14" s="902"/>
      <c r="N14" s="66"/>
      <c r="O14" s="58"/>
      <c r="P14" s="55" t="s">
        <v>22</v>
      </c>
      <c r="Q14" s="872" t="s">
        <v>272</v>
      </c>
      <c r="R14" s="872"/>
      <c r="S14" s="872"/>
      <c r="T14" s="873"/>
      <c r="U14" s="201"/>
      <c r="V14" s="74"/>
      <c r="W14" s="63"/>
      <c r="X14" s="63"/>
      <c r="Y14"/>
      <c r="Z14"/>
      <c r="AA14"/>
      <c r="AB14"/>
      <c r="AC14" s="66"/>
      <c r="AE14" s="924"/>
      <c r="AG14" s="155"/>
      <c r="AH14" s="61" t="s">
        <v>174</v>
      </c>
      <c r="AI14" s="886" t="s">
        <v>289</v>
      </c>
      <c r="AJ14" s="886"/>
      <c r="AK14" s="886"/>
      <c r="AL14" s="886"/>
      <c r="AM14" s="886"/>
      <c r="AN14" s="887"/>
      <c r="AO14"/>
      <c r="AS14" s="150"/>
      <c r="AT14" s="150"/>
      <c r="AU14" s="329"/>
      <c r="AV14" s="63"/>
      <c r="AW14" s="491"/>
    </row>
    <row r="15" spans="2:49" ht="24.75" customHeight="1" thickBot="1" x14ac:dyDescent="0.2">
      <c r="F15" s="861"/>
      <c r="G15" s="830"/>
      <c r="H15" s="830"/>
      <c r="I15" s="54" t="s">
        <v>13</v>
      </c>
      <c r="J15" s="63"/>
      <c r="K15" s="66"/>
      <c r="L15" s="63"/>
      <c r="M15" s="902"/>
      <c r="N15" s="66"/>
      <c r="P15" s="844"/>
      <c r="Q15" s="741"/>
      <c r="R15" s="741"/>
      <c r="S15" s="741"/>
      <c r="T15" s="62" t="s">
        <v>13</v>
      </c>
      <c r="U15" s="63"/>
      <c r="V15" s="63"/>
      <c r="W15" s="63"/>
      <c r="X15" s="63"/>
      <c r="Y15"/>
      <c r="Z15"/>
      <c r="AA15"/>
      <c r="AB15"/>
      <c r="AC15" s="66"/>
      <c r="AH15" s="837"/>
      <c r="AI15" s="838"/>
      <c r="AJ15" s="838"/>
      <c r="AK15" s="838"/>
      <c r="AL15" s="838"/>
      <c r="AM15" s="838"/>
      <c r="AN15" s="54" t="s">
        <v>13</v>
      </c>
      <c r="AO15"/>
      <c r="AS15" s="72" t="s">
        <v>28</v>
      </c>
      <c r="AT15" s="73"/>
      <c r="AW15" s="491"/>
    </row>
    <row r="16" spans="2:49" ht="24.75" customHeight="1" thickTop="1" thickBot="1" x14ac:dyDescent="0.2">
      <c r="K16" s="66"/>
      <c r="L16" s="63"/>
      <c r="M16" s="902"/>
      <c r="N16" s="66"/>
      <c r="P16" s="841" t="str">
        <f>+IF(Y18=0,"",IF(Y18-P18=Y18,"エラー！：⑥残さ物量があるのに、④自ら中間処理した量がゼロになっています",""))</f>
        <v/>
      </c>
      <c r="Q16" s="841"/>
      <c r="R16" s="841"/>
      <c r="S16" s="841"/>
      <c r="T16" s="841"/>
      <c r="U16" s="841"/>
      <c r="V16" s="841"/>
      <c r="W16" s="841"/>
      <c r="X16" s="841"/>
      <c r="Y16" s="841"/>
      <c r="Z16" s="841"/>
      <c r="AA16" s="841"/>
      <c r="AB16" s="841"/>
      <c r="AC16" s="66"/>
      <c r="AD16" s="63"/>
      <c r="AE16" s="197"/>
      <c r="AP16" s="60"/>
      <c r="AQ16" s="63"/>
      <c r="AS16" s="906" t="s">
        <v>173</v>
      </c>
      <c r="AT16" s="907"/>
      <c r="AU16" s="106"/>
      <c r="AV16" s="54" t="s">
        <v>13</v>
      </c>
      <c r="AW16" s="491"/>
    </row>
    <row r="17" spans="2:49" ht="27" customHeight="1" thickTop="1" thickBot="1" x14ac:dyDescent="0.2">
      <c r="K17" s="66"/>
      <c r="L17" s="63"/>
      <c r="M17" s="902"/>
      <c r="N17" s="66"/>
      <c r="O17" s="58"/>
      <c r="P17" s="55" t="s">
        <v>25</v>
      </c>
      <c r="Q17" s="846" t="s">
        <v>273</v>
      </c>
      <c r="R17" s="846"/>
      <c r="S17" s="846"/>
      <c r="T17" s="847"/>
      <c r="U17" s="909"/>
      <c r="V17" s="910"/>
      <c r="W17" s="910"/>
      <c r="X17" s="910"/>
      <c r="Y17" s="147" t="s">
        <v>20</v>
      </c>
      <c r="Z17" s="846" t="s">
        <v>276</v>
      </c>
      <c r="AA17" s="846"/>
      <c r="AB17" s="847"/>
      <c r="AC17" s="160"/>
      <c r="AD17" s="155"/>
      <c r="AE17" s="901" t="s">
        <v>26</v>
      </c>
      <c r="AF17" s="58"/>
      <c r="AG17" s="58"/>
      <c r="AH17" s="290" t="s">
        <v>176</v>
      </c>
      <c r="AI17" s="882" t="s">
        <v>278</v>
      </c>
      <c r="AJ17" s="882"/>
      <c r="AK17" s="882"/>
      <c r="AL17" s="881"/>
      <c r="AM17" s="58"/>
      <c r="AN17" s="296"/>
      <c r="AO17" s="880" t="s">
        <v>251</v>
      </c>
      <c r="AP17" s="881"/>
      <c r="AQ17" s="298"/>
      <c r="AS17" s="906" t="s">
        <v>256</v>
      </c>
      <c r="AT17" s="907"/>
      <c r="AU17" s="106"/>
      <c r="AV17" s="54" t="s">
        <v>32</v>
      </c>
      <c r="AW17" s="491"/>
    </row>
    <row r="18" spans="2:49" ht="24.75" customHeight="1" thickBot="1" x14ac:dyDescent="0.2">
      <c r="K18" s="66"/>
      <c r="L18" s="63"/>
      <c r="M18" s="902"/>
      <c r="N18" s="66"/>
      <c r="P18" s="844"/>
      <c r="Q18" s="741"/>
      <c r="R18" s="741"/>
      <c r="S18" s="741"/>
      <c r="T18" s="62" t="s">
        <v>13</v>
      </c>
      <c r="U18"/>
      <c r="V18" s="291"/>
      <c r="W18"/>
      <c r="X18" s="205"/>
      <c r="Y18" s="859">
        <f>+ROUND(AH9,1)+ROUND(AH12,1)+ROUND(AH15,1)+AH18</f>
        <v>0</v>
      </c>
      <c r="Z18" s="860"/>
      <c r="AA18" s="860"/>
      <c r="AB18" s="62" t="s">
        <v>4</v>
      </c>
      <c r="AC18" s="204"/>
      <c r="AD18" s="204"/>
      <c r="AE18" s="902"/>
      <c r="AH18" s="904">
        <f>+ROUND(AO18,1)+ROUND(AO21,1)</f>
        <v>0</v>
      </c>
      <c r="AI18" s="832"/>
      <c r="AJ18" s="832"/>
      <c r="AK18" s="832"/>
      <c r="AL18" s="54" t="s">
        <v>13</v>
      </c>
      <c r="AM18" s="65"/>
      <c r="AO18" s="316">
        <f>+ROUND(AU16,1)+ROUND(AU17,1)+ROUND(AU18,1)</f>
        <v>0</v>
      </c>
      <c r="AP18" s="54" t="s">
        <v>32</v>
      </c>
      <c r="AS18" s="906" t="s">
        <v>175</v>
      </c>
      <c r="AT18" s="907"/>
      <c r="AU18" s="106"/>
      <c r="AV18" s="54" t="s">
        <v>24</v>
      </c>
      <c r="AW18" s="491"/>
    </row>
    <row r="19" spans="2:49" ht="24.75" customHeight="1" thickTop="1" thickBot="1" x14ac:dyDescent="0.2">
      <c r="K19" s="66"/>
      <c r="L19" s="63"/>
      <c r="M19" s="902"/>
      <c r="N19" s="66"/>
      <c r="P19" s="141"/>
      <c r="Q19" s="309"/>
      <c r="R19" s="208"/>
      <c r="S19" s="141"/>
      <c r="T19" s="141"/>
      <c r="U19" s="143"/>
      <c r="V19" s="292"/>
      <c r="W19" s="143"/>
      <c r="X19" s="143"/>
      <c r="Y19" s="142"/>
      <c r="Z19" s="142"/>
      <c r="AA19" s="142"/>
      <c r="AB19" s="142"/>
      <c r="AC19" s="63"/>
      <c r="AD19" s="63"/>
      <c r="AE19" s="902"/>
      <c r="AH19" s="63"/>
      <c r="AI19" s="66"/>
      <c r="AJ19" s="63"/>
      <c r="AK19" s="63"/>
      <c r="AL19" s="63"/>
      <c r="AM19" s="66"/>
      <c r="AS19"/>
      <c r="AT19"/>
      <c r="AU19"/>
      <c r="AV19"/>
      <c r="AW19" s="829" t="s">
        <v>448</v>
      </c>
    </row>
    <row r="20" spans="2:49" ht="27" customHeight="1" thickTop="1" thickBot="1" x14ac:dyDescent="0.2">
      <c r="K20" s="66"/>
      <c r="L20" s="63"/>
      <c r="M20" s="902"/>
      <c r="N20" s="66"/>
      <c r="P20" s="55" t="s">
        <v>46</v>
      </c>
      <c r="Q20" s="846" t="s">
        <v>274</v>
      </c>
      <c r="R20" s="846"/>
      <c r="S20" s="846"/>
      <c r="T20" s="847"/>
      <c r="U20" s="141"/>
      <c r="V20" s="293"/>
      <c r="W20" s="294"/>
      <c r="X20" s="295"/>
      <c r="Y20" s="147" t="s">
        <v>23</v>
      </c>
      <c r="Z20" s="846" t="s">
        <v>275</v>
      </c>
      <c r="AA20" s="846"/>
      <c r="AB20" s="847"/>
      <c r="AC20" s="63"/>
      <c r="AD20" s="63"/>
      <c r="AE20" s="902"/>
      <c r="AG20" s="63"/>
      <c r="AH20" s="63"/>
      <c r="AI20" s="66"/>
      <c r="AJ20" s="63"/>
      <c r="AK20" s="63"/>
      <c r="AL20" s="158"/>
      <c r="AM20" s="66"/>
      <c r="AN20" s="297"/>
      <c r="AO20" s="880" t="s">
        <v>253</v>
      </c>
      <c r="AP20" s="881"/>
      <c r="AQ20" s="203"/>
      <c r="AR20" s="63"/>
      <c r="AS20" s="68"/>
      <c r="AT20" s="68"/>
      <c r="AW20" s="829"/>
    </row>
    <row r="21" spans="2:49" ht="25.35" customHeight="1" thickBot="1" x14ac:dyDescent="0.2">
      <c r="B21" s="854" t="s">
        <v>442</v>
      </c>
      <c r="C21" s="854"/>
      <c r="D21" s="854"/>
      <c r="E21" s="854"/>
      <c r="F21" s="854"/>
      <c r="G21" s="854"/>
      <c r="H21" s="854"/>
      <c r="I21" s="854"/>
      <c r="J21" s="854"/>
      <c r="K21" s="66"/>
      <c r="L21" s="63"/>
      <c r="M21" s="902"/>
      <c r="N21" s="66"/>
      <c r="P21" s="844"/>
      <c r="Q21" s="871"/>
      <c r="R21" s="871"/>
      <c r="S21" s="871"/>
      <c r="T21" s="62" t="s">
        <v>13</v>
      </c>
      <c r="U21" s="141"/>
      <c r="V21" s="141"/>
      <c r="W21" s="141"/>
      <c r="X21" s="141"/>
      <c r="Y21" s="859">
        <f>+P18-Y18</f>
        <v>0</v>
      </c>
      <c r="Z21" s="860"/>
      <c r="AA21" s="860"/>
      <c r="AB21" s="62" t="s">
        <v>4</v>
      </c>
      <c r="AC21" s="143"/>
      <c r="AD21" s="63"/>
      <c r="AE21" s="903"/>
      <c r="AG21" s="63"/>
      <c r="AH21" s="63"/>
      <c r="AI21" s="66"/>
      <c r="AJ21" s="63"/>
      <c r="AK21" s="63"/>
      <c r="AL21" s="63"/>
      <c r="AM21" s="63"/>
      <c r="AN21" s="158"/>
      <c r="AO21" s="106"/>
      <c r="AP21" s="54" t="s">
        <v>36</v>
      </c>
      <c r="AQ21" s="203"/>
      <c r="AR21" s="63"/>
      <c r="AS21" s="202"/>
      <c r="AT21" s="202"/>
      <c r="AU21"/>
      <c r="AV21"/>
      <c r="AW21" s="491"/>
    </row>
    <row r="22" spans="2:49" ht="25.5" customHeight="1" thickTop="1" thickBot="1" x14ac:dyDescent="0.2">
      <c r="B22" s="855"/>
      <c r="C22" s="855"/>
      <c r="D22" s="855"/>
      <c r="E22" s="855"/>
      <c r="F22" s="855"/>
      <c r="G22" s="855"/>
      <c r="H22" s="855"/>
      <c r="I22" s="855"/>
      <c r="J22" s="855"/>
      <c r="K22" s="66"/>
      <c r="L22" s="63"/>
      <c r="M22" s="902"/>
      <c r="N22" s="66"/>
      <c r="P22" s="908" t="str">
        <f>+IF(P21=0,"",IF(P18&lt;P21,"エラー !：④の内数である⑤の量が④を超えています",""))</f>
        <v/>
      </c>
      <c r="Q22" s="908"/>
      <c r="R22" s="908"/>
      <c r="S22" s="908"/>
      <c r="T22" s="908"/>
      <c r="U22" s="908"/>
      <c r="V22" s="908"/>
      <c r="W22" s="142"/>
      <c r="X22" s="142"/>
      <c r="Y22" s="142"/>
      <c r="Z22" s="142"/>
      <c r="AA22" s="142"/>
      <c r="AB22" s="142"/>
      <c r="AC22" s="63"/>
      <c r="AD22" s="63"/>
      <c r="AE22" s="197"/>
      <c r="AG22" s="63"/>
      <c r="AH22" s="63"/>
      <c r="AI22" s="66"/>
      <c r="AJ22" s="63"/>
      <c r="AK22" s="63"/>
      <c r="AL22" s="63"/>
      <c r="AM22" s="63"/>
      <c r="AN22" s="63"/>
      <c r="AW22" s="491"/>
    </row>
    <row r="23" spans="2:49" ht="27" customHeight="1" thickTop="1" thickBot="1" x14ac:dyDescent="0.2">
      <c r="B23" s="856" t="s">
        <v>197</v>
      </c>
      <c r="C23" s="858"/>
      <c r="D23" s="857" t="s">
        <v>443</v>
      </c>
      <c r="E23" s="857"/>
      <c r="F23" s="857"/>
      <c r="G23" s="858"/>
      <c r="H23" s="856" t="s">
        <v>444</v>
      </c>
      <c r="I23" s="857"/>
      <c r="J23" s="858"/>
      <c r="K23" s="66"/>
      <c r="L23" s="63"/>
      <c r="M23" s="902"/>
      <c r="N23" s="66"/>
      <c r="O23" s="58"/>
      <c r="P23" s="61" t="s">
        <v>86</v>
      </c>
      <c r="Q23" s="882" t="s">
        <v>30</v>
      </c>
      <c r="R23" s="882"/>
      <c r="S23" s="882"/>
      <c r="T23" s="881"/>
      <c r="U23" s="888"/>
      <c r="V23" s="889"/>
      <c r="W23" s="889"/>
      <c r="X23" s="889"/>
      <c r="AC23" s="63"/>
      <c r="AD23" s="63"/>
      <c r="AE23" s="202"/>
      <c r="AF23"/>
      <c r="AG23"/>
      <c r="AH23"/>
      <c r="AI23" s="299"/>
      <c r="AJ23" s="202"/>
      <c r="AK23" s="63"/>
      <c r="AL23" s="63"/>
      <c r="AM23" s="63"/>
      <c r="AN23" s="162"/>
      <c r="AP23" s="63"/>
      <c r="AR23" s="59"/>
      <c r="AS23" s="147" t="s">
        <v>188</v>
      </c>
      <c r="AT23" s="846" t="s">
        <v>189</v>
      </c>
      <c r="AU23" s="846"/>
      <c r="AV23" s="847"/>
      <c r="AW23" s="491"/>
    </row>
    <row r="24" spans="2:49" ht="27" customHeight="1" thickBot="1" x14ac:dyDescent="0.2">
      <c r="B24" s="866" t="s">
        <v>198</v>
      </c>
      <c r="C24" s="867"/>
      <c r="D24" s="830">
        <v>0</v>
      </c>
      <c r="E24" s="830"/>
      <c r="F24" s="830"/>
      <c r="G24" s="206" t="s">
        <v>196</v>
      </c>
      <c r="H24" s="831">
        <f>+F12</f>
        <v>0</v>
      </c>
      <c r="I24" s="832"/>
      <c r="J24" s="206" t="s">
        <v>196</v>
      </c>
      <c r="K24" s="66"/>
      <c r="L24" s="63"/>
      <c r="M24" s="903"/>
      <c r="P24" s="837"/>
      <c r="Q24" s="870"/>
      <c r="R24" s="870"/>
      <c r="S24" s="870"/>
      <c r="T24" s="54" t="s">
        <v>13</v>
      </c>
      <c r="U24"/>
      <c r="V24"/>
      <c r="W24"/>
      <c r="X24"/>
      <c r="AC24" s="63"/>
      <c r="AD24" s="63"/>
      <c r="AE24" s="202"/>
      <c r="AF24"/>
      <c r="AG24"/>
      <c r="AH24"/>
      <c r="AI24" s="299"/>
      <c r="AJ24" s="202"/>
      <c r="AK24" s="63"/>
      <c r="AL24" s="152"/>
      <c r="AM24" s="63"/>
      <c r="AN24" s="63"/>
      <c r="AQ24" s="66"/>
      <c r="AR24" s="157"/>
      <c r="AS24" s="859">
        <f>+ROUND(AU16,1)+ROUND(AA28,1)</f>
        <v>0</v>
      </c>
      <c r="AT24" s="860"/>
      <c r="AU24" s="860"/>
      <c r="AV24" s="62" t="s">
        <v>13</v>
      </c>
      <c r="AW24" s="491"/>
    </row>
    <row r="25" spans="2:49" ht="27" customHeight="1" thickBot="1" x14ac:dyDescent="0.2">
      <c r="B25" s="866" t="s">
        <v>199</v>
      </c>
      <c r="C25" s="867"/>
      <c r="D25" s="830">
        <v>0</v>
      </c>
      <c r="E25" s="830"/>
      <c r="F25" s="830"/>
      <c r="G25" s="206" t="s">
        <v>196</v>
      </c>
      <c r="H25" s="831">
        <f>+P12+AH9</f>
        <v>0</v>
      </c>
      <c r="I25" s="832"/>
      <c r="J25" s="206" t="s">
        <v>196</v>
      </c>
      <c r="K25" s="66"/>
      <c r="L25" s="63"/>
      <c r="P25" s="63"/>
      <c r="Q25" s="63"/>
      <c r="R25" s="63"/>
      <c r="S25" s="63"/>
      <c r="T25" s="63"/>
      <c r="U25" s="63"/>
      <c r="V25" s="63"/>
      <c r="AE25" s="161"/>
      <c r="AH25" s="63"/>
      <c r="AI25" s="66"/>
      <c r="AJ25" s="63"/>
      <c r="AK25" s="63"/>
      <c r="AL25" s="198"/>
      <c r="AM25" s="198"/>
      <c r="AN25" s="198"/>
      <c r="AQ25" s="311"/>
      <c r="AR25" s="138"/>
      <c r="AW25" s="491"/>
    </row>
    <row r="26" spans="2:49" ht="27" customHeight="1" thickTop="1" thickBot="1" x14ac:dyDescent="0.2">
      <c r="B26" s="866" t="s">
        <v>200</v>
      </c>
      <c r="C26" s="867"/>
      <c r="D26" s="830">
        <v>0</v>
      </c>
      <c r="E26" s="830"/>
      <c r="F26" s="830"/>
      <c r="G26" s="206" t="s">
        <v>196</v>
      </c>
      <c r="H26" s="831">
        <f>+P21</f>
        <v>0</v>
      </c>
      <c r="I26" s="832"/>
      <c r="J26" s="206" t="s">
        <v>196</v>
      </c>
      <c r="K26" s="66"/>
      <c r="L26" s="155"/>
      <c r="M26" s="901" t="s">
        <v>33</v>
      </c>
      <c r="N26" s="58"/>
      <c r="O26" s="58"/>
      <c r="P26" s="290" t="s">
        <v>178</v>
      </c>
      <c r="Q26" s="882" t="s">
        <v>179</v>
      </c>
      <c r="R26" s="882"/>
      <c r="S26" s="882"/>
      <c r="T26" s="881"/>
      <c r="U26" s="58"/>
      <c r="V26" s="58"/>
      <c r="W26" s="58"/>
      <c r="X26" s="58"/>
      <c r="Y26" s="58"/>
      <c r="Z26" s="58"/>
      <c r="AA26" s="58"/>
      <c r="AB26" s="58"/>
      <c r="AC26" s="58"/>
      <c r="AD26" s="58"/>
      <c r="AE26" s="58"/>
      <c r="AF26" s="58"/>
      <c r="AG26" s="58"/>
      <c r="AH26" s="58"/>
      <c r="AI26" s="71"/>
      <c r="AJ26" s="58"/>
      <c r="AK26" s="59"/>
      <c r="AL26" s="147" t="s">
        <v>185</v>
      </c>
      <c r="AM26" s="846" t="s">
        <v>279</v>
      </c>
      <c r="AN26" s="846"/>
      <c r="AO26" s="846"/>
      <c r="AP26" s="847"/>
      <c r="AQ26" s="313"/>
      <c r="AR26" s="314"/>
      <c r="AS26" s="147" t="s">
        <v>190</v>
      </c>
      <c r="AT26" s="846" t="s">
        <v>428</v>
      </c>
      <c r="AU26" s="846"/>
      <c r="AV26" s="847"/>
      <c r="AW26" s="491"/>
    </row>
    <row r="27" spans="2:49" ht="27" customHeight="1" thickBot="1" x14ac:dyDescent="0.2">
      <c r="B27" s="866" t="s">
        <v>221</v>
      </c>
      <c r="C27" s="867"/>
      <c r="D27" s="830">
        <v>0</v>
      </c>
      <c r="E27" s="830"/>
      <c r="F27" s="830"/>
      <c r="G27" s="206" t="s">
        <v>196</v>
      </c>
      <c r="H27" s="831">
        <f>+Y21</f>
        <v>0</v>
      </c>
      <c r="I27" s="832"/>
      <c r="J27" s="206" t="s">
        <v>196</v>
      </c>
      <c r="M27" s="902"/>
      <c r="P27" s="904">
        <f>+R30+ROUND(R33,1)</f>
        <v>0</v>
      </c>
      <c r="Q27" s="905"/>
      <c r="R27" s="905"/>
      <c r="S27" s="905"/>
      <c r="T27" s="54" t="s">
        <v>36</v>
      </c>
      <c r="U27" s="74"/>
      <c r="V27" s="74"/>
      <c r="Y27" s="72" t="s">
        <v>37</v>
      </c>
      <c r="Z27" s="75"/>
      <c r="AH27" s="63"/>
      <c r="AI27" s="63"/>
      <c r="AJ27" s="63"/>
      <c r="AK27" s="63"/>
      <c r="AL27" s="859">
        <f>+AH18+P27</f>
        <v>0</v>
      </c>
      <c r="AM27" s="860"/>
      <c r="AN27" s="860"/>
      <c r="AO27" s="860"/>
      <c r="AP27" s="62" t="s">
        <v>13</v>
      </c>
      <c r="AQ27" s="311"/>
      <c r="AR27" s="138"/>
      <c r="AS27" s="844"/>
      <c r="AT27" s="845"/>
      <c r="AU27" s="845"/>
      <c r="AV27" s="62" t="s">
        <v>13</v>
      </c>
      <c r="AW27" s="491"/>
    </row>
    <row r="28" spans="2:49" ht="27" customHeight="1" thickTop="1" thickBot="1" x14ac:dyDescent="0.2">
      <c r="B28" s="868" t="s">
        <v>329</v>
      </c>
      <c r="C28" s="869"/>
      <c r="D28" s="830">
        <v>0</v>
      </c>
      <c r="E28" s="830"/>
      <c r="F28" s="830"/>
      <c r="G28" s="206" t="s">
        <v>196</v>
      </c>
      <c r="H28" s="831">
        <f>+P15+AH12</f>
        <v>0</v>
      </c>
      <c r="I28" s="832"/>
      <c r="J28" s="206" t="s">
        <v>196</v>
      </c>
      <c r="M28" s="902"/>
      <c r="P28" s="66"/>
      <c r="U28" s="63"/>
      <c r="V28" s="63"/>
      <c r="Y28" s="864" t="s">
        <v>173</v>
      </c>
      <c r="Z28" s="865"/>
      <c r="AA28" s="837"/>
      <c r="AB28" s="838"/>
      <c r="AC28" s="838"/>
      <c r="AD28" s="838"/>
      <c r="AE28" s="838"/>
      <c r="AF28" s="54" t="s">
        <v>13</v>
      </c>
      <c r="AH28" s="63"/>
      <c r="AI28" s="63"/>
      <c r="AN28" s="310"/>
      <c r="AQ28" s="311"/>
      <c r="AR28" s="138"/>
      <c r="AS28" s="489" t="str">
        <f>+IF(AS27=0,"",IF(AL27&lt;(AS24+AS27+AS31),"エラー !：⑩の内数である（⑫+⑬＋⑭）の量が⑩を超えています",""))</f>
        <v/>
      </c>
      <c r="AT28" s="487"/>
      <c r="AU28" s="487"/>
      <c r="AV28" s="487"/>
      <c r="AW28" s="491"/>
    </row>
    <row r="29" spans="2:49" ht="27" customHeight="1" thickTop="1" thickBot="1" x14ac:dyDescent="0.2">
      <c r="B29" s="866" t="s">
        <v>222</v>
      </c>
      <c r="C29" s="867"/>
      <c r="D29" s="830">
        <v>0</v>
      </c>
      <c r="E29" s="830"/>
      <c r="F29" s="830"/>
      <c r="G29" s="206" t="s">
        <v>196</v>
      </c>
      <c r="H29" s="831">
        <f>+AL27</f>
        <v>0</v>
      </c>
      <c r="I29" s="832"/>
      <c r="J29" s="206" t="s">
        <v>196</v>
      </c>
      <c r="M29" s="902"/>
      <c r="P29" s="66"/>
      <c r="Q29" s="155"/>
      <c r="R29" s="61" t="s">
        <v>181</v>
      </c>
      <c r="S29" s="882" t="s">
        <v>31</v>
      </c>
      <c r="T29" s="896"/>
      <c r="U29" s="896"/>
      <c r="V29" s="897"/>
      <c r="W29" s="58"/>
      <c r="X29" s="76"/>
      <c r="Y29" s="864" t="s">
        <v>255</v>
      </c>
      <c r="Z29" s="865"/>
      <c r="AA29" s="837"/>
      <c r="AB29" s="838"/>
      <c r="AC29" s="838"/>
      <c r="AD29" s="838"/>
      <c r="AE29" s="838"/>
      <c r="AF29" s="54" t="s">
        <v>13</v>
      </c>
      <c r="AH29" s="63"/>
      <c r="AI29" s="63"/>
      <c r="AJ29" s="63"/>
      <c r="AK29" s="63"/>
      <c r="AL29" s="147" t="s">
        <v>186</v>
      </c>
      <c r="AM29" s="846" t="s">
        <v>187</v>
      </c>
      <c r="AN29" s="846"/>
      <c r="AO29" s="846"/>
      <c r="AP29" s="847"/>
      <c r="AQ29" s="312"/>
      <c r="AR29" s="315"/>
      <c r="AS29" s="839" t="s">
        <v>191</v>
      </c>
      <c r="AT29" s="833" t="s">
        <v>429</v>
      </c>
      <c r="AU29" s="833"/>
      <c r="AV29" s="834"/>
      <c r="AW29" s="491"/>
    </row>
    <row r="30" spans="2:49" ht="27" customHeight="1" thickBot="1" x14ac:dyDescent="0.2">
      <c r="B30" s="866" t="s">
        <v>223</v>
      </c>
      <c r="C30" s="867"/>
      <c r="D30" s="830">
        <v>0</v>
      </c>
      <c r="E30" s="830"/>
      <c r="F30" s="830"/>
      <c r="G30" s="206" t="s">
        <v>196</v>
      </c>
      <c r="H30" s="831">
        <f>+AL30</f>
        <v>0</v>
      </c>
      <c r="I30" s="832"/>
      <c r="J30" s="206" t="s">
        <v>196</v>
      </c>
      <c r="M30" s="902"/>
      <c r="P30" s="66"/>
      <c r="R30" s="904">
        <f>+ROUND(AA28,1)+ROUND(AA29,1)+ROUND(AA30,1)</f>
        <v>0</v>
      </c>
      <c r="S30" s="905"/>
      <c r="T30" s="905"/>
      <c r="U30" s="905"/>
      <c r="V30" s="54" t="s">
        <v>15</v>
      </c>
      <c r="Y30" s="864" t="s">
        <v>184</v>
      </c>
      <c r="Z30" s="865"/>
      <c r="AA30" s="837"/>
      <c r="AB30" s="838"/>
      <c r="AC30" s="838"/>
      <c r="AD30" s="838"/>
      <c r="AE30" s="838"/>
      <c r="AF30" s="54" t="s">
        <v>13</v>
      </c>
      <c r="AL30" s="844"/>
      <c r="AM30" s="845"/>
      <c r="AN30" s="845"/>
      <c r="AO30" s="845"/>
      <c r="AP30" s="62" t="s">
        <v>13</v>
      </c>
      <c r="AS30" s="840"/>
      <c r="AT30" s="835"/>
      <c r="AU30" s="835"/>
      <c r="AV30" s="836"/>
      <c r="AW30" s="491"/>
    </row>
    <row r="31" spans="2:49" ht="27" customHeight="1" thickTop="1" thickBot="1" x14ac:dyDescent="0.2">
      <c r="B31" s="866" t="s">
        <v>224</v>
      </c>
      <c r="C31" s="867"/>
      <c r="D31" s="830">
        <v>0</v>
      </c>
      <c r="E31" s="830"/>
      <c r="F31" s="830"/>
      <c r="G31" s="206" t="s">
        <v>196</v>
      </c>
      <c r="H31" s="831">
        <f>+AS24</f>
        <v>0</v>
      </c>
      <c r="I31" s="832"/>
      <c r="J31" s="206" t="s">
        <v>196</v>
      </c>
      <c r="M31" s="902"/>
      <c r="P31" s="66"/>
      <c r="Y31"/>
      <c r="Z31"/>
      <c r="AA31" s="77" t="s">
        <v>88</v>
      </c>
      <c r="AK31" s="138"/>
      <c r="AL31" s="841" t="str">
        <f>+IF(AL30=0,"",IF(AL27&lt;AL30,"エラー !：⑩の内数である⑪の量が⑩を超えています",""))</f>
        <v/>
      </c>
      <c r="AM31" s="841"/>
      <c r="AN31" s="841"/>
      <c r="AO31" s="841"/>
      <c r="AP31" s="841"/>
      <c r="AQ31" s="841"/>
      <c r="AR31" s="51"/>
      <c r="AS31" s="842"/>
      <c r="AT31" s="843"/>
      <c r="AU31" s="843"/>
      <c r="AV31" s="173" t="s">
        <v>13</v>
      </c>
      <c r="AW31" s="491"/>
    </row>
    <row r="32" spans="2:49" ht="27" customHeight="1" thickTop="1" thickBot="1" x14ac:dyDescent="0.2">
      <c r="B32" s="866" t="s">
        <v>426</v>
      </c>
      <c r="C32" s="867"/>
      <c r="D32" s="830">
        <v>0</v>
      </c>
      <c r="E32" s="830"/>
      <c r="F32" s="830"/>
      <c r="G32" s="206" t="s">
        <v>196</v>
      </c>
      <c r="H32" s="831">
        <f>+AS27</f>
        <v>0</v>
      </c>
      <c r="I32" s="832"/>
      <c r="J32" s="206" t="s">
        <v>196</v>
      </c>
      <c r="M32" s="902"/>
      <c r="P32" s="66"/>
      <c r="Q32" s="155"/>
      <c r="R32" s="61" t="s">
        <v>183</v>
      </c>
      <c r="S32" s="882" t="s">
        <v>35</v>
      </c>
      <c r="T32" s="896"/>
      <c r="U32" s="896"/>
      <c r="V32" s="897"/>
      <c r="W32" s="63"/>
      <c r="X32" s="63"/>
      <c r="Y32"/>
      <c r="Z32"/>
      <c r="AA32" s="890" t="s">
        <v>327</v>
      </c>
      <c r="AB32" s="891"/>
      <c r="AC32" s="891"/>
      <c r="AD32" s="891"/>
      <c r="AE32" s="891"/>
      <c r="AF32" s="891" t="s">
        <v>192</v>
      </c>
      <c r="AG32" s="891"/>
      <c r="AH32" s="891"/>
      <c r="AI32" s="891"/>
      <c r="AJ32" s="891"/>
      <c r="AK32" s="891"/>
      <c r="AL32" s="891" t="s">
        <v>193</v>
      </c>
      <c r="AM32" s="891"/>
      <c r="AN32" s="891"/>
      <c r="AO32" s="898"/>
      <c r="AP32" s="200"/>
      <c r="AS32" s="490" t="str">
        <f>+IF(AS31=0,"",IF(AL27&lt;(AS24+AS27+AS31),"エラー !：⑩の内数である（⑫+⑬＋⑭）の量が⑩を超えています",""))</f>
        <v/>
      </c>
      <c r="AT32" s="488"/>
      <c r="AU32" s="488"/>
      <c r="AV32" s="488"/>
      <c r="AW32" s="491"/>
    </row>
    <row r="33" spans="2:62" ht="27" customHeight="1" thickBot="1" x14ac:dyDescent="0.2">
      <c r="B33" s="862" t="s">
        <v>427</v>
      </c>
      <c r="C33" s="863"/>
      <c r="D33" s="848">
        <v>0</v>
      </c>
      <c r="E33" s="849"/>
      <c r="F33" s="849"/>
      <c r="G33" s="207" t="s">
        <v>196</v>
      </c>
      <c r="H33" s="850">
        <f>+AS31</f>
        <v>0</v>
      </c>
      <c r="I33" s="851"/>
      <c r="J33" s="207" t="s">
        <v>196</v>
      </c>
      <c r="M33" s="903"/>
      <c r="R33" s="837"/>
      <c r="S33" s="838"/>
      <c r="T33" s="838"/>
      <c r="U33" s="838"/>
      <c r="V33" s="54" t="s">
        <v>36</v>
      </c>
      <c r="W33" s="63"/>
      <c r="X33" s="63"/>
      <c r="Y33"/>
      <c r="Z33"/>
      <c r="AA33" s="892"/>
      <c r="AB33" s="893"/>
      <c r="AC33" s="893"/>
      <c r="AD33" s="893"/>
      <c r="AE33" s="893"/>
      <c r="AF33" s="893"/>
      <c r="AG33" s="893"/>
      <c r="AH33" s="893"/>
      <c r="AI33" s="893"/>
      <c r="AJ33" s="893"/>
      <c r="AK33" s="893"/>
      <c r="AL33" s="893"/>
      <c r="AM33" s="893"/>
      <c r="AN33" s="893"/>
      <c r="AO33" s="899"/>
      <c r="AP33" s="200"/>
      <c r="AW33" s="491"/>
    </row>
    <row r="34" spans="2:62" ht="24" customHeight="1" x14ac:dyDescent="0.15">
      <c r="C34" s="300" t="str">
        <f>+IF(D30=0,"",IF(D29&lt;D30,"エラー !：上の表は、⑩の内数である⑪の量が⑩を超えています",""))</f>
        <v/>
      </c>
      <c r="AA34" s="894"/>
      <c r="AB34" s="895"/>
      <c r="AC34" s="895"/>
      <c r="AD34" s="895"/>
      <c r="AE34" s="895"/>
      <c r="AF34" s="895"/>
      <c r="AG34" s="895"/>
      <c r="AH34" s="895"/>
      <c r="AI34" s="895"/>
      <c r="AJ34" s="895"/>
      <c r="AK34" s="895"/>
      <c r="AL34" s="895"/>
      <c r="AM34" s="895"/>
      <c r="AN34" s="895"/>
      <c r="AO34" s="900"/>
      <c r="AP34" s="200"/>
      <c r="AW34" s="491"/>
    </row>
    <row r="35" spans="2:62" ht="15" customHeight="1" x14ac:dyDescent="0.15">
      <c r="C35" s="30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01" t="str">
        <f>+IF(D32=0,"",IF(D29&lt;D32,"エラー !：上の表は、⑩の内数である⑬の量が⑩を超えています",""))</f>
        <v/>
      </c>
      <c r="AF36" s="74"/>
      <c r="AG36" s="74"/>
      <c r="AH36" s="74"/>
      <c r="AI36" s="74"/>
      <c r="AJ36" s="74"/>
      <c r="AK36" s="74"/>
      <c r="AL36" s="74"/>
      <c r="AM36" s="163"/>
      <c r="AN36" s="163"/>
      <c r="AO36" s="138"/>
      <c r="AP36" s="63"/>
      <c r="AQ36" s="63"/>
      <c r="AR36" s="63"/>
      <c r="AS36" s="63"/>
      <c r="AT36" s="63"/>
      <c r="AU36" s="63"/>
      <c r="AV36" s="63"/>
      <c r="AW36" s="78"/>
      <c r="AY36" s="63"/>
      <c r="AZ36" s="63"/>
      <c r="BA36" s="63"/>
      <c r="BB36" s="63"/>
      <c r="BC36" s="63"/>
      <c r="BD36" s="63"/>
    </row>
    <row r="37" spans="2:62" ht="15" customHeight="1" x14ac:dyDescent="0.15">
      <c r="C37" s="301" t="str">
        <f>+IF(D33=0,"",IF(D29&lt;D33,"エラー !：上の表は、⑩の内数である⑭の量が⑩を超えています",""))</f>
        <v/>
      </c>
      <c r="J37" s="78"/>
      <c r="K37" s="78"/>
      <c r="R37" s="78"/>
      <c r="S37" s="78"/>
      <c r="T37" s="78"/>
      <c r="AF37" s="63"/>
      <c r="AG37" s="63"/>
      <c r="AH37" s="63"/>
      <c r="AI37" s="63"/>
      <c r="AJ37" s="63"/>
      <c r="AK37" s="63"/>
      <c r="AL37" s="74"/>
      <c r="AM37" s="138"/>
      <c r="AN37" s="138"/>
      <c r="AO37" s="138"/>
      <c r="AP37" s="63"/>
      <c r="AQ37" s="63"/>
      <c r="AR37" s="63"/>
      <c r="AS37" s="63"/>
      <c r="AT37" s="63"/>
      <c r="AU37" s="74"/>
      <c r="AV37" s="74"/>
      <c r="AW37" s="78"/>
      <c r="AY37" s="63"/>
      <c r="AZ37" s="63"/>
      <c r="BA37" s="63"/>
      <c r="BB37" s="63"/>
      <c r="BC37" s="63"/>
      <c r="BD37" s="63"/>
    </row>
    <row r="38" spans="2:62" ht="13.5" x14ac:dyDescent="0.15">
      <c r="H38" s="330"/>
      <c r="J38" s="78"/>
      <c r="K38" s="78"/>
      <c r="R38" s="78"/>
      <c r="S38" s="78"/>
      <c r="T38" s="78"/>
      <c r="AF38" s="63"/>
      <c r="AG38" s="63"/>
      <c r="AH38" s="63"/>
      <c r="AI38" s="63"/>
      <c r="AJ38" s="63"/>
      <c r="AK38" s="63"/>
      <c r="AL38" s="74"/>
      <c r="AM38" s="138"/>
      <c r="AN38" s="138"/>
      <c r="AO38" s="138"/>
      <c r="AP38" s="63"/>
      <c r="AQ38" s="63"/>
      <c r="AR38" s="63"/>
      <c r="AS38" s="138"/>
      <c r="AT38" s="163"/>
      <c r="AU38" s="74"/>
      <c r="AV38" s="74"/>
      <c r="AW38" s="78"/>
      <c r="AY38" s="63"/>
      <c r="AZ38" s="63"/>
      <c r="BA38" s="63"/>
      <c r="BB38" s="63"/>
      <c r="BC38" s="63"/>
      <c r="BD38" s="63"/>
    </row>
    <row r="39" spans="2:62" ht="13.5" x14ac:dyDescent="0.15">
      <c r="H39" s="330"/>
      <c r="J39" s="78"/>
      <c r="K39" s="78"/>
      <c r="R39" s="78"/>
      <c r="S39" s="78"/>
      <c r="T39" s="78"/>
      <c r="AF39" s="63"/>
      <c r="AG39" s="63"/>
      <c r="AH39" s="63"/>
      <c r="AI39" s="63"/>
      <c r="AJ39" s="63"/>
      <c r="AK39" s="63"/>
      <c r="AL39" s="74"/>
      <c r="AM39" s="138"/>
      <c r="AN39" s="138"/>
      <c r="AO39" s="138"/>
      <c r="AP39" s="63"/>
      <c r="AQ39" s="63"/>
      <c r="AR39" s="63"/>
      <c r="AS39" s="138"/>
      <c r="AT39" s="74"/>
      <c r="AU39" s="74"/>
      <c r="AV39" s="74"/>
      <c r="AW39" s="78"/>
      <c r="AY39" s="63"/>
      <c r="AZ39" s="63"/>
      <c r="BA39" s="63"/>
      <c r="BB39" s="63"/>
      <c r="BC39" s="63"/>
      <c r="BD39" s="63"/>
    </row>
    <row r="40" spans="2:62" ht="13.5" x14ac:dyDescent="0.15">
      <c r="H40" s="330"/>
      <c r="J40" s="78"/>
      <c r="K40" s="78"/>
      <c r="R40" s="78"/>
      <c r="S40" s="78"/>
      <c r="T40" s="78"/>
      <c r="AF40" s="63"/>
      <c r="AG40" s="63"/>
      <c r="AH40" s="63"/>
      <c r="AI40" s="63"/>
      <c r="AJ40" s="63"/>
      <c r="AK40" s="63"/>
      <c r="AL40" s="74"/>
      <c r="AM40" s="138"/>
      <c r="AN40" s="138"/>
      <c r="AO40" s="138"/>
      <c r="AP40" s="63"/>
      <c r="AQ40" s="63"/>
      <c r="AR40" s="63"/>
      <c r="AS40" s="138"/>
      <c r="AT40" s="74"/>
      <c r="AU40" s="74"/>
      <c r="AV40" s="74"/>
      <c r="AW40" s="78"/>
      <c r="AY40" s="63"/>
      <c r="AZ40" s="63"/>
      <c r="BA40" s="63"/>
      <c r="BB40" s="63"/>
      <c r="BC40" s="63"/>
      <c r="BD40" s="63"/>
    </row>
    <row r="41" spans="2:62" ht="13.5" x14ac:dyDescent="0.15">
      <c r="H41" s="330"/>
      <c r="J41" s="78"/>
      <c r="K41" s="78"/>
      <c r="R41" s="78"/>
      <c r="S41" s="78"/>
      <c r="T41" s="78"/>
      <c r="AF41" s="63"/>
      <c r="AG41" s="63"/>
      <c r="AH41" s="63"/>
      <c r="AI41" s="63"/>
      <c r="AJ41" s="63"/>
      <c r="AK41" s="63"/>
      <c r="AL41" s="63"/>
      <c r="AM41" s="63"/>
      <c r="AN41" s="63"/>
      <c r="AO41" s="63"/>
      <c r="AP41" s="63"/>
      <c r="AQ41" s="63"/>
      <c r="AR41" s="63"/>
      <c r="AS41" s="138"/>
      <c r="AT41" s="74"/>
      <c r="AU41" s="74"/>
      <c r="AV41" s="74"/>
      <c r="AW41" s="78"/>
      <c r="AY41" s="63"/>
      <c r="AZ41" s="63"/>
      <c r="BA41" s="63"/>
      <c r="BB41" s="63"/>
      <c r="BC41" s="63"/>
      <c r="BD41" s="63"/>
    </row>
    <row r="42" spans="2:62" ht="13.5" x14ac:dyDescent="0.15">
      <c r="H42" s="330"/>
      <c r="I42" s="78"/>
      <c r="J42" s="78"/>
      <c r="K42" s="78"/>
      <c r="R42" s="78"/>
      <c r="S42" s="78"/>
      <c r="T42" s="78"/>
      <c r="AQ42" s="63"/>
      <c r="AR42" s="63"/>
      <c r="AS42" s="138"/>
      <c r="AT42" s="74"/>
      <c r="AY42" s="63"/>
      <c r="AZ42" s="63"/>
      <c r="BA42" s="63"/>
      <c r="BB42" s="63"/>
      <c r="BC42" s="63"/>
      <c r="BD42" s="63"/>
    </row>
    <row r="43" spans="2:62" x14ac:dyDescent="0.15">
      <c r="H43" s="330"/>
      <c r="I43" s="78"/>
      <c r="J43" s="78"/>
      <c r="K43" s="78"/>
      <c r="R43" s="78"/>
      <c r="S43" s="78"/>
      <c r="T43" s="78"/>
      <c r="AW43" s="78"/>
      <c r="AY43" s="63"/>
      <c r="AZ43" s="63"/>
      <c r="BA43" s="63"/>
      <c r="BB43" s="63"/>
      <c r="BC43" s="63"/>
      <c r="BD43" s="63"/>
    </row>
    <row r="44" spans="2:62" x14ac:dyDescent="0.15">
      <c r="H44" s="330"/>
      <c r="I44" s="78"/>
      <c r="J44" s="78"/>
      <c r="K44" s="78"/>
      <c r="R44" s="78"/>
      <c r="S44" s="78"/>
      <c r="T44" s="78"/>
      <c r="AW44" s="78"/>
    </row>
    <row r="45" spans="2:62" x14ac:dyDescent="0.15">
      <c r="H45" s="330"/>
      <c r="I45" s="78"/>
      <c r="J45" s="78"/>
      <c r="K45" s="78"/>
      <c r="R45" s="78"/>
      <c r="S45" s="78"/>
      <c r="T45" s="78"/>
    </row>
    <row r="46" spans="2:62" x14ac:dyDescent="0.15">
      <c r="H46" s="330"/>
      <c r="I46" s="78"/>
      <c r="J46" s="78"/>
      <c r="K46" s="78"/>
      <c r="R46" s="78"/>
      <c r="S46" s="78"/>
      <c r="T46" s="78"/>
    </row>
    <row r="47" spans="2:62" ht="13.5" x14ac:dyDescent="0.15">
      <c r="H47" s="330"/>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22"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92</v>
      </c>
      <c r="T1" s="95" t="s">
        <v>280</v>
      </c>
    </row>
    <row r="2" spans="2:49" ht="12" customHeight="1" thickBot="1" x14ac:dyDescent="0.2">
      <c r="B2" s="852" t="s">
        <v>270</v>
      </c>
      <c r="C2" s="852"/>
      <c r="D2" s="852"/>
      <c r="E2" s="852"/>
      <c r="F2" s="852"/>
      <c r="G2" s="852"/>
      <c r="H2" s="852"/>
      <c r="I2" s="137"/>
      <c r="J2" s="137"/>
      <c r="K2" s="137"/>
      <c r="L2" s="137"/>
      <c r="M2" s="137"/>
      <c r="N2" s="137"/>
      <c r="O2" s="137"/>
      <c r="P2" s="137"/>
      <c r="Q2" s="137"/>
      <c r="R2" s="137"/>
      <c r="S2" s="137"/>
      <c r="T2" s="137"/>
      <c r="U2" s="137"/>
      <c r="V2" s="137"/>
      <c r="W2" s="137"/>
      <c r="X2" s="137"/>
      <c r="Y2" s="118"/>
      <c r="Z2" s="51"/>
      <c r="AA2" s="51"/>
      <c r="AB2" s="51"/>
      <c r="AC2" s="51"/>
      <c r="AD2" s="51"/>
      <c r="AE2" s="51"/>
      <c r="AF2" s="51"/>
      <c r="AG2" s="51"/>
      <c r="AH2" s="51"/>
      <c r="AI2" s="51"/>
      <c r="AJ2" s="51"/>
      <c r="AK2" s="51"/>
      <c r="AL2" s="51"/>
      <c r="AM2" s="51"/>
      <c r="AN2" s="51"/>
      <c r="AO2" s="51"/>
      <c r="AP2" s="51"/>
      <c r="AQ2" s="51"/>
      <c r="AR2" s="51"/>
      <c r="AS2" s="51"/>
      <c r="AT2" s="51"/>
      <c r="AU2" s="129"/>
      <c r="AV2" s="127"/>
      <c r="AW2" s="491"/>
    </row>
    <row r="3" spans="2:49" ht="13.35" customHeight="1" x14ac:dyDescent="0.15">
      <c r="B3" s="852"/>
      <c r="C3" s="852"/>
      <c r="D3" s="852"/>
      <c r="E3" s="852"/>
      <c r="F3" s="852"/>
      <c r="G3" s="852"/>
      <c r="H3" s="852"/>
      <c r="I3" s="137"/>
      <c r="J3" s="137"/>
      <c r="K3" s="137"/>
      <c r="L3" s="137"/>
      <c r="M3" s="137"/>
      <c r="N3" s="137"/>
      <c r="O3" s="137"/>
      <c r="P3" s="137"/>
      <c r="Q3" s="137"/>
      <c r="R3" s="137"/>
      <c r="S3" s="137"/>
      <c r="T3" s="137"/>
      <c r="U3" s="137"/>
      <c r="V3" s="137"/>
      <c r="W3" s="137"/>
      <c r="X3" s="137"/>
      <c r="Y3" s="118"/>
      <c r="Z3" s="52"/>
      <c r="AA3" s="52"/>
      <c r="AB3" s="911"/>
      <c r="AC3" s="911"/>
      <c r="AD3" s="911"/>
      <c r="AE3" s="101"/>
      <c r="AF3" s="119"/>
      <c r="AG3" s="119"/>
      <c r="AH3" s="119"/>
      <c r="AI3" s="119"/>
      <c r="AJ3" s="119"/>
      <c r="AK3" s="119"/>
      <c r="AL3" s="119"/>
      <c r="AM3" s="119"/>
      <c r="AN3" s="119"/>
      <c r="AO3" s="119"/>
      <c r="AP3" s="912" t="s">
        <v>325</v>
      </c>
      <c r="AQ3" s="913"/>
      <c r="AR3" s="914"/>
      <c r="AS3" s="918" t="s">
        <v>0</v>
      </c>
      <c r="AT3" s="757"/>
      <c r="AU3" s="128" t="s">
        <v>111</v>
      </c>
      <c r="AV3" s="119"/>
      <c r="AW3" s="491"/>
    </row>
    <row r="4" spans="2:49" ht="14.25" thickBot="1" x14ac:dyDescent="0.2">
      <c r="C4" s="118"/>
      <c r="F4" s="118"/>
      <c r="G4" s="118"/>
      <c r="H4" s="118"/>
      <c r="I4" s="118"/>
      <c r="J4" s="118"/>
      <c r="K4" s="118"/>
      <c r="L4" s="118"/>
      <c r="M4" s="118"/>
      <c r="N4" s="118"/>
      <c r="O4" s="118"/>
      <c r="P4" s="118"/>
      <c r="Q4" s="118"/>
      <c r="R4" s="118"/>
      <c r="S4" s="118"/>
      <c r="T4" s="118"/>
      <c r="U4" s="118"/>
      <c r="V4" s="118"/>
      <c r="W4" s="118"/>
      <c r="X4" s="118"/>
      <c r="Y4" s="118"/>
      <c r="Z4" s="52"/>
      <c r="AA4" s="52"/>
      <c r="AB4" s="120"/>
      <c r="AC4" s="120"/>
      <c r="AD4" s="120"/>
      <c r="AE4" s="101"/>
      <c r="AF4" s="119"/>
      <c r="AG4" s="119"/>
      <c r="AH4" s="119"/>
      <c r="AI4" s="119"/>
      <c r="AJ4" s="119"/>
      <c r="AK4" s="119"/>
      <c r="AL4" s="119"/>
      <c r="AM4" s="119"/>
      <c r="AN4" s="119"/>
      <c r="AO4" s="119"/>
      <c r="AP4" s="915"/>
      <c r="AQ4" s="916"/>
      <c r="AR4" s="917"/>
      <c r="AS4" s="919" t="str">
        <f>+表紙!N28</f>
        <v>○</v>
      </c>
      <c r="AT4" s="779"/>
      <c r="AU4" s="317" t="str">
        <f>+表紙!O28</f>
        <v>　</v>
      </c>
      <c r="AV4" s="119"/>
      <c r="AW4" s="491"/>
    </row>
    <row r="5" spans="2:49" ht="15" customHeight="1" x14ac:dyDescent="0.15">
      <c r="B5" s="164" t="s">
        <v>103</v>
      </c>
      <c r="C5" s="164"/>
      <c r="F5" s="164"/>
      <c r="G5" s="117"/>
      <c r="H5" s="117"/>
      <c r="I5" s="117"/>
      <c r="J5" s="117"/>
      <c r="K5" s="117"/>
      <c r="L5" s="117"/>
      <c r="M5" s="52"/>
      <c r="N5" s="52"/>
      <c r="O5" s="52"/>
      <c r="P5" s="52"/>
      <c r="Q5" s="52"/>
      <c r="R5" s="52"/>
      <c r="S5" s="52"/>
      <c r="T5" s="52"/>
      <c r="U5" s="52"/>
      <c r="V5" s="52"/>
      <c r="W5" s="52"/>
      <c r="X5" s="52"/>
      <c r="Y5" s="52"/>
      <c r="Z5" s="927" t="s">
        <v>99</v>
      </c>
      <c r="AA5" s="927"/>
      <c r="AB5" s="928"/>
      <c r="AC5" s="928"/>
      <c r="AD5" s="928"/>
      <c r="AE5" s="101" t="s">
        <v>104</v>
      </c>
      <c r="AF5" s="853" t="str">
        <f>+表紙!F47</f>
        <v>住友不動産株式会社　注文住宅事業本部　工事課　神奈川事業所</v>
      </c>
      <c r="AG5" s="853"/>
      <c r="AH5" s="853"/>
      <c r="AI5" s="853"/>
      <c r="AJ5" s="853"/>
      <c r="AK5" s="853"/>
      <c r="AL5" s="853"/>
      <c r="AM5" s="853"/>
      <c r="AN5" s="853"/>
      <c r="AO5" s="853"/>
      <c r="AP5" s="853"/>
      <c r="AQ5" s="853"/>
      <c r="AR5" s="853"/>
      <c r="AS5" s="853"/>
      <c r="AT5" s="853"/>
      <c r="AU5" s="853"/>
      <c r="AV5" s="286"/>
      <c r="AW5" s="491"/>
    </row>
    <row r="6" spans="2:49" ht="24.75" customHeight="1" thickBot="1" x14ac:dyDescent="0.2">
      <c r="B6" s="356" t="s">
        <v>441</v>
      </c>
      <c r="C6" s="144"/>
      <c r="F6" s="144"/>
      <c r="G6" s="144"/>
      <c r="H6" s="144"/>
      <c r="I6" s="144"/>
      <c r="J6" s="144"/>
      <c r="K6" s="144"/>
      <c r="L6" s="144"/>
      <c r="M6" s="144"/>
      <c r="N6" s="144"/>
      <c r="O6" s="144"/>
      <c r="P6" s="144"/>
      <c r="Q6" s="144"/>
      <c r="R6" s="144"/>
      <c r="S6" s="144"/>
      <c r="T6" s="144"/>
      <c r="U6" s="144"/>
      <c r="V6" s="144"/>
      <c r="W6" s="144"/>
      <c r="X6" s="144"/>
      <c r="Y6" s="144"/>
      <c r="AC6" s="52"/>
      <c r="AD6" s="52"/>
      <c r="AE6" s="52"/>
      <c r="AF6" s="52"/>
      <c r="AG6" s="52"/>
      <c r="AH6" s="52"/>
      <c r="AI6" s="52"/>
      <c r="AJ6" s="52"/>
      <c r="AK6" s="52"/>
      <c r="AL6" s="52"/>
      <c r="AM6" s="52"/>
      <c r="AN6" s="52"/>
      <c r="AO6" s="52"/>
      <c r="AP6" s="52"/>
      <c r="AQ6" s="52"/>
      <c r="AR6" s="52"/>
      <c r="AS6" s="52"/>
      <c r="AT6" s="52"/>
      <c r="AU6" s="52"/>
      <c r="AV6" s="52"/>
      <c r="AW6" s="491"/>
    </row>
    <row r="7" spans="2:49" ht="28.35" customHeight="1" thickBot="1" x14ac:dyDescent="0.2">
      <c r="B7" s="874" t="s">
        <v>87</v>
      </c>
      <c r="C7" s="875"/>
      <c r="D7" s="877" t="s">
        <v>202</v>
      </c>
      <c r="E7" s="878"/>
      <c r="F7" s="878"/>
      <c r="G7" s="878"/>
      <c r="H7" s="878"/>
      <c r="I7" s="879"/>
      <c r="J7" s="154"/>
      <c r="K7" s="63"/>
      <c r="L7" s="165"/>
      <c r="M7" s="165"/>
      <c r="N7" s="165"/>
      <c r="O7" s="165"/>
      <c r="P7" s="165"/>
      <c r="Q7" s="165"/>
      <c r="R7" s="165"/>
      <c r="S7" s="920"/>
      <c r="T7" s="921"/>
      <c r="U7" s="921"/>
      <c r="V7" s="921"/>
      <c r="W7" s="329"/>
      <c r="X7" s="329"/>
      <c r="Y7" s="145"/>
      <c r="AB7" s="1"/>
      <c r="AC7" s="1"/>
      <c r="AD7" s="1"/>
      <c r="AE7" s="1"/>
      <c r="AF7" s="104"/>
      <c r="AG7" s="104"/>
      <c r="AH7" s="104"/>
      <c r="AI7" s="104"/>
      <c r="AJ7" s="104"/>
      <c r="AK7" s="104"/>
      <c r="AL7" s="104"/>
      <c r="AM7" s="104"/>
      <c r="AN7" s="168"/>
      <c r="AO7" s="63"/>
      <c r="AP7" s="63"/>
      <c r="AQ7" s="63"/>
      <c r="AR7" s="63"/>
      <c r="AS7" s="202"/>
      <c r="AT7" s="202"/>
      <c r="AU7"/>
      <c r="AV7"/>
      <c r="AW7" s="491"/>
    </row>
    <row r="8" spans="2:49" ht="28.35" customHeight="1" thickTop="1" thickBot="1" x14ac:dyDescent="0.2">
      <c r="B8" s="53" t="s">
        <v>101</v>
      </c>
      <c r="C8" s="876" t="s">
        <v>109</v>
      </c>
      <c r="D8" s="876"/>
      <c r="E8" s="876"/>
      <c r="F8" s="876"/>
      <c r="G8" s="876"/>
      <c r="H8" s="876"/>
      <c r="I8" s="876"/>
      <c r="J8" s="876"/>
      <c r="K8" s="876"/>
      <c r="L8" s="159"/>
      <c r="M8" s="159"/>
      <c r="N8" s="159"/>
      <c r="O8" s="159"/>
      <c r="P8" s="159"/>
      <c r="Q8" s="159"/>
      <c r="R8" s="159"/>
      <c r="S8" s="159"/>
      <c r="T8" s="159"/>
      <c r="U8" s="159"/>
      <c r="V8" s="159"/>
      <c r="W8" s="146"/>
      <c r="X8" s="146"/>
      <c r="Y8" s="146"/>
      <c r="Z8" s="104"/>
      <c r="AA8" s="104"/>
      <c r="AB8" s="104"/>
      <c r="AC8" s="104"/>
      <c r="AD8" s="104"/>
      <c r="AE8" s="104"/>
      <c r="AF8" s="63"/>
      <c r="AG8" s="59"/>
      <c r="AH8" s="55" t="s">
        <v>27</v>
      </c>
      <c r="AI8" s="846" t="s">
        <v>334</v>
      </c>
      <c r="AJ8" s="846"/>
      <c r="AK8" s="846"/>
      <c r="AL8" s="846"/>
      <c r="AM8" s="846"/>
      <c r="AN8" s="847"/>
      <c r="AO8" s="63"/>
      <c r="AP8" s="63"/>
      <c r="AQ8" s="63"/>
      <c r="AR8" s="63"/>
      <c r="AS8" s="202"/>
      <c r="AT8" s="202"/>
      <c r="AU8"/>
      <c r="AV8"/>
      <c r="AW8" s="491"/>
    </row>
    <row r="9" spans="2:49" ht="24.75" customHeight="1" thickTop="1" thickBot="1" x14ac:dyDescent="0.2">
      <c r="B9" s="199" t="s">
        <v>254</v>
      </c>
      <c r="F9" s="883" t="s">
        <v>194</v>
      </c>
      <c r="G9" s="884"/>
      <c r="H9" s="884"/>
      <c r="I9" s="885"/>
      <c r="J9" s="159"/>
      <c r="K9" s="159"/>
      <c r="L9" s="159"/>
      <c r="M9" s="159"/>
      <c r="N9" s="159"/>
      <c r="O9" s="159"/>
      <c r="P9" s="159"/>
      <c r="Q9" s="159"/>
      <c r="R9" s="159"/>
      <c r="S9" s="159"/>
      <c r="T9" s="159"/>
      <c r="U9" s="159"/>
      <c r="V9" s="159"/>
      <c r="W9" s="146"/>
      <c r="X9" s="146"/>
      <c r="Y9" s="146"/>
      <c r="Z9" s="104"/>
      <c r="AA9" s="104"/>
      <c r="AB9" s="104"/>
      <c r="AC9" s="104"/>
      <c r="AD9" s="104"/>
      <c r="AE9" s="922" t="s">
        <v>19</v>
      </c>
      <c r="AF9" s="66"/>
      <c r="AH9" s="844"/>
      <c r="AI9" s="845"/>
      <c r="AJ9" s="845"/>
      <c r="AK9" s="845"/>
      <c r="AL9" s="845"/>
      <c r="AM9" s="845"/>
      <c r="AN9" s="62" t="s">
        <v>13</v>
      </c>
      <c r="AO9" s="63"/>
      <c r="AP9" s="63"/>
      <c r="AQ9" s="63"/>
      <c r="AR9" s="63"/>
      <c r="AS9" s="202"/>
      <c r="AT9" s="202"/>
      <c r="AU9"/>
      <c r="AV9"/>
      <c r="AW9" s="491"/>
    </row>
    <row r="10" spans="2:49" ht="24.75" customHeight="1" thickTop="1" thickBot="1" x14ac:dyDescent="0.2">
      <c r="F10" s="105"/>
      <c r="G10" s="139"/>
      <c r="H10" s="139"/>
      <c r="I10" s="139"/>
      <c r="J10" s="139"/>
      <c r="K10" s="139"/>
      <c r="L10" s="139"/>
      <c r="M10" s="139"/>
      <c r="N10" s="139"/>
      <c r="O10" s="139"/>
      <c r="P10" s="139"/>
      <c r="Q10" s="139"/>
      <c r="R10" s="139"/>
      <c r="S10" s="139"/>
      <c r="T10" s="139"/>
      <c r="U10" s="139"/>
      <c r="V10" s="139"/>
      <c r="W10" s="140"/>
      <c r="X10" s="140"/>
      <c r="Y10" s="140"/>
      <c r="Z10" s="104"/>
      <c r="AA10" s="104"/>
      <c r="AB10" s="104"/>
      <c r="AD10" s="63"/>
      <c r="AE10" s="923"/>
      <c r="AF10" s="66"/>
      <c r="AN10" s="63"/>
      <c r="AO10" s="63"/>
      <c r="AP10" s="63"/>
      <c r="AQ10" s="63"/>
      <c r="AR10" s="63"/>
      <c r="AS10" s="202"/>
      <c r="AT10" s="202"/>
      <c r="AU10"/>
      <c r="AV10"/>
      <c r="AW10" s="491"/>
    </row>
    <row r="11" spans="2:49" ht="27" customHeight="1" thickTop="1" thickBot="1" x14ac:dyDescent="0.2">
      <c r="C11" s="174" t="s">
        <v>195</v>
      </c>
      <c r="F11" s="55" t="s">
        <v>16</v>
      </c>
      <c r="G11" s="846" t="s">
        <v>328</v>
      </c>
      <c r="H11" s="846"/>
      <c r="I11" s="847"/>
      <c r="J11" s="56"/>
      <c r="K11" s="57"/>
      <c r="L11" s="58"/>
      <c r="M11" s="901" t="s">
        <v>17</v>
      </c>
      <c r="N11" s="58"/>
      <c r="O11" s="59"/>
      <c r="P11" s="55" t="s">
        <v>18</v>
      </c>
      <c r="Q11" s="925" t="s">
        <v>271</v>
      </c>
      <c r="R11" s="925"/>
      <c r="S11" s="925"/>
      <c r="T11" s="926"/>
      <c r="U11" s="201"/>
      <c r="V11" s="74"/>
      <c r="W11" s="63"/>
      <c r="X11" s="63"/>
      <c r="Y11"/>
      <c r="Z11"/>
      <c r="AA11"/>
      <c r="AB11"/>
      <c r="AC11" s="63"/>
      <c r="AD11" s="71"/>
      <c r="AE11" s="923"/>
      <c r="AF11" s="156"/>
      <c r="AG11" s="59"/>
      <c r="AH11" s="55" t="s">
        <v>34</v>
      </c>
      <c r="AI11" s="846" t="s">
        <v>277</v>
      </c>
      <c r="AJ11" s="846"/>
      <c r="AK11" s="846"/>
      <c r="AL11" s="846"/>
      <c r="AM11" s="846"/>
      <c r="AN11" s="847"/>
      <c r="AO11" s="63"/>
      <c r="AP11" s="63"/>
      <c r="AQ11" s="63"/>
      <c r="AR11" s="63"/>
      <c r="AS11" s="202"/>
      <c r="AT11" s="202"/>
      <c r="AU11"/>
      <c r="AV11"/>
      <c r="AW11" s="491"/>
    </row>
    <row r="12" spans="2:49" ht="24.75" customHeight="1" thickTop="1" thickBot="1" x14ac:dyDescent="0.2">
      <c r="F12" s="859">
        <f>+ROUND(P12,1)+ROUND(P15,1)+ROUND(P18,1)+ROUND(P24,1)+P27-ROUND(F15,1)</f>
        <v>3.7</v>
      </c>
      <c r="G12" s="860"/>
      <c r="H12" s="860"/>
      <c r="I12" s="62" t="s">
        <v>13</v>
      </c>
      <c r="J12" s="63"/>
      <c r="K12" s="64"/>
      <c r="L12" s="63"/>
      <c r="M12" s="902"/>
      <c r="N12" s="65"/>
      <c r="P12" s="844"/>
      <c r="Q12" s="741"/>
      <c r="R12" s="741"/>
      <c r="S12" s="741"/>
      <c r="T12" s="62" t="s">
        <v>13</v>
      </c>
      <c r="U12" s="63"/>
      <c r="V12" s="63"/>
      <c r="W12" s="63"/>
      <c r="X12" s="63"/>
      <c r="Y12"/>
      <c r="Z12"/>
      <c r="AA12"/>
      <c r="AB12"/>
      <c r="AC12" s="66"/>
      <c r="AE12" s="923"/>
      <c r="AG12" s="148"/>
      <c r="AH12" s="844"/>
      <c r="AI12" s="845"/>
      <c r="AJ12" s="845"/>
      <c r="AK12" s="845"/>
      <c r="AL12" s="845"/>
      <c r="AM12" s="845"/>
      <c r="AN12" s="62" t="s">
        <v>13</v>
      </c>
      <c r="AO12" s="63"/>
      <c r="AP12" s="63"/>
      <c r="AQ12" s="63"/>
      <c r="AR12" s="63"/>
      <c r="AS12" s="202"/>
      <c r="AT12" s="202"/>
      <c r="AU12"/>
      <c r="AV12"/>
      <c r="AW12" s="491"/>
    </row>
    <row r="13" spans="2:49" ht="24.75" customHeight="1" thickTop="1" thickBot="1" x14ac:dyDescent="0.2">
      <c r="J13" s="63"/>
      <c r="K13" s="67"/>
      <c r="L13" s="63"/>
      <c r="M13" s="902"/>
      <c r="N13" s="66"/>
      <c r="U13" s="63"/>
      <c r="V13" s="63"/>
      <c r="W13" s="63"/>
      <c r="X13" s="63"/>
      <c r="Y13"/>
      <c r="Z13"/>
      <c r="AA13"/>
      <c r="AB13"/>
      <c r="AC13" s="66"/>
      <c r="AE13" s="923"/>
      <c r="AG13" s="154"/>
      <c r="AH13" s="151"/>
      <c r="AI13" s="152"/>
      <c r="AJ13" s="152"/>
      <c r="AK13" s="152"/>
      <c r="AL13" s="152"/>
      <c r="AM13" s="153"/>
      <c r="AN13" s="153"/>
      <c r="AQ13" s="51"/>
      <c r="AR13" s="51"/>
      <c r="AS13" s="150"/>
      <c r="AT13" s="150"/>
      <c r="AU13" s="329"/>
      <c r="AV13" s="63"/>
      <c r="AW13" s="491"/>
    </row>
    <row r="14" spans="2:49" ht="27" customHeight="1" thickTop="1" thickBot="1" x14ac:dyDescent="0.2">
      <c r="F14" s="61" t="s">
        <v>425</v>
      </c>
      <c r="G14" s="882" t="s">
        <v>220</v>
      </c>
      <c r="H14" s="882"/>
      <c r="I14" s="881"/>
      <c r="J14" s="69"/>
      <c r="K14" s="70"/>
      <c r="L14" s="63"/>
      <c r="M14" s="902"/>
      <c r="N14" s="66"/>
      <c r="O14" s="58"/>
      <c r="P14" s="55" t="s">
        <v>22</v>
      </c>
      <c r="Q14" s="872" t="s">
        <v>272</v>
      </c>
      <c r="R14" s="872"/>
      <c r="S14" s="872"/>
      <c r="T14" s="873"/>
      <c r="U14" s="201"/>
      <c r="V14" s="74"/>
      <c r="W14" s="63"/>
      <c r="X14" s="63"/>
      <c r="Y14"/>
      <c r="Z14"/>
      <c r="AA14"/>
      <c r="AB14"/>
      <c r="AC14" s="66"/>
      <c r="AE14" s="924"/>
      <c r="AG14" s="155"/>
      <c r="AH14" s="61" t="s">
        <v>174</v>
      </c>
      <c r="AI14" s="886" t="s">
        <v>289</v>
      </c>
      <c r="AJ14" s="886"/>
      <c r="AK14" s="886"/>
      <c r="AL14" s="886"/>
      <c r="AM14" s="886"/>
      <c r="AN14" s="887"/>
      <c r="AO14"/>
      <c r="AS14" s="150"/>
      <c r="AT14" s="150"/>
      <c r="AU14" s="329"/>
      <c r="AV14" s="63"/>
      <c r="AW14" s="491"/>
    </row>
    <row r="15" spans="2:49" ht="24.75" customHeight="1" thickBot="1" x14ac:dyDescent="0.2">
      <c r="F15" s="861"/>
      <c r="G15" s="830"/>
      <c r="H15" s="830"/>
      <c r="I15" s="54" t="s">
        <v>13</v>
      </c>
      <c r="J15" s="63"/>
      <c r="K15" s="66"/>
      <c r="L15" s="63"/>
      <c r="M15" s="902"/>
      <c r="N15" s="66"/>
      <c r="P15" s="844"/>
      <c r="Q15" s="741"/>
      <c r="R15" s="741"/>
      <c r="S15" s="741"/>
      <c r="T15" s="62" t="s">
        <v>13</v>
      </c>
      <c r="U15" s="63"/>
      <c r="V15" s="63"/>
      <c r="W15" s="63"/>
      <c r="X15" s="63"/>
      <c r="Y15"/>
      <c r="Z15"/>
      <c r="AA15"/>
      <c r="AB15"/>
      <c r="AC15" s="66"/>
      <c r="AH15" s="837"/>
      <c r="AI15" s="838"/>
      <c r="AJ15" s="838"/>
      <c r="AK15" s="838"/>
      <c r="AL15" s="838"/>
      <c r="AM15" s="838"/>
      <c r="AN15" s="54" t="s">
        <v>13</v>
      </c>
      <c r="AO15"/>
      <c r="AS15" s="72" t="s">
        <v>28</v>
      </c>
      <c r="AT15" s="73"/>
      <c r="AW15" s="491"/>
    </row>
    <row r="16" spans="2:49" ht="24.75" customHeight="1" thickTop="1" thickBot="1" x14ac:dyDescent="0.2">
      <c r="K16" s="66"/>
      <c r="L16" s="63"/>
      <c r="M16" s="902"/>
      <c r="N16" s="66"/>
      <c r="P16" s="841" t="str">
        <f>+IF(Y18=0,"",IF(Y18-P18=Y18,"エラー！：⑥残さ物量があるのに、④自ら中間処理した量がゼロになっています",""))</f>
        <v/>
      </c>
      <c r="Q16" s="841"/>
      <c r="R16" s="841"/>
      <c r="S16" s="841"/>
      <c r="T16" s="841"/>
      <c r="U16" s="841"/>
      <c r="V16" s="841"/>
      <c r="W16" s="841"/>
      <c r="X16" s="841"/>
      <c r="Y16" s="841"/>
      <c r="Z16" s="841"/>
      <c r="AA16" s="841"/>
      <c r="AB16" s="841"/>
      <c r="AC16" s="66"/>
      <c r="AD16" s="63"/>
      <c r="AE16" s="197"/>
      <c r="AP16" s="60"/>
      <c r="AQ16" s="63"/>
      <c r="AS16" s="906" t="s">
        <v>173</v>
      </c>
      <c r="AT16" s="907"/>
      <c r="AU16" s="106"/>
      <c r="AV16" s="54" t="s">
        <v>13</v>
      </c>
      <c r="AW16" s="491"/>
    </row>
    <row r="17" spans="2:49" ht="27" customHeight="1" thickTop="1" thickBot="1" x14ac:dyDescent="0.2">
      <c r="K17" s="66"/>
      <c r="L17" s="63"/>
      <c r="M17" s="902"/>
      <c r="N17" s="66"/>
      <c r="O17" s="58"/>
      <c r="P17" s="55" t="s">
        <v>25</v>
      </c>
      <c r="Q17" s="846" t="s">
        <v>273</v>
      </c>
      <c r="R17" s="846"/>
      <c r="S17" s="846"/>
      <c r="T17" s="847"/>
      <c r="U17" s="909"/>
      <c r="V17" s="910"/>
      <c r="W17" s="910"/>
      <c r="X17" s="910"/>
      <c r="Y17" s="147" t="s">
        <v>20</v>
      </c>
      <c r="Z17" s="846" t="s">
        <v>276</v>
      </c>
      <c r="AA17" s="846"/>
      <c r="AB17" s="847"/>
      <c r="AC17" s="160"/>
      <c r="AD17" s="155"/>
      <c r="AE17" s="901" t="s">
        <v>26</v>
      </c>
      <c r="AF17" s="58"/>
      <c r="AG17" s="58"/>
      <c r="AH17" s="290" t="s">
        <v>176</v>
      </c>
      <c r="AI17" s="882" t="s">
        <v>278</v>
      </c>
      <c r="AJ17" s="882"/>
      <c r="AK17" s="882"/>
      <c r="AL17" s="881"/>
      <c r="AM17" s="58"/>
      <c r="AN17" s="296"/>
      <c r="AO17" s="880" t="s">
        <v>251</v>
      </c>
      <c r="AP17" s="881"/>
      <c r="AQ17" s="298"/>
      <c r="AS17" s="906" t="s">
        <v>256</v>
      </c>
      <c r="AT17" s="907"/>
      <c r="AU17" s="106"/>
      <c r="AV17" s="54" t="s">
        <v>32</v>
      </c>
      <c r="AW17" s="491"/>
    </row>
    <row r="18" spans="2:49" ht="24.75" customHeight="1" thickBot="1" x14ac:dyDescent="0.2">
      <c r="K18" s="66"/>
      <c r="L18" s="63"/>
      <c r="M18" s="902"/>
      <c r="N18" s="66"/>
      <c r="P18" s="844"/>
      <c r="Q18" s="741"/>
      <c r="R18" s="741"/>
      <c r="S18" s="741"/>
      <c r="T18" s="62" t="s">
        <v>13</v>
      </c>
      <c r="U18"/>
      <c r="V18" s="291"/>
      <c r="W18"/>
      <c r="X18" s="205"/>
      <c r="Y18" s="859">
        <f>+ROUND(AH9,1)+ROUND(AH12,1)+ROUND(AH15,1)+AH18</f>
        <v>0</v>
      </c>
      <c r="Z18" s="860"/>
      <c r="AA18" s="860"/>
      <c r="AB18" s="62" t="s">
        <v>4</v>
      </c>
      <c r="AC18" s="204"/>
      <c r="AD18" s="204"/>
      <c r="AE18" s="902"/>
      <c r="AH18" s="904">
        <f>+ROUND(AO18,1)+ROUND(AO21,1)</f>
        <v>0</v>
      </c>
      <c r="AI18" s="832"/>
      <c r="AJ18" s="832"/>
      <c r="AK18" s="832"/>
      <c r="AL18" s="54" t="s">
        <v>13</v>
      </c>
      <c r="AM18" s="65"/>
      <c r="AO18" s="316">
        <f>+ROUND(AU16,1)+ROUND(AU17,1)+ROUND(AU18,1)</f>
        <v>0</v>
      </c>
      <c r="AP18" s="54" t="s">
        <v>32</v>
      </c>
      <c r="AS18" s="906" t="s">
        <v>175</v>
      </c>
      <c r="AT18" s="907"/>
      <c r="AU18" s="106"/>
      <c r="AV18" s="54" t="s">
        <v>24</v>
      </c>
      <c r="AW18" s="491"/>
    </row>
    <row r="19" spans="2:49" ht="24.75" customHeight="1" thickTop="1" thickBot="1" x14ac:dyDescent="0.2">
      <c r="K19" s="66"/>
      <c r="L19" s="63"/>
      <c r="M19" s="902"/>
      <c r="N19" s="66"/>
      <c r="P19" s="141"/>
      <c r="Q19" s="309"/>
      <c r="R19" s="208"/>
      <c r="S19" s="141"/>
      <c r="T19" s="141"/>
      <c r="U19" s="143"/>
      <c r="V19" s="292"/>
      <c r="W19" s="143"/>
      <c r="X19" s="143"/>
      <c r="Y19" s="142"/>
      <c r="Z19" s="142"/>
      <c r="AA19" s="142"/>
      <c r="AB19" s="142"/>
      <c r="AC19" s="63"/>
      <c r="AD19" s="63"/>
      <c r="AE19" s="902"/>
      <c r="AH19" s="63"/>
      <c r="AI19" s="66"/>
      <c r="AJ19" s="63"/>
      <c r="AK19" s="63"/>
      <c r="AL19" s="63"/>
      <c r="AM19" s="66"/>
      <c r="AS19"/>
      <c r="AT19"/>
      <c r="AU19"/>
      <c r="AV19"/>
      <c r="AW19" s="829" t="s">
        <v>448</v>
      </c>
    </row>
    <row r="20" spans="2:49" ht="27" customHeight="1" thickTop="1" thickBot="1" x14ac:dyDescent="0.2">
      <c r="K20" s="66"/>
      <c r="L20" s="63"/>
      <c r="M20" s="902"/>
      <c r="N20" s="66"/>
      <c r="P20" s="55" t="s">
        <v>46</v>
      </c>
      <c r="Q20" s="846" t="s">
        <v>274</v>
      </c>
      <c r="R20" s="846"/>
      <c r="S20" s="846"/>
      <c r="T20" s="847"/>
      <c r="U20" s="141"/>
      <c r="V20" s="293"/>
      <c r="W20" s="294"/>
      <c r="X20" s="295"/>
      <c r="Y20" s="147" t="s">
        <v>23</v>
      </c>
      <c r="Z20" s="846" t="s">
        <v>275</v>
      </c>
      <c r="AA20" s="846"/>
      <c r="AB20" s="847"/>
      <c r="AC20" s="63"/>
      <c r="AD20" s="63"/>
      <c r="AE20" s="902"/>
      <c r="AG20" s="63"/>
      <c r="AH20" s="63"/>
      <c r="AI20" s="66"/>
      <c r="AJ20" s="63"/>
      <c r="AK20" s="63"/>
      <c r="AL20" s="158"/>
      <c r="AM20" s="66"/>
      <c r="AN20" s="297"/>
      <c r="AO20" s="880" t="s">
        <v>253</v>
      </c>
      <c r="AP20" s="881"/>
      <c r="AQ20" s="203"/>
      <c r="AR20" s="63"/>
      <c r="AS20" s="68"/>
      <c r="AT20" s="68"/>
      <c r="AW20" s="829"/>
    </row>
    <row r="21" spans="2:49" ht="25.35" customHeight="1" thickBot="1" x14ac:dyDescent="0.2">
      <c r="B21" s="854" t="s">
        <v>442</v>
      </c>
      <c r="C21" s="854"/>
      <c r="D21" s="854"/>
      <c r="E21" s="854"/>
      <c r="F21" s="854"/>
      <c r="G21" s="854"/>
      <c r="H21" s="854"/>
      <c r="I21" s="854"/>
      <c r="J21" s="854"/>
      <c r="K21" s="66"/>
      <c r="L21" s="63"/>
      <c r="M21" s="902"/>
      <c r="N21" s="66"/>
      <c r="P21" s="844"/>
      <c r="Q21" s="871"/>
      <c r="R21" s="871"/>
      <c r="S21" s="871"/>
      <c r="T21" s="62" t="s">
        <v>13</v>
      </c>
      <c r="U21" s="141"/>
      <c r="V21" s="141"/>
      <c r="W21" s="141"/>
      <c r="X21" s="141"/>
      <c r="Y21" s="859">
        <f>+P18-Y18</f>
        <v>0</v>
      </c>
      <c r="Z21" s="860"/>
      <c r="AA21" s="860"/>
      <c r="AB21" s="62" t="s">
        <v>4</v>
      </c>
      <c r="AC21" s="143"/>
      <c r="AD21" s="63"/>
      <c r="AE21" s="903"/>
      <c r="AG21" s="63"/>
      <c r="AH21" s="63"/>
      <c r="AI21" s="66"/>
      <c r="AJ21" s="63"/>
      <c r="AK21" s="63"/>
      <c r="AL21" s="63"/>
      <c r="AM21" s="63"/>
      <c r="AN21" s="158"/>
      <c r="AO21" s="106"/>
      <c r="AP21" s="54" t="s">
        <v>36</v>
      </c>
      <c r="AQ21" s="203"/>
      <c r="AR21" s="63"/>
      <c r="AS21" s="202"/>
      <c r="AT21" s="202"/>
      <c r="AU21"/>
      <c r="AV21"/>
      <c r="AW21" s="491"/>
    </row>
    <row r="22" spans="2:49" ht="25.5" customHeight="1" thickTop="1" thickBot="1" x14ac:dyDescent="0.2">
      <c r="B22" s="855"/>
      <c r="C22" s="855"/>
      <c r="D22" s="855"/>
      <c r="E22" s="855"/>
      <c r="F22" s="855"/>
      <c r="G22" s="855"/>
      <c r="H22" s="855"/>
      <c r="I22" s="855"/>
      <c r="J22" s="855"/>
      <c r="K22" s="66"/>
      <c r="L22" s="63"/>
      <c r="M22" s="902"/>
      <c r="N22" s="66"/>
      <c r="P22" s="908" t="str">
        <f>+IF(P21=0,"",IF(P18&lt;P21,"エラー !：④の内数である⑤の量が④を超えています",""))</f>
        <v/>
      </c>
      <c r="Q22" s="908"/>
      <c r="R22" s="908"/>
      <c r="S22" s="908"/>
      <c r="T22" s="908"/>
      <c r="U22" s="908"/>
      <c r="V22" s="908"/>
      <c r="W22" s="142"/>
      <c r="X22" s="142"/>
      <c r="Y22" s="142"/>
      <c r="Z22" s="142"/>
      <c r="AA22" s="142"/>
      <c r="AB22" s="142"/>
      <c r="AC22" s="63"/>
      <c r="AD22" s="63"/>
      <c r="AE22" s="197"/>
      <c r="AG22" s="63"/>
      <c r="AH22" s="63"/>
      <c r="AI22" s="66"/>
      <c r="AJ22" s="63"/>
      <c r="AK22" s="63"/>
      <c r="AL22" s="63"/>
      <c r="AM22" s="63"/>
      <c r="AN22" s="63"/>
      <c r="AW22" s="491"/>
    </row>
    <row r="23" spans="2:49" ht="27" customHeight="1" thickTop="1" thickBot="1" x14ac:dyDescent="0.2">
      <c r="B23" s="856" t="s">
        <v>197</v>
      </c>
      <c r="C23" s="858"/>
      <c r="D23" s="857" t="s">
        <v>443</v>
      </c>
      <c r="E23" s="857"/>
      <c r="F23" s="857"/>
      <c r="G23" s="858"/>
      <c r="H23" s="856" t="s">
        <v>444</v>
      </c>
      <c r="I23" s="857"/>
      <c r="J23" s="858"/>
      <c r="K23" s="66"/>
      <c r="L23" s="63"/>
      <c r="M23" s="902"/>
      <c r="N23" s="66"/>
      <c r="O23" s="58"/>
      <c r="P23" s="61" t="s">
        <v>86</v>
      </c>
      <c r="Q23" s="882" t="s">
        <v>30</v>
      </c>
      <c r="R23" s="882"/>
      <c r="S23" s="882"/>
      <c r="T23" s="881"/>
      <c r="U23" s="888"/>
      <c r="V23" s="889"/>
      <c r="W23" s="889"/>
      <c r="X23" s="889"/>
      <c r="AC23" s="63"/>
      <c r="AD23" s="63"/>
      <c r="AE23" s="202"/>
      <c r="AF23"/>
      <c r="AG23"/>
      <c r="AH23"/>
      <c r="AI23" s="299"/>
      <c r="AJ23" s="202"/>
      <c r="AK23" s="63"/>
      <c r="AL23" s="63"/>
      <c r="AM23" s="63"/>
      <c r="AN23" s="162"/>
      <c r="AP23" s="63"/>
      <c r="AR23" s="59"/>
      <c r="AS23" s="147" t="s">
        <v>188</v>
      </c>
      <c r="AT23" s="846" t="s">
        <v>189</v>
      </c>
      <c r="AU23" s="846"/>
      <c r="AV23" s="847"/>
      <c r="AW23" s="491"/>
    </row>
    <row r="24" spans="2:49" ht="27" customHeight="1" thickBot="1" x14ac:dyDescent="0.2">
      <c r="B24" s="866" t="s">
        <v>198</v>
      </c>
      <c r="C24" s="867"/>
      <c r="D24" s="830">
        <v>0</v>
      </c>
      <c r="E24" s="830"/>
      <c r="F24" s="830"/>
      <c r="G24" s="206" t="s">
        <v>196</v>
      </c>
      <c r="H24" s="831">
        <f>+F12</f>
        <v>3.7</v>
      </c>
      <c r="I24" s="832"/>
      <c r="J24" s="206" t="s">
        <v>196</v>
      </c>
      <c r="K24" s="66"/>
      <c r="L24" s="63"/>
      <c r="M24" s="903"/>
      <c r="P24" s="837"/>
      <c r="Q24" s="870"/>
      <c r="R24" s="870"/>
      <c r="S24" s="870"/>
      <c r="T24" s="54" t="s">
        <v>13</v>
      </c>
      <c r="U24"/>
      <c r="V24"/>
      <c r="W24"/>
      <c r="X24"/>
      <c r="AC24" s="63"/>
      <c r="AD24" s="63"/>
      <c r="AE24" s="202"/>
      <c r="AF24"/>
      <c r="AG24"/>
      <c r="AH24"/>
      <c r="AI24" s="299"/>
      <c r="AJ24" s="202"/>
      <c r="AK24" s="63"/>
      <c r="AL24" s="152"/>
      <c r="AM24" s="63"/>
      <c r="AN24" s="63"/>
      <c r="AQ24" s="66"/>
      <c r="AR24" s="157"/>
      <c r="AS24" s="859">
        <f>+ROUND(AU16,1)+ROUND(AA28,1)</f>
        <v>0</v>
      </c>
      <c r="AT24" s="860"/>
      <c r="AU24" s="860"/>
      <c r="AV24" s="62" t="s">
        <v>13</v>
      </c>
      <c r="AW24" s="491"/>
    </row>
    <row r="25" spans="2:49" ht="27" customHeight="1" thickBot="1" x14ac:dyDescent="0.2">
      <c r="B25" s="866" t="s">
        <v>199</v>
      </c>
      <c r="C25" s="867"/>
      <c r="D25" s="830">
        <v>0</v>
      </c>
      <c r="E25" s="830"/>
      <c r="F25" s="830"/>
      <c r="G25" s="206" t="s">
        <v>196</v>
      </c>
      <c r="H25" s="831">
        <f>+P12+AH9</f>
        <v>0</v>
      </c>
      <c r="I25" s="832"/>
      <c r="J25" s="206" t="s">
        <v>196</v>
      </c>
      <c r="K25" s="66"/>
      <c r="L25" s="63"/>
      <c r="P25" s="63"/>
      <c r="Q25" s="63"/>
      <c r="R25" s="63"/>
      <c r="S25" s="63"/>
      <c r="T25" s="63"/>
      <c r="U25" s="63"/>
      <c r="V25" s="63"/>
      <c r="AE25" s="161"/>
      <c r="AH25" s="63"/>
      <c r="AI25" s="66"/>
      <c r="AJ25" s="63"/>
      <c r="AK25" s="63"/>
      <c r="AL25" s="198"/>
      <c r="AM25" s="198"/>
      <c r="AN25" s="198"/>
      <c r="AQ25" s="311"/>
      <c r="AR25" s="138"/>
      <c r="AW25" s="491"/>
    </row>
    <row r="26" spans="2:49" ht="27" customHeight="1" thickTop="1" thickBot="1" x14ac:dyDescent="0.2">
      <c r="B26" s="866" t="s">
        <v>200</v>
      </c>
      <c r="C26" s="867"/>
      <c r="D26" s="830">
        <v>0</v>
      </c>
      <c r="E26" s="830"/>
      <c r="F26" s="830"/>
      <c r="G26" s="206" t="s">
        <v>196</v>
      </c>
      <c r="H26" s="831">
        <f>+P21</f>
        <v>0</v>
      </c>
      <c r="I26" s="832"/>
      <c r="J26" s="206" t="s">
        <v>196</v>
      </c>
      <c r="K26" s="66"/>
      <c r="L26" s="155"/>
      <c r="M26" s="901" t="s">
        <v>33</v>
      </c>
      <c r="N26" s="58"/>
      <c r="O26" s="58"/>
      <c r="P26" s="290" t="s">
        <v>178</v>
      </c>
      <c r="Q26" s="882" t="s">
        <v>179</v>
      </c>
      <c r="R26" s="882"/>
      <c r="S26" s="882"/>
      <c r="T26" s="881"/>
      <c r="U26" s="58"/>
      <c r="V26" s="58"/>
      <c r="W26" s="58"/>
      <c r="X26" s="58"/>
      <c r="Y26" s="58"/>
      <c r="Z26" s="58"/>
      <c r="AA26" s="58"/>
      <c r="AB26" s="58"/>
      <c r="AC26" s="58"/>
      <c r="AD26" s="58"/>
      <c r="AE26" s="58"/>
      <c r="AF26" s="58"/>
      <c r="AG26" s="58"/>
      <c r="AH26" s="58"/>
      <c r="AI26" s="71"/>
      <c r="AJ26" s="58"/>
      <c r="AK26" s="59"/>
      <c r="AL26" s="147" t="s">
        <v>185</v>
      </c>
      <c r="AM26" s="846" t="s">
        <v>279</v>
      </c>
      <c r="AN26" s="846"/>
      <c r="AO26" s="846"/>
      <c r="AP26" s="847"/>
      <c r="AQ26" s="313"/>
      <c r="AR26" s="314"/>
      <c r="AS26" s="147" t="s">
        <v>190</v>
      </c>
      <c r="AT26" s="846" t="s">
        <v>428</v>
      </c>
      <c r="AU26" s="846"/>
      <c r="AV26" s="847"/>
      <c r="AW26" s="491"/>
    </row>
    <row r="27" spans="2:49" ht="27" customHeight="1" thickBot="1" x14ac:dyDescent="0.2">
      <c r="B27" s="866" t="s">
        <v>221</v>
      </c>
      <c r="C27" s="867"/>
      <c r="D27" s="830">
        <v>0</v>
      </c>
      <c r="E27" s="830"/>
      <c r="F27" s="830"/>
      <c r="G27" s="206" t="s">
        <v>196</v>
      </c>
      <c r="H27" s="831">
        <f>+Y21</f>
        <v>0</v>
      </c>
      <c r="I27" s="832"/>
      <c r="J27" s="206" t="s">
        <v>196</v>
      </c>
      <c r="M27" s="902"/>
      <c r="P27" s="904">
        <f>+R30+ROUND(R33,1)</f>
        <v>3.7</v>
      </c>
      <c r="Q27" s="905"/>
      <c r="R27" s="905"/>
      <c r="S27" s="905"/>
      <c r="T27" s="54" t="s">
        <v>36</v>
      </c>
      <c r="U27" s="74"/>
      <c r="V27" s="74"/>
      <c r="Y27" s="72" t="s">
        <v>37</v>
      </c>
      <c r="Z27" s="75"/>
      <c r="AH27" s="63"/>
      <c r="AI27" s="63"/>
      <c r="AJ27" s="63"/>
      <c r="AK27" s="63"/>
      <c r="AL27" s="859">
        <f>+AH18+P27</f>
        <v>3.7</v>
      </c>
      <c r="AM27" s="860"/>
      <c r="AN27" s="860"/>
      <c r="AO27" s="860"/>
      <c r="AP27" s="62" t="s">
        <v>13</v>
      </c>
      <c r="AQ27" s="311"/>
      <c r="AR27" s="138"/>
      <c r="AS27" s="844"/>
      <c r="AT27" s="845"/>
      <c r="AU27" s="845"/>
      <c r="AV27" s="62" t="s">
        <v>13</v>
      </c>
      <c r="AW27" s="491"/>
    </row>
    <row r="28" spans="2:49" ht="27" customHeight="1" thickTop="1" thickBot="1" x14ac:dyDescent="0.2">
      <c r="B28" s="868" t="s">
        <v>329</v>
      </c>
      <c r="C28" s="869"/>
      <c r="D28" s="830">
        <v>0</v>
      </c>
      <c r="E28" s="830"/>
      <c r="F28" s="830"/>
      <c r="G28" s="206" t="s">
        <v>196</v>
      </c>
      <c r="H28" s="831">
        <f>+P15+AH12</f>
        <v>0</v>
      </c>
      <c r="I28" s="832"/>
      <c r="J28" s="206" t="s">
        <v>196</v>
      </c>
      <c r="M28" s="902"/>
      <c r="P28" s="66"/>
      <c r="U28" s="63"/>
      <c r="V28" s="63"/>
      <c r="Y28" s="864" t="s">
        <v>173</v>
      </c>
      <c r="Z28" s="865"/>
      <c r="AA28" s="837"/>
      <c r="AB28" s="838"/>
      <c r="AC28" s="838"/>
      <c r="AD28" s="838"/>
      <c r="AE28" s="838"/>
      <c r="AF28" s="54" t="s">
        <v>13</v>
      </c>
      <c r="AH28" s="63"/>
      <c r="AI28" s="63"/>
      <c r="AN28" s="310"/>
      <c r="AQ28" s="311"/>
      <c r="AR28" s="138"/>
      <c r="AS28" s="489" t="str">
        <f>+IF(AS27=0,"",IF(AL27&lt;(AS24+AS27+AS31),"エラー !：⑩の内数である（⑫+⑬＋⑭）の量が⑩を超えています",""))</f>
        <v/>
      </c>
      <c r="AT28" s="487"/>
      <c r="AU28" s="487"/>
      <c r="AV28" s="487"/>
      <c r="AW28" s="491"/>
    </row>
    <row r="29" spans="2:49" ht="27" customHeight="1" thickTop="1" thickBot="1" x14ac:dyDescent="0.2">
      <c r="B29" s="866" t="s">
        <v>222</v>
      </c>
      <c r="C29" s="867"/>
      <c r="D29" s="830">
        <v>0</v>
      </c>
      <c r="E29" s="830"/>
      <c r="F29" s="830"/>
      <c r="G29" s="206" t="s">
        <v>196</v>
      </c>
      <c r="H29" s="831">
        <f>+AL27</f>
        <v>3.7</v>
      </c>
      <c r="I29" s="832"/>
      <c r="J29" s="206" t="s">
        <v>196</v>
      </c>
      <c r="M29" s="902"/>
      <c r="P29" s="66"/>
      <c r="Q29" s="155"/>
      <c r="R29" s="61" t="s">
        <v>181</v>
      </c>
      <c r="S29" s="882" t="s">
        <v>31</v>
      </c>
      <c r="T29" s="896"/>
      <c r="U29" s="896"/>
      <c r="V29" s="897"/>
      <c r="W29" s="58"/>
      <c r="X29" s="76"/>
      <c r="Y29" s="864" t="s">
        <v>255</v>
      </c>
      <c r="Z29" s="865"/>
      <c r="AA29" s="837">
        <v>3.7</v>
      </c>
      <c r="AB29" s="838"/>
      <c r="AC29" s="838"/>
      <c r="AD29" s="838"/>
      <c r="AE29" s="838"/>
      <c r="AF29" s="54" t="s">
        <v>13</v>
      </c>
      <c r="AH29" s="63"/>
      <c r="AI29" s="63"/>
      <c r="AJ29" s="63"/>
      <c r="AK29" s="63"/>
      <c r="AL29" s="147" t="s">
        <v>186</v>
      </c>
      <c r="AM29" s="846" t="s">
        <v>187</v>
      </c>
      <c r="AN29" s="846"/>
      <c r="AO29" s="846"/>
      <c r="AP29" s="847"/>
      <c r="AQ29" s="312"/>
      <c r="AR29" s="315"/>
      <c r="AS29" s="839" t="s">
        <v>191</v>
      </c>
      <c r="AT29" s="833" t="s">
        <v>429</v>
      </c>
      <c r="AU29" s="833"/>
      <c r="AV29" s="834"/>
      <c r="AW29" s="491"/>
    </row>
    <row r="30" spans="2:49" ht="27" customHeight="1" thickBot="1" x14ac:dyDescent="0.2">
      <c r="B30" s="866" t="s">
        <v>223</v>
      </c>
      <c r="C30" s="867"/>
      <c r="D30" s="830">
        <v>0</v>
      </c>
      <c r="E30" s="830"/>
      <c r="F30" s="830"/>
      <c r="G30" s="206" t="s">
        <v>196</v>
      </c>
      <c r="H30" s="831">
        <f>+AL30</f>
        <v>3.7</v>
      </c>
      <c r="I30" s="832"/>
      <c r="J30" s="206" t="s">
        <v>196</v>
      </c>
      <c r="M30" s="902"/>
      <c r="P30" s="66"/>
      <c r="R30" s="904">
        <f>+ROUND(AA28,1)+ROUND(AA29,1)+ROUND(AA30,1)</f>
        <v>3.7</v>
      </c>
      <c r="S30" s="905"/>
      <c r="T30" s="905"/>
      <c r="U30" s="905"/>
      <c r="V30" s="54" t="s">
        <v>15</v>
      </c>
      <c r="Y30" s="864" t="s">
        <v>184</v>
      </c>
      <c r="Z30" s="865"/>
      <c r="AA30" s="837"/>
      <c r="AB30" s="838"/>
      <c r="AC30" s="838"/>
      <c r="AD30" s="838"/>
      <c r="AE30" s="838"/>
      <c r="AF30" s="54" t="s">
        <v>13</v>
      </c>
      <c r="AL30" s="844">
        <v>3.7</v>
      </c>
      <c r="AM30" s="845"/>
      <c r="AN30" s="845"/>
      <c r="AO30" s="845"/>
      <c r="AP30" s="62" t="s">
        <v>13</v>
      </c>
      <c r="AS30" s="840"/>
      <c r="AT30" s="835"/>
      <c r="AU30" s="835"/>
      <c r="AV30" s="836"/>
      <c r="AW30" s="491"/>
    </row>
    <row r="31" spans="2:49" ht="27" customHeight="1" thickTop="1" thickBot="1" x14ac:dyDescent="0.2">
      <c r="B31" s="866" t="s">
        <v>224</v>
      </c>
      <c r="C31" s="867"/>
      <c r="D31" s="830">
        <v>0</v>
      </c>
      <c r="E31" s="830"/>
      <c r="F31" s="830"/>
      <c r="G31" s="206" t="s">
        <v>196</v>
      </c>
      <c r="H31" s="831">
        <f>+AS24</f>
        <v>0</v>
      </c>
      <c r="I31" s="832"/>
      <c r="J31" s="206" t="s">
        <v>196</v>
      </c>
      <c r="M31" s="902"/>
      <c r="P31" s="66"/>
      <c r="Y31"/>
      <c r="Z31"/>
      <c r="AA31" s="77" t="s">
        <v>88</v>
      </c>
      <c r="AK31" s="138"/>
      <c r="AL31" s="841" t="str">
        <f>+IF(AL30=0,"",IF(AL27&lt;AL30,"エラー !：⑩の内数である⑪の量が⑩を超えています",""))</f>
        <v/>
      </c>
      <c r="AM31" s="841"/>
      <c r="AN31" s="841"/>
      <c r="AO31" s="841"/>
      <c r="AP31" s="841"/>
      <c r="AQ31" s="841"/>
      <c r="AR31" s="51"/>
      <c r="AS31" s="842"/>
      <c r="AT31" s="843"/>
      <c r="AU31" s="843"/>
      <c r="AV31" s="173" t="s">
        <v>13</v>
      </c>
      <c r="AW31" s="491"/>
    </row>
    <row r="32" spans="2:49" ht="27" customHeight="1" thickTop="1" thickBot="1" x14ac:dyDescent="0.2">
      <c r="B32" s="866" t="s">
        <v>426</v>
      </c>
      <c r="C32" s="867"/>
      <c r="D32" s="830">
        <v>0</v>
      </c>
      <c r="E32" s="830"/>
      <c r="F32" s="830"/>
      <c r="G32" s="206" t="s">
        <v>196</v>
      </c>
      <c r="H32" s="831">
        <f>+AS27</f>
        <v>0</v>
      </c>
      <c r="I32" s="832"/>
      <c r="J32" s="206" t="s">
        <v>196</v>
      </c>
      <c r="M32" s="902"/>
      <c r="P32" s="66"/>
      <c r="Q32" s="155"/>
      <c r="R32" s="61" t="s">
        <v>183</v>
      </c>
      <c r="S32" s="882" t="s">
        <v>35</v>
      </c>
      <c r="T32" s="896"/>
      <c r="U32" s="896"/>
      <c r="V32" s="897"/>
      <c r="W32" s="63"/>
      <c r="X32" s="63"/>
      <c r="Y32"/>
      <c r="Z32"/>
      <c r="AA32" s="890" t="s">
        <v>327</v>
      </c>
      <c r="AB32" s="891"/>
      <c r="AC32" s="891"/>
      <c r="AD32" s="891"/>
      <c r="AE32" s="891"/>
      <c r="AF32" s="891" t="s">
        <v>192</v>
      </c>
      <c r="AG32" s="891"/>
      <c r="AH32" s="891"/>
      <c r="AI32" s="891"/>
      <c r="AJ32" s="891"/>
      <c r="AK32" s="891"/>
      <c r="AL32" s="891" t="s">
        <v>193</v>
      </c>
      <c r="AM32" s="891"/>
      <c r="AN32" s="891"/>
      <c r="AO32" s="898"/>
      <c r="AP32" s="200"/>
      <c r="AS32" s="490" t="str">
        <f>+IF(AS31=0,"",IF(AL27&lt;(AS24+AS27+AS31),"エラー !：⑩の内数である（⑫+⑬＋⑭）の量が⑩を超えています",""))</f>
        <v/>
      </c>
      <c r="AT32" s="488"/>
      <c r="AU32" s="488"/>
      <c r="AV32" s="488"/>
      <c r="AW32" s="491"/>
    </row>
    <row r="33" spans="2:62" ht="27" customHeight="1" thickBot="1" x14ac:dyDescent="0.2">
      <c r="B33" s="862" t="s">
        <v>427</v>
      </c>
      <c r="C33" s="863"/>
      <c r="D33" s="848">
        <v>0</v>
      </c>
      <c r="E33" s="849"/>
      <c r="F33" s="849"/>
      <c r="G33" s="207" t="s">
        <v>196</v>
      </c>
      <c r="H33" s="850">
        <f>+AS31</f>
        <v>0</v>
      </c>
      <c r="I33" s="851"/>
      <c r="J33" s="207" t="s">
        <v>196</v>
      </c>
      <c r="M33" s="903"/>
      <c r="R33" s="837"/>
      <c r="S33" s="838"/>
      <c r="T33" s="838"/>
      <c r="U33" s="838"/>
      <c r="V33" s="54" t="s">
        <v>36</v>
      </c>
      <c r="W33" s="63"/>
      <c r="X33" s="63"/>
      <c r="Y33"/>
      <c r="Z33"/>
      <c r="AA33" s="892"/>
      <c r="AB33" s="893"/>
      <c r="AC33" s="893"/>
      <c r="AD33" s="893"/>
      <c r="AE33" s="893"/>
      <c r="AF33" s="893"/>
      <c r="AG33" s="893"/>
      <c r="AH33" s="893"/>
      <c r="AI33" s="893"/>
      <c r="AJ33" s="893"/>
      <c r="AK33" s="893"/>
      <c r="AL33" s="893"/>
      <c r="AM33" s="893"/>
      <c r="AN33" s="893"/>
      <c r="AO33" s="899"/>
      <c r="AP33" s="200"/>
      <c r="AW33" s="491"/>
    </row>
    <row r="34" spans="2:62" ht="24" customHeight="1" x14ac:dyDescent="0.15">
      <c r="C34" s="300" t="str">
        <f>+IF(D30=0,"",IF(D29&lt;D30,"エラー !：上の表は、⑩の内数である⑪の量が⑩を超えています",""))</f>
        <v/>
      </c>
      <c r="AA34" s="894"/>
      <c r="AB34" s="895"/>
      <c r="AC34" s="895"/>
      <c r="AD34" s="895"/>
      <c r="AE34" s="895"/>
      <c r="AF34" s="895"/>
      <c r="AG34" s="895"/>
      <c r="AH34" s="895"/>
      <c r="AI34" s="895"/>
      <c r="AJ34" s="895"/>
      <c r="AK34" s="895"/>
      <c r="AL34" s="895"/>
      <c r="AM34" s="895"/>
      <c r="AN34" s="895"/>
      <c r="AO34" s="900"/>
      <c r="AP34" s="200"/>
      <c r="AW34" s="491"/>
    </row>
    <row r="35" spans="2:62" ht="15" customHeight="1" x14ac:dyDescent="0.15">
      <c r="C35" s="30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01" t="str">
        <f>+IF(D32=0,"",IF(D29&lt;D32,"エラー !：上の表は、⑩の内数である⑬の量が⑩を超えています",""))</f>
        <v/>
      </c>
      <c r="AF36" s="74"/>
      <c r="AG36" s="74"/>
      <c r="AH36" s="74"/>
      <c r="AI36" s="74"/>
      <c r="AJ36" s="74"/>
      <c r="AK36" s="74"/>
      <c r="AL36" s="74"/>
      <c r="AM36" s="163"/>
      <c r="AN36" s="163"/>
      <c r="AO36" s="138"/>
      <c r="AP36" s="63"/>
      <c r="AQ36" s="63"/>
      <c r="AR36" s="63"/>
      <c r="AS36" s="63"/>
      <c r="AT36" s="63"/>
      <c r="AU36" s="63"/>
      <c r="AV36" s="63"/>
      <c r="AW36" s="78"/>
      <c r="AY36" s="63"/>
      <c r="AZ36" s="63"/>
      <c r="BA36" s="63"/>
      <c r="BB36" s="63"/>
      <c r="BC36" s="63"/>
      <c r="BD36" s="63"/>
    </row>
    <row r="37" spans="2:62" ht="15" customHeight="1" x14ac:dyDescent="0.15">
      <c r="C37" s="301" t="str">
        <f>+IF(D33=0,"",IF(D29&lt;D33,"エラー !：上の表は、⑩の内数である⑭の量が⑩を超えています",""))</f>
        <v/>
      </c>
      <c r="J37" s="78"/>
      <c r="K37" s="78"/>
      <c r="R37" s="78"/>
      <c r="S37" s="78"/>
      <c r="T37" s="78"/>
      <c r="AF37" s="63"/>
      <c r="AG37" s="63"/>
      <c r="AH37" s="63"/>
      <c r="AI37" s="63"/>
      <c r="AJ37" s="63"/>
      <c r="AK37" s="63"/>
      <c r="AL37" s="74"/>
      <c r="AM37" s="138"/>
      <c r="AN37" s="138"/>
      <c r="AO37" s="138"/>
      <c r="AP37" s="63"/>
      <c r="AQ37" s="63"/>
      <c r="AR37" s="63"/>
      <c r="AS37" s="63"/>
      <c r="AT37" s="63"/>
      <c r="AU37" s="74"/>
      <c r="AV37" s="74"/>
      <c r="AW37" s="78"/>
      <c r="AY37" s="63"/>
      <c r="AZ37" s="63"/>
      <c r="BA37" s="63"/>
      <c r="BB37" s="63"/>
      <c r="BC37" s="63"/>
      <c r="BD37" s="63"/>
    </row>
    <row r="38" spans="2:62" ht="13.5" x14ac:dyDescent="0.15">
      <c r="H38" s="330"/>
      <c r="J38" s="78"/>
      <c r="K38" s="78"/>
      <c r="R38" s="78"/>
      <c r="S38" s="78"/>
      <c r="T38" s="78"/>
      <c r="AF38" s="63"/>
      <c r="AG38" s="63"/>
      <c r="AH38" s="63"/>
      <c r="AI38" s="63"/>
      <c r="AJ38" s="63"/>
      <c r="AK38" s="63"/>
      <c r="AL38" s="74"/>
      <c r="AM38" s="138"/>
      <c r="AN38" s="138"/>
      <c r="AO38" s="138"/>
      <c r="AP38" s="63"/>
      <c r="AQ38" s="63"/>
      <c r="AR38" s="63"/>
      <c r="AS38" s="138"/>
      <c r="AT38" s="163"/>
      <c r="AU38" s="74"/>
      <c r="AV38" s="74"/>
      <c r="AW38" s="78"/>
      <c r="AY38" s="63"/>
      <c r="AZ38" s="63"/>
      <c r="BA38" s="63"/>
      <c r="BB38" s="63"/>
      <c r="BC38" s="63"/>
      <c r="BD38" s="63"/>
    </row>
    <row r="39" spans="2:62" ht="13.5" x14ac:dyDescent="0.15">
      <c r="H39" s="330"/>
      <c r="J39" s="78"/>
      <c r="K39" s="78"/>
      <c r="R39" s="78"/>
      <c r="S39" s="78"/>
      <c r="T39" s="78"/>
      <c r="AF39" s="63"/>
      <c r="AG39" s="63"/>
      <c r="AH39" s="63"/>
      <c r="AI39" s="63"/>
      <c r="AJ39" s="63"/>
      <c r="AK39" s="63"/>
      <c r="AL39" s="74"/>
      <c r="AM39" s="138"/>
      <c r="AN39" s="138"/>
      <c r="AO39" s="138"/>
      <c r="AP39" s="63"/>
      <c r="AQ39" s="63"/>
      <c r="AR39" s="63"/>
      <c r="AS39" s="138"/>
      <c r="AT39" s="74"/>
      <c r="AU39" s="74"/>
      <c r="AV39" s="74"/>
      <c r="AW39" s="78"/>
      <c r="AY39" s="63"/>
      <c r="AZ39" s="63"/>
      <c r="BA39" s="63"/>
      <c r="BB39" s="63"/>
      <c r="BC39" s="63"/>
      <c r="BD39" s="63"/>
    </row>
    <row r="40" spans="2:62" ht="13.5" x14ac:dyDescent="0.15">
      <c r="H40" s="330"/>
      <c r="J40" s="78"/>
      <c r="K40" s="78"/>
      <c r="R40" s="78"/>
      <c r="S40" s="78"/>
      <c r="T40" s="78"/>
      <c r="AF40" s="63"/>
      <c r="AG40" s="63"/>
      <c r="AH40" s="63"/>
      <c r="AI40" s="63"/>
      <c r="AJ40" s="63"/>
      <c r="AK40" s="63"/>
      <c r="AL40" s="74"/>
      <c r="AM40" s="138"/>
      <c r="AN40" s="138"/>
      <c r="AO40" s="138"/>
      <c r="AP40" s="63"/>
      <c r="AQ40" s="63"/>
      <c r="AR40" s="63"/>
      <c r="AS40" s="138"/>
      <c r="AT40" s="74"/>
      <c r="AU40" s="74"/>
      <c r="AV40" s="74"/>
      <c r="AW40" s="78"/>
      <c r="AY40" s="63"/>
      <c r="AZ40" s="63"/>
      <c r="BA40" s="63"/>
      <c r="BB40" s="63"/>
      <c r="BC40" s="63"/>
      <c r="BD40" s="63"/>
    </row>
    <row r="41" spans="2:62" ht="13.5" x14ac:dyDescent="0.15">
      <c r="H41" s="330"/>
      <c r="J41" s="78"/>
      <c r="K41" s="78"/>
      <c r="R41" s="78"/>
      <c r="S41" s="78"/>
      <c r="T41" s="78"/>
      <c r="AF41" s="63"/>
      <c r="AG41" s="63"/>
      <c r="AH41" s="63"/>
      <c r="AI41" s="63"/>
      <c r="AJ41" s="63"/>
      <c r="AK41" s="63"/>
      <c r="AL41" s="63"/>
      <c r="AM41" s="63"/>
      <c r="AN41" s="63"/>
      <c r="AO41" s="63"/>
      <c r="AP41" s="63"/>
      <c r="AQ41" s="63"/>
      <c r="AR41" s="63"/>
      <c r="AS41" s="138"/>
      <c r="AT41" s="74"/>
      <c r="AU41" s="74"/>
      <c r="AV41" s="74"/>
      <c r="AW41" s="78"/>
      <c r="AY41" s="63"/>
      <c r="AZ41" s="63"/>
      <c r="BA41" s="63"/>
      <c r="BB41" s="63"/>
      <c r="BC41" s="63"/>
      <c r="BD41" s="63"/>
    </row>
    <row r="42" spans="2:62" ht="13.5" x14ac:dyDescent="0.15">
      <c r="H42" s="330"/>
      <c r="I42" s="78"/>
      <c r="J42" s="78"/>
      <c r="K42" s="78"/>
      <c r="R42" s="78"/>
      <c r="S42" s="78"/>
      <c r="T42" s="78"/>
      <c r="AQ42" s="63"/>
      <c r="AR42" s="63"/>
      <c r="AS42" s="138"/>
      <c r="AT42" s="74"/>
      <c r="AY42" s="63"/>
      <c r="AZ42" s="63"/>
      <c r="BA42" s="63"/>
      <c r="BB42" s="63"/>
      <c r="BC42" s="63"/>
      <c r="BD42" s="63"/>
    </row>
    <row r="43" spans="2:62" x14ac:dyDescent="0.15">
      <c r="H43" s="330"/>
      <c r="I43" s="78"/>
      <c r="J43" s="78"/>
      <c r="K43" s="78"/>
      <c r="R43" s="78"/>
      <c r="S43" s="78"/>
      <c r="T43" s="78"/>
      <c r="AW43" s="78"/>
      <c r="AY43" s="63"/>
      <c r="AZ43" s="63"/>
      <c r="BA43" s="63"/>
      <c r="BB43" s="63"/>
      <c r="BC43" s="63"/>
      <c r="BD43" s="63"/>
    </row>
    <row r="44" spans="2:62" x14ac:dyDescent="0.15">
      <c r="H44" s="330"/>
      <c r="I44" s="78"/>
      <c r="J44" s="78"/>
      <c r="K44" s="78"/>
      <c r="R44" s="78"/>
      <c r="S44" s="78"/>
      <c r="T44" s="78"/>
      <c r="AW44" s="78"/>
    </row>
    <row r="45" spans="2:62" x14ac:dyDescent="0.15">
      <c r="H45" s="330"/>
      <c r="I45" s="78"/>
      <c r="J45" s="78"/>
      <c r="K45" s="78"/>
      <c r="R45" s="78"/>
      <c r="S45" s="78"/>
      <c r="T45" s="78"/>
    </row>
    <row r="46" spans="2:62" x14ac:dyDescent="0.15">
      <c r="H46" s="330"/>
      <c r="I46" s="78"/>
      <c r="J46" s="78"/>
      <c r="K46" s="78"/>
      <c r="R46" s="78"/>
      <c r="S46" s="78"/>
      <c r="T46" s="78"/>
    </row>
    <row r="47" spans="2:62" ht="13.5" x14ac:dyDescent="0.15">
      <c r="H47" s="330"/>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92</v>
      </c>
      <c r="T1" s="95" t="s">
        <v>280</v>
      </c>
    </row>
    <row r="2" spans="2:49" ht="12" customHeight="1" thickBot="1" x14ac:dyDescent="0.2">
      <c r="B2" s="852" t="s">
        <v>270</v>
      </c>
      <c r="C2" s="852"/>
      <c r="D2" s="852"/>
      <c r="E2" s="852"/>
      <c r="F2" s="852"/>
      <c r="G2" s="852"/>
      <c r="H2" s="852"/>
      <c r="I2" s="137"/>
      <c r="J2" s="137"/>
      <c r="K2" s="137"/>
      <c r="L2" s="137"/>
      <c r="M2" s="137"/>
      <c r="N2" s="137"/>
      <c r="O2" s="137"/>
      <c r="P2" s="137"/>
      <c r="Q2" s="137"/>
      <c r="R2" s="137"/>
      <c r="S2" s="137"/>
      <c r="T2" s="137"/>
      <c r="U2" s="137"/>
      <c r="V2" s="137"/>
      <c r="W2" s="137"/>
      <c r="X2" s="137"/>
      <c r="Y2" s="118"/>
      <c r="Z2" s="51"/>
      <c r="AA2" s="51"/>
      <c r="AB2" s="51"/>
      <c r="AC2" s="51"/>
      <c r="AD2" s="51"/>
      <c r="AE2" s="51"/>
      <c r="AF2" s="51"/>
      <c r="AG2" s="51"/>
      <c r="AH2" s="51"/>
      <c r="AI2" s="51"/>
      <c r="AJ2" s="51"/>
      <c r="AK2" s="51"/>
      <c r="AL2" s="51"/>
      <c r="AM2" s="51"/>
      <c r="AN2" s="51"/>
      <c r="AO2" s="51"/>
      <c r="AP2" s="51"/>
      <c r="AQ2" s="51"/>
      <c r="AR2" s="51"/>
      <c r="AS2" s="51"/>
      <c r="AT2" s="51"/>
      <c r="AU2" s="129"/>
      <c r="AV2" s="127"/>
      <c r="AW2" s="491"/>
    </row>
    <row r="3" spans="2:49" ht="13.35" customHeight="1" x14ac:dyDescent="0.15">
      <c r="B3" s="852"/>
      <c r="C3" s="852"/>
      <c r="D3" s="852"/>
      <c r="E3" s="852"/>
      <c r="F3" s="852"/>
      <c r="G3" s="852"/>
      <c r="H3" s="852"/>
      <c r="I3" s="137"/>
      <c r="J3" s="137"/>
      <c r="K3" s="137"/>
      <c r="L3" s="137"/>
      <c r="M3" s="137"/>
      <c r="N3" s="137"/>
      <c r="O3" s="137"/>
      <c r="P3" s="137"/>
      <c r="Q3" s="137"/>
      <c r="R3" s="137"/>
      <c r="S3" s="137"/>
      <c r="T3" s="137"/>
      <c r="U3" s="137"/>
      <c r="V3" s="137"/>
      <c r="W3" s="137"/>
      <c r="X3" s="137"/>
      <c r="Y3" s="118"/>
      <c r="Z3" s="52"/>
      <c r="AA3" s="52"/>
      <c r="AB3" s="911"/>
      <c r="AC3" s="911"/>
      <c r="AD3" s="911"/>
      <c r="AE3" s="101"/>
      <c r="AF3" s="119"/>
      <c r="AG3" s="119"/>
      <c r="AH3" s="119"/>
      <c r="AI3" s="119"/>
      <c r="AJ3" s="119"/>
      <c r="AK3" s="119"/>
      <c r="AL3" s="119"/>
      <c r="AM3" s="119"/>
      <c r="AN3" s="119"/>
      <c r="AO3" s="119"/>
      <c r="AP3" s="912" t="s">
        <v>325</v>
      </c>
      <c r="AQ3" s="913"/>
      <c r="AR3" s="914"/>
      <c r="AS3" s="918" t="s">
        <v>0</v>
      </c>
      <c r="AT3" s="757"/>
      <c r="AU3" s="128" t="s">
        <v>111</v>
      </c>
      <c r="AV3" s="119"/>
      <c r="AW3" s="491"/>
    </row>
    <row r="4" spans="2:49" ht="14.25" thickBot="1" x14ac:dyDescent="0.2">
      <c r="C4" s="118"/>
      <c r="F4" s="118"/>
      <c r="G4" s="118"/>
      <c r="H4" s="118"/>
      <c r="I4" s="118"/>
      <c r="J4" s="118"/>
      <c r="K4" s="118"/>
      <c r="L4" s="118"/>
      <c r="M4" s="118"/>
      <c r="N4" s="118"/>
      <c r="O4" s="118"/>
      <c r="P4" s="118"/>
      <c r="Q4" s="118"/>
      <c r="R4" s="118"/>
      <c r="S4" s="118"/>
      <c r="T4" s="118"/>
      <c r="U4" s="118"/>
      <c r="V4" s="118"/>
      <c r="W4" s="118"/>
      <c r="X4" s="118"/>
      <c r="Y4" s="118"/>
      <c r="Z4" s="52"/>
      <c r="AA4" s="52"/>
      <c r="AB4" s="120"/>
      <c r="AC4" s="120"/>
      <c r="AD4" s="120"/>
      <c r="AE4" s="101"/>
      <c r="AF4" s="119"/>
      <c r="AG4" s="119"/>
      <c r="AH4" s="119"/>
      <c r="AI4" s="119"/>
      <c r="AJ4" s="119"/>
      <c r="AK4" s="119"/>
      <c r="AL4" s="119"/>
      <c r="AM4" s="119"/>
      <c r="AN4" s="119"/>
      <c r="AO4" s="119"/>
      <c r="AP4" s="915"/>
      <c r="AQ4" s="916"/>
      <c r="AR4" s="917"/>
      <c r="AS4" s="919" t="str">
        <f>+表紙!N28</f>
        <v>○</v>
      </c>
      <c r="AT4" s="779"/>
      <c r="AU4" s="317" t="str">
        <f>+表紙!O28</f>
        <v>　</v>
      </c>
      <c r="AV4" s="119"/>
      <c r="AW4" s="491"/>
    </row>
    <row r="5" spans="2:49" ht="15" customHeight="1" x14ac:dyDescent="0.15">
      <c r="B5" s="164" t="s">
        <v>103</v>
      </c>
      <c r="C5" s="164"/>
      <c r="F5" s="164"/>
      <c r="G5" s="117"/>
      <c r="H5" s="117"/>
      <c r="I5" s="117"/>
      <c r="J5" s="117"/>
      <c r="K5" s="117"/>
      <c r="L5" s="117"/>
      <c r="M5" s="52"/>
      <c r="N5" s="52"/>
      <c r="O5" s="52"/>
      <c r="P5" s="52"/>
      <c r="Q5" s="52"/>
      <c r="R5" s="52"/>
      <c r="S5" s="52"/>
      <c r="T5" s="52"/>
      <c r="U5" s="52"/>
      <c r="V5" s="52"/>
      <c r="W5" s="52"/>
      <c r="X5" s="52"/>
      <c r="Y5" s="52"/>
      <c r="Z5" s="927" t="s">
        <v>99</v>
      </c>
      <c r="AA5" s="927"/>
      <c r="AB5" s="928"/>
      <c r="AC5" s="928"/>
      <c r="AD5" s="928"/>
      <c r="AE5" s="101" t="s">
        <v>104</v>
      </c>
      <c r="AF5" s="853" t="str">
        <f>+表紙!F47</f>
        <v>住友不動産株式会社　注文住宅事業本部　工事課　神奈川事業所</v>
      </c>
      <c r="AG5" s="853"/>
      <c r="AH5" s="853"/>
      <c r="AI5" s="853"/>
      <c r="AJ5" s="853"/>
      <c r="AK5" s="853"/>
      <c r="AL5" s="853"/>
      <c r="AM5" s="853"/>
      <c r="AN5" s="853"/>
      <c r="AO5" s="853"/>
      <c r="AP5" s="853"/>
      <c r="AQ5" s="853"/>
      <c r="AR5" s="853"/>
      <c r="AS5" s="853"/>
      <c r="AT5" s="853"/>
      <c r="AU5" s="853"/>
      <c r="AV5" s="286"/>
      <c r="AW5" s="491"/>
    </row>
    <row r="6" spans="2:49" ht="24.75" customHeight="1" thickBot="1" x14ac:dyDescent="0.2">
      <c r="B6" s="356" t="s">
        <v>441</v>
      </c>
      <c r="C6" s="144"/>
      <c r="F6" s="144"/>
      <c r="G6" s="144"/>
      <c r="H6" s="144"/>
      <c r="I6" s="144"/>
      <c r="J6" s="144"/>
      <c r="K6" s="144"/>
      <c r="L6" s="144"/>
      <c r="M6" s="144"/>
      <c r="N6" s="144"/>
      <c r="O6" s="144"/>
      <c r="P6" s="144"/>
      <c r="Q6" s="144"/>
      <c r="R6" s="144"/>
      <c r="S6" s="144"/>
      <c r="T6" s="144"/>
      <c r="U6" s="144"/>
      <c r="V6" s="144"/>
      <c r="W6" s="144"/>
      <c r="X6" s="144"/>
      <c r="Y6" s="144"/>
      <c r="AC6" s="52"/>
      <c r="AD6" s="52"/>
      <c r="AE6" s="52"/>
      <c r="AF6" s="52"/>
      <c r="AG6" s="52"/>
      <c r="AH6" s="52"/>
      <c r="AI6" s="52"/>
      <c r="AJ6" s="52"/>
      <c r="AK6" s="52"/>
      <c r="AL6" s="52"/>
      <c r="AM6" s="52"/>
      <c r="AN6" s="52"/>
      <c r="AO6" s="52"/>
      <c r="AP6" s="52"/>
      <c r="AQ6" s="52"/>
      <c r="AR6" s="52"/>
      <c r="AS6" s="52"/>
      <c r="AT6" s="52"/>
      <c r="AU6" s="52"/>
      <c r="AV6" s="52"/>
      <c r="AW6" s="491"/>
    </row>
    <row r="7" spans="2:49" ht="28.35" customHeight="1" thickBot="1" x14ac:dyDescent="0.2">
      <c r="B7" s="874" t="s">
        <v>87</v>
      </c>
      <c r="C7" s="875"/>
      <c r="D7" s="877" t="s">
        <v>203</v>
      </c>
      <c r="E7" s="878"/>
      <c r="F7" s="878"/>
      <c r="G7" s="878"/>
      <c r="H7" s="878"/>
      <c r="I7" s="879"/>
      <c r="J7" s="154"/>
      <c r="K7" s="63"/>
      <c r="L7" s="165"/>
      <c r="M7" s="165"/>
      <c r="N7" s="165"/>
      <c r="O7" s="165"/>
      <c r="P7" s="165"/>
      <c r="Q7" s="165"/>
      <c r="R7" s="165"/>
      <c r="S7" s="920"/>
      <c r="T7" s="921"/>
      <c r="U7" s="921"/>
      <c r="V7" s="921"/>
      <c r="W7" s="329"/>
      <c r="X7" s="329"/>
      <c r="Y7" s="145"/>
      <c r="AB7" s="1"/>
      <c r="AC7" s="1"/>
      <c r="AD7" s="1"/>
      <c r="AE7" s="1"/>
      <c r="AF7" s="104"/>
      <c r="AG7" s="104"/>
      <c r="AH7" s="104"/>
      <c r="AI7" s="104"/>
      <c r="AJ7" s="104"/>
      <c r="AK7" s="104"/>
      <c r="AL7" s="104"/>
      <c r="AM7" s="104"/>
      <c r="AN7" s="168"/>
      <c r="AO7" s="63"/>
      <c r="AP7" s="63"/>
      <c r="AQ7" s="63"/>
      <c r="AR7" s="63"/>
      <c r="AS7" s="202"/>
      <c r="AT7" s="202"/>
      <c r="AU7"/>
      <c r="AV7"/>
      <c r="AW7" s="491"/>
    </row>
    <row r="8" spans="2:49" ht="28.35" customHeight="1" thickTop="1" thickBot="1" x14ac:dyDescent="0.2">
      <c r="B8" s="53" t="s">
        <v>101</v>
      </c>
      <c r="C8" s="876" t="s">
        <v>109</v>
      </c>
      <c r="D8" s="876"/>
      <c r="E8" s="876"/>
      <c r="F8" s="876"/>
      <c r="G8" s="876"/>
      <c r="H8" s="876"/>
      <c r="I8" s="876"/>
      <c r="J8" s="876"/>
      <c r="K8" s="876"/>
      <c r="L8" s="159"/>
      <c r="M8" s="159"/>
      <c r="N8" s="159"/>
      <c r="O8" s="159"/>
      <c r="P8" s="159"/>
      <c r="Q8" s="159"/>
      <c r="R8" s="159"/>
      <c r="S8" s="159"/>
      <c r="T8" s="159"/>
      <c r="U8" s="159"/>
      <c r="V8" s="159"/>
      <c r="W8" s="146"/>
      <c r="X8" s="146"/>
      <c r="Y8" s="146"/>
      <c r="Z8" s="104"/>
      <c r="AA8" s="104"/>
      <c r="AB8" s="104"/>
      <c r="AC8" s="104"/>
      <c r="AD8" s="104"/>
      <c r="AE8" s="104"/>
      <c r="AF8" s="63"/>
      <c r="AG8" s="59"/>
      <c r="AH8" s="55" t="s">
        <v>27</v>
      </c>
      <c r="AI8" s="846" t="s">
        <v>334</v>
      </c>
      <c r="AJ8" s="846"/>
      <c r="AK8" s="846"/>
      <c r="AL8" s="846"/>
      <c r="AM8" s="846"/>
      <c r="AN8" s="847"/>
      <c r="AO8" s="63"/>
      <c r="AP8" s="63"/>
      <c r="AQ8" s="63"/>
      <c r="AR8" s="63"/>
      <c r="AS8" s="202"/>
      <c r="AT8" s="202"/>
      <c r="AU8"/>
      <c r="AV8"/>
      <c r="AW8" s="491"/>
    </row>
    <row r="9" spans="2:49" ht="24.75" customHeight="1" thickTop="1" thickBot="1" x14ac:dyDescent="0.2">
      <c r="B9" s="199" t="s">
        <v>254</v>
      </c>
      <c r="F9" s="883" t="s">
        <v>194</v>
      </c>
      <c r="G9" s="884"/>
      <c r="H9" s="884"/>
      <c r="I9" s="885"/>
      <c r="J9" s="159"/>
      <c r="K9" s="159"/>
      <c r="L9" s="159"/>
      <c r="M9" s="159"/>
      <c r="N9" s="159"/>
      <c r="O9" s="159"/>
      <c r="P9" s="159"/>
      <c r="Q9" s="159"/>
      <c r="R9" s="159"/>
      <c r="S9" s="159"/>
      <c r="T9" s="159"/>
      <c r="U9" s="159"/>
      <c r="V9" s="159"/>
      <c r="W9" s="146"/>
      <c r="X9" s="146"/>
      <c r="Y9" s="146"/>
      <c r="Z9" s="104"/>
      <c r="AA9" s="104"/>
      <c r="AB9" s="104"/>
      <c r="AC9" s="104"/>
      <c r="AD9" s="104"/>
      <c r="AE9" s="922" t="s">
        <v>19</v>
      </c>
      <c r="AF9" s="66"/>
      <c r="AH9" s="844"/>
      <c r="AI9" s="845"/>
      <c r="AJ9" s="845"/>
      <c r="AK9" s="845"/>
      <c r="AL9" s="845"/>
      <c r="AM9" s="845"/>
      <c r="AN9" s="62" t="s">
        <v>13</v>
      </c>
      <c r="AO9" s="63"/>
      <c r="AP9" s="63"/>
      <c r="AQ9" s="63"/>
      <c r="AR9" s="63"/>
      <c r="AS9" s="202"/>
      <c r="AT9" s="202"/>
      <c r="AU9"/>
      <c r="AV9"/>
      <c r="AW9" s="491"/>
    </row>
    <row r="10" spans="2:49" ht="24.75" customHeight="1" thickTop="1" thickBot="1" x14ac:dyDescent="0.2">
      <c r="F10" s="105"/>
      <c r="G10" s="139"/>
      <c r="H10" s="139"/>
      <c r="I10" s="139"/>
      <c r="J10" s="139"/>
      <c r="K10" s="139"/>
      <c r="L10" s="139"/>
      <c r="M10" s="139"/>
      <c r="N10" s="139"/>
      <c r="O10" s="139"/>
      <c r="P10" s="139"/>
      <c r="Q10" s="139"/>
      <c r="R10" s="139"/>
      <c r="S10" s="139"/>
      <c r="T10" s="139"/>
      <c r="U10" s="139"/>
      <c r="V10" s="139"/>
      <c r="W10" s="140"/>
      <c r="X10" s="140"/>
      <c r="Y10" s="140"/>
      <c r="Z10" s="104"/>
      <c r="AA10" s="104"/>
      <c r="AB10" s="104"/>
      <c r="AD10" s="63"/>
      <c r="AE10" s="923"/>
      <c r="AF10" s="66"/>
      <c r="AN10" s="63"/>
      <c r="AO10" s="63"/>
      <c r="AP10" s="63"/>
      <c r="AQ10" s="63"/>
      <c r="AR10" s="63"/>
      <c r="AS10" s="202"/>
      <c r="AT10" s="202"/>
      <c r="AU10"/>
      <c r="AV10"/>
      <c r="AW10" s="491"/>
    </row>
    <row r="11" spans="2:49" ht="27" customHeight="1" thickTop="1" thickBot="1" x14ac:dyDescent="0.2">
      <c r="C11" s="174" t="s">
        <v>195</v>
      </c>
      <c r="F11" s="55" t="s">
        <v>16</v>
      </c>
      <c r="G11" s="846" t="s">
        <v>328</v>
      </c>
      <c r="H11" s="846"/>
      <c r="I11" s="847"/>
      <c r="J11" s="56"/>
      <c r="K11" s="57"/>
      <c r="L11" s="58"/>
      <c r="M11" s="901" t="s">
        <v>17</v>
      </c>
      <c r="N11" s="58"/>
      <c r="O11" s="59"/>
      <c r="P11" s="55" t="s">
        <v>18</v>
      </c>
      <c r="Q11" s="925" t="s">
        <v>271</v>
      </c>
      <c r="R11" s="925"/>
      <c r="S11" s="925"/>
      <c r="T11" s="926"/>
      <c r="U11" s="201"/>
      <c r="V11" s="74"/>
      <c r="W11" s="63"/>
      <c r="X11" s="63"/>
      <c r="Y11"/>
      <c r="Z11"/>
      <c r="AA11"/>
      <c r="AB11"/>
      <c r="AC11" s="63"/>
      <c r="AD11" s="71"/>
      <c r="AE11" s="923"/>
      <c r="AF11" s="156"/>
      <c r="AG11" s="59"/>
      <c r="AH11" s="55" t="s">
        <v>34</v>
      </c>
      <c r="AI11" s="846" t="s">
        <v>277</v>
      </c>
      <c r="AJ11" s="846"/>
      <c r="AK11" s="846"/>
      <c r="AL11" s="846"/>
      <c r="AM11" s="846"/>
      <c r="AN11" s="847"/>
      <c r="AO11" s="63"/>
      <c r="AP11" s="63"/>
      <c r="AQ11" s="63"/>
      <c r="AR11" s="63"/>
      <c r="AS11" s="202"/>
      <c r="AT11" s="202"/>
      <c r="AU11"/>
      <c r="AV11"/>
      <c r="AW11" s="491"/>
    </row>
    <row r="12" spans="2:49" ht="24.75" customHeight="1" thickTop="1" thickBot="1" x14ac:dyDescent="0.2">
      <c r="F12" s="859">
        <f>+ROUND(P12,1)+ROUND(P15,1)+ROUND(P18,1)+ROUND(P24,1)+P27-ROUND(F15,1)</f>
        <v>0</v>
      </c>
      <c r="G12" s="860"/>
      <c r="H12" s="860"/>
      <c r="I12" s="62" t="s">
        <v>13</v>
      </c>
      <c r="J12" s="63"/>
      <c r="K12" s="64"/>
      <c r="L12" s="63"/>
      <c r="M12" s="902"/>
      <c r="N12" s="65"/>
      <c r="P12" s="844"/>
      <c r="Q12" s="741"/>
      <c r="R12" s="741"/>
      <c r="S12" s="741"/>
      <c r="T12" s="62" t="s">
        <v>13</v>
      </c>
      <c r="U12" s="63"/>
      <c r="V12" s="63"/>
      <c r="W12" s="63"/>
      <c r="X12" s="63"/>
      <c r="Y12"/>
      <c r="Z12"/>
      <c r="AA12"/>
      <c r="AB12"/>
      <c r="AC12" s="66"/>
      <c r="AE12" s="923"/>
      <c r="AG12" s="148"/>
      <c r="AH12" s="844"/>
      <c r="AI12" s="845"/>
      <c r="AJ12" s="845"/>
      <c r="AK12" s="845"/>
      <c r="AL12" s="845"/>
      <c r="AM12" s="845"/>
      <c r="AN12" s="62" t="s">
        <v>13</v>
      </c>
      <c r="AO12" s="63"/>
      <c r="AP12" s="63"/>
      <c r="AQ12" s="63"/>
      <c r="AR12" s="63"/>
      <c r="AS12" s="202"/>
      <c r="AT12" s="202"/>
      <c r="AU12"/>
      <c r="AV12"/>
      <c r="AW12" s="491"/>
    </row>
    <row r="13" spans="2:49" ht="24.75" customHeight="1" thickTop="1" thickBot="1" x14ac:dyDescent="0.2">
      <c r="J13" s="63"/>
      <c r="K13" s="67"/>
      <c r="L13" s="63"/>
      <c r="M13" s="902"/>
      <c r="N13" s="66"/>
      <c r="U13" s="63"/>
      <c r="V13" s="63"/>
      <c r="W13" s="63"/>
      <c r="X13" s="63"/>
      <c r="Y13"/>
      <c r="Z13"/>
      <c r="AA13"/>
      <c r="AB13"/>
      <c r="AC13" s="66"/>
      <c r="AE13" s="923"/>
      <c r="AG13" s="154"/>
      <c r="AH13" s="151"/>
      <c r="AI13" s="152"/>
      <c r="AJ13" s="152"/>
      <c r="AK13" s="152"/>
      <c r="AL13" s="152"/>
      <c r="AM13" s="153"/>
      <c r="AN13" s="153"/>
      <c r="AQ13" s="51"/>
      <c r="AR13" s="51"/>
      <c r="AS13" s="150"/>
      <c r="AT13" s="150"/>
      <c r="AU13" s="329"/>
      <c r="AV13" s="63"/>
      <c r="AW13" s="491"/>
    </row>
    <row r="14" spans="2:49" ht="27" customHeight="1" thickTop="1" thickBot="1" x14ac:dyDescent="0.2">
      <c r="F14" s="61" t="s">
        <v>425</v>
      </c>
      <c r="G14" s="882" t="s">
        <v>220</v>
      </c>
      <c r="H14" s="882"/>
      <c r="I14" s="881"/>
      <c r="J14" s="69"/>
      <c r="K14" s="70"/>
      <c r="L14" s="63"/>
      <c r="M14" s="902"/>
      <c r="N14" s="66"/>
      <c r="O14" s="58"/>
      <c r="P14" s="55" t="s">
        <v>22</v>
      </c>
      <c r="Q14" s="872" t="s">
        <v>272</v>
      </c>
      <c r="R14" s="872"/>
      <c r="S14" s="872"/>
      <c r="T14" s="873"/>
      <c r="U14" s="201"/>
      <c r="V14" s="74"/>
      <c r="W14" s="63"/>
      <c r="X14" s="63"/>
      <c r="Y14"/>
      <c r="Z14"/>
      <c r="AA14"/>
      <c r="AB14"/>
      <c r="AC14" s="66"/>
      <c r="AE14" s="924"/>
      <c r="AG14" s="155"/>
      <c r="AH14" s="61" t="s">
        <v>174</v>
      </c>
      <c r="AI14" s="886" t="s">
        <v>289</v>
      </c>
      <c r="AJ14" s="886"/>
      <c r="AK14" s="886"/>
      <c r="AL14" s="886"/>
      <c r="AM14" s="886"/>
      <c r="AN14" s="887"/>
      <c r="AO14"/>
      <c r="AS14" s="150"/>
      <c r="AT14" s="150"/>
      <c r="AU14" s="329"/>
      <c r="AV14" s="63"/>
      <c r="AW14" s="491"/>
    </row>
    <row r="15" spans="2:49" ht="24.75" customHeight="1" thickBot="1" x14ac:dyDescent="0.2">
      <c r="F15" s="861"/>
      <c r="G15" s="830"/>
      <c r="H15" s="830"/>
      <c r="I15" s="54" t="s">
        <v>13</v>
      </c>
      <c r="J15" s="63"/>
      <c r="K15" s="66"/>
      <c r="L15" s="63"/>
      <c r="M15" s="902"/>
      <c r="N15" s="66"/>
      <c r="P15" s="844"/>
      <c r="Q15" s="741"/>
      <c r="R15" s="741"/>
      <c r="S15" s="741"/>
      <c r="T15" s="62" t="s">
        <v>13</v>
      </c>
      <c r="U15" s="63"/>
      <c r="V15" s="63"/>
      <c r="W15" s="63"/>
      <c r="X15" s="63"/>
      <c r="Y15"/>
      <c r="Z15"/>
      <c r="AA15"/>
      <c r="AB15"/>
      <c r="AC15" s="66"/>
      <c r="AH15" s="837"/>
      <c r="AI15" s="838"/>
      <c r="AJ15" s="838"/>
      <c r="AK15" s="838"/>
      <c r="AL15" s="838"/>
      <c r="AM15" s="838"/>
      <c r="AN15" s="54" t="s">
        <v>13</v>
      </c>
      <c r="AO15"/>
      <c r="AS15" s="72" t="s">
        <v>28</v>
      </c>
      <c r="AT15" s="73"/>
      <c r="AW15" s="491"/>
    </row>
    <row r="16" spans="2:49" ht="24.75" customHeight="1" thickTop="1" thickBot="1" x14ac:dyDescent="0.2">
      <c r="K16" s="66"/>
      <c r="L16" s="63"/>
      <c r="M16" s="902"/>
      <c r="N16" s="66"/>
      <c r="P16" s="841" t="str">
        <f>+IF(Y18=0,"",IF(Y18-P18=Y18,"エラー！：⑥残さ物量があるのに、④自ら中間処理した量がゼロになっています",""))</f>
        <v/>
      </c>
      <c r="Q16" s="841"/>
      <c r="R16" s="841"/>
      <c r="S16" s="841"/>
      <c r="T16" s="841"/>
      <c r="U16" s="841"/>
      <c r="V16" s="841"/>
      <c r="W16" s="841"/>
      <c r="X16" s="841"/>
      <c r="Y16" s="841"/>
      <c r="Z16" s="841"/>
      <c r="AA16" s="841"/>
      <c r="AB16" s="841"/>
      <c r="AC16" s="66"/>
      <c r="AD16" s="63"/>
      <c r="AE16" s="197"/>
      <c r="AP16" s="60"/>
      <c r="AQ16" s="63"/>
      <c r="AS16" s="906" t="s">
        <v>173</v>
      </c>
      <c r="AT16" s="907"/>
      <c r="AU16" s="106"/>
      <c r="AV16" s="54" t="s">
        <v>13</v>
      </c>
      <c r="AW16" s="491"/>
    </row>
    <row r="17" spans="2:49" ht="27" customHeight="1" thickTop="1" thickBot="1" x14ac:dyDescent="0.2">
      <c r="K17" s="66"/>
      <c r="L17" s="63"/>
      <c r="M17" s="902"/>
      <c r="N17" s="66"/>
      <c r="O17" s="58"/>
      <c r="P17" s="55" t="s">
        <v>25</v>
      </c>
      <c r="Q17" s="846" t="s">
        <v>273</v>
      </c>
      <c r="R17" s="846"/>
      <c r="S17" s="846"/>
      <c r="T17" s="847"/>
      <c r="U17" s="909"/>
      <c r="V17" s="910"/>
      <c r="W17" s="910"/>
      <c r="X17" s="910"/>
      <c r="Y17" s="147" t="s">
        <v>20</v>
      </c>
      <c r="Z17" s="846" t="s">
        <v>276</v>
      </c>
      <c r="AA17" s="846"/>
      <c r="AB17" s="847"/>
      <c r="AC17" s="160"/>
      <c r="AD17" s="155"/>
      <c r="AE17" s="901" t="s">
        <v>26</v>
      </c>
      <c r="AF17" s="58"/>
      <c r="AG17" s="58"/>
      <c r="AH17" s="290" t="s">
        <v>176</v>
      </c>
      <c r="AI17" s="882" t="s">
        <v>278</v>
      </c>
      <c r="AJ17" s="882"/>
      <c r="AK17" s="882"/>
      <c r="AL17" s="881"/>
      <c r="AM17" s="58"/>
      <c r="AN17" s="296"/>
      <c r="AO17" s="880" t="s">
        <v>251</v>
      </c>
      <c r="AP17" s="881"/>
      <c r="AQ17" s="298"/>
      <c r="AS17" s="906" t="s">
        <v>256</v>
      </c>
      <c r="AT17" s="907"/>
      <c r="AU17" s="106"/>
      <c r="AV17" s="54" t="s">
        <v>32</v>
      </c>
      <c r="AW17" s="491"/>
    </row>
    <row r="18" spans="2:49" ht="24.75" customHeight="1" thickBot="1" x14ac:dyDescent="0.2">
      <c r="K18" s="66"/>
      <c r="L18" s="63"/>
      <c r="M18" s="902"/>
      <c r="N18" s="66"/>
      <c r="P18" s="844"/>
      <c r="Q18" s="741"/>
      <c r="R18" s="741"/>
      <c r="S18" s="741"/>
      <c r="T18" s="62" t="s">
        <v>13</v>
      </c>
      <c r="U18"/>
      <c r="V18" s="291"/>
      <c r="W18"/>
      <c r="X18" s="205"/>
      <c r="Y18" s="859">
        <f>+ROUND(AH9,1)+ROUND(AH12,1)+ROUND(AH15,1)+AH18</f>
        <v>0</v>
      </c>
      <c r="Z18" s="860"/>
      <c r="AA18" s="860"/>
      <c r="AB18" s="62" t="s">
        <v>4</v>
      </c>
      <c r="AC18" s="204"/>
      <c r="AD18" s="204"/>
      <c r="AE18" s="902"/>
      <c r="AH18" s="904">
        <f>+ROUND(AO18,1)+ROUND(AO21,1)</f>
        <v>0</v>
      </c>
      <c r="AI18" s="832"/>
      <c r="AJ18" s="832"/>
      <c r="AK18" s="832"/>
      <c r="AL18" s="54" t="s">
        <v>13</v>
      </c>
      <c r="AM18" s="65"/>
      <c r="AO18" s="316">
        <f>+ROUND(AU16,1)+ROUND(AU17,1)+ROUND(AU18,1)</f>
        <v>0</v>
      </c>
      <c r="AP18" s="54" t="s">
        <v>32</v>
      </c>
      <c r="AS18" s="906" t="s">
        <v>175</v>
      </c>
      <c r="AT18" s="907"/>
      <c r="AU18" s="106"/>
      <c r="AV18" s="54" t="s">
        <v>24</v>
      </c>
      <c r="AW18" s="491"/>
    </row>
    <row r="19" spans="2:49" ht="24.75" customHeight="1" thickTop="1" thickBot="1" x14ac:dyDescent="0.2">
      <c r="K19" s="66"/>
      <c r="L19" s="63"/>
      <c r="M19" s="902"/>
      <c r="N19" s="66"/>
      <c r="P19" s="141"/>
      <c r="Q19" s="309"/>
      <c r="R19" s="208"/>
      <c r="S19" s="141"/>
      <c r="T19" s="141"/>
      <c r="U19" s="143"/>
      <c r="V19" s="292"/>
      <c r="W19" s="143"/>
      <c r="X19" s="143"/>
      <c r="Y19" s="142"/>
      <c r="Z19" s="142"/>
      <c r="AA19" s="142"/>
      <c r="AB19" s="142"/>
      <c r="AC19" s="63"/>
      <c r="AD19" s="63"/>
      <c r="AE19" s="902"/>
      <c r="AH19" s="63"/>
      <c r="AI19" s="66"/>
      <c r="AJ19" s="63"/>
      <c r="AK19" s="63"/>
      <c r="AL19" s="63"/>
      <c r="AM19" s="66"/>
      <c r="AS19"/>
      <c r="AT19"/>
      <c r="AU19"/>
      <c r="AV19"/>
      <c r="AW19" s="829" t="s">
        <v>448</v>
      </c>
    </row>
    <row r="20" spans="2:49" ht="27" customHeight="1" thickTop="1" thickBot="1" x14ac:dyDescent="0.2">
      <c r="K20" s="66"/>
      <c r="L20" s="63"/>
      <c r="M20" s="902"/>
      <c r="N20" s="66"/>
      <c r="P20" s="55" t="s">
        <v>46</v>
      </c>
      <c r="Q20" s="846" t="s">
        <v>274</v>
      </c>
      <c r="R20" s="846"/>
      <c r="S20" s="846"/>
      <c r="T20" s="847"/>
      <c r="U20" s="141"/>
      <c r="V20" s="293"/>
      <c r="W20" s="294"/>
      <c r="X20" s="295"/>
      <c r="Y20" s="147" t="s">
        <v>23</v>
      </c>
      <c r="Z20" s="846" t="s">
        <v>275</v>
      </c>
      <c r="AA20" s="846"/>
      <c r="AB20" s="847"/>
      <c r="AC20" s="63"/>
      <c r="AD20" s="63"/>
      <c r="AE20" s="902"/>
      <c r="AG20" s="63"/>
      <c r="AH20" s="63"/>
      <c r="AI20" s="66"/>
      <c r="AJ20" s="63"/>
      <c r="AK20" s="63"/>
      <c r="AL20" s="158"/>
      <c r="AM20" s="66"/>
      <c r="AN20" s="297"/>
      <c r="AO20" s="880" t="s">
        <v>253</v>
      </c>
      <c r="AP20" s="881"/>
      <c r="AQ20" s="203"/>
      <c r="AR20" s="63"/>
      <c r="AS20" s="68"/>
      <c r="AT20" s="68"/>
      <c r="AW20" s="829"/>
    </row>
    <row r="21" spans="2:49" ht="25.35" customHeight="1" thickBot="1" x14ac:dyDescent="0.2">
      <c r="B21" s="854" t="s">
        <v>442</v>
      </c>
      <c r="C21" s="854"/>
      <c r="D21" s="854"/>
      <c r="E21" s="854"/>
      <c r="F21" s="854"/>
      <c r="G21" s="854"/>
      <c r="H21" s="854"/>
      <c r="I21" s="854"/>
      <c r="J21" s="854"/>
      <c r="K21" s="66"/>
      <c r="L21" s="63"/>
      <c r="M21" s="902"/>
      <c r="N21" s="66"/>
      <c r="P21" s="844"/>
      <c r="Q21" s="871"/>
      <c r="R21" s="871"/>
      <c r="S21" s="871"/>
      <c r="T21" s="62" t="s">
        <v>13</v>
      </c>
      <c r="U21" s="141"/>
      <c r="V21" s="141"/>
      <c r="W21" s="141"/>
      <c r="X21" s="141"/>
      <c r="Y21" s="859">
        <f>+P18-Y18</f>
        <v>0</v>
      </c>
      <c r="Z21" s="860"/>
      <c r="AA21" s="860"/>
      <c r="AB21" s="62" t="s">
        <v>4</v>
      </c>
      <c r="AC21" s="143"/>
      <c r="AD21" s="63"/>
      <c r="AE21" s="903"/>
      <c r="AG21" s="63"/>
      <c r="AH21" s="63"/>
      <c r="AI21" s="66"/>
      <c r="AJ21" s="63"/>
      <c r="AK21" s="63"/>
      <c r="AL21" s="63"/>
      <c r="AM21" s="63"/>
      <c r="AN21" s="158"/>
      <c r="AO21" s="106"/>
      <c r="AP21" s="54" t="s">
        <v>36</v>
      </c>
      <c r="AQ21" s="203"/>
      <c r="AR21" s="63"/>
      <c r="AS21" s="202"/>
      <c r="AT21" s="202"/>
      <c r="AU21"/>
      <c r="AV21"/>
      <c r="AW21" s="491"/>
    </row>
    <row r="22" spans="2:49" ht="25.5" customHeight="1" thickTop="1" thickBot="1" x14ac:dyDescent="0.2">
      <c r="B22" s="855"/>
      <c r="C22" s="855"/>
      <c r="D22" s="855"/>
      <c r="E22" s="855"/>
      <c r="F22" s="855"/>
      <c r="G22" s="855"/>
      <c r="H22" s="855"/>
      <c r="I22" s="855"/>
      <c r="J22" s="855"/>
      <c r="K22" s="66"/>
      <c r="L22" s="63"/>
      <c r="M22" s="902"/>
      <c r="N22" s="66"/>
      <c r="P22" s="908" t="str">
        <f>+IF(P21=0,"",IF(P18&lt;P21,"エラー !：④の内数である⑤の量が④を超えています",""))</f>
        <v/>
      </c>
      <c r="Q22" s="908"/>
      <c r="R22" s="908"/>
      <c r="S22" s="908"/>
      <c r="T22" s="908"/>
      <c r="U22" s="908"/>
      <c r="V22" s="908"/>
      <c r="W22" s="142"/>
      <c r="X22" s="142"/>
      <c r="Y22" s="142"/>
      <c r="Z22" s="142"/>
      <c r="AA22" s="142"/>
      <c r="AB22" s="142"/>
      <c r="AC22" s="63"/>
      <c r="AD22" s="63"/>
      <c r="AE22" s="197"/>
      <c r="AG22" s="63"/>
      <c r="AH22" s="63"/>
      <c r="AI22" s="66"/>
      <c r="AJ22" s="63"/>
      <c r="AK22" s="63"/>
      <c r="AL22" s="63"/>
      <c r="AM22" s="63"/>
      <c r="AN22" s="63"/>
      <c r="AW22" s="491"/>
    </row>
    <row r="23" spans="2:49" ht="27" customHeight="1" thickTop="1" thickBot="1" x14ac:dyDescent="0.2">
      <c r="B23" s="856" t="s">
        <v>197</v>
      </c>
      <c r="C23" s="858"/>
      <c r="D23" s="857" t="s">
        <v>443</v>
      </c>
      <c r="E23" s="857"/>
      <c r="F23" s="857"/>
      <c r="G23" s="858"/>
      <c r="H23" s="856" t="s">
        <v>444</v>
      </c>
      <c r="I23" s="857"/>
      <c r="J23" s="858"/>
      <c r="K23" s="66"/>
      <c r="L23" s="63"/>
      <c r="M23" s="902"/>
      <c r="N23" s="66"/>
      <c r="O23" s="58"/>
      <c r="P23" s="61" t="s">
        <v>86</v>
      </c>
      <c r="Q23" s="882" t="s">
        <v>30</v>
      </c>
      <c r="R23" s="882"/>
      <c r="S23" s="882"/>
      <c r="T23" s="881"/>
      <c r="U23" s="888"/>
      <c r="V23" s="889"/>
      <c r="W23" s="889"/>
      <c r="X23" s="889"/>
      <c r="AC23" s="63"/>
      <c r="AD23" s="63"/>
      <c r="AE23" s="202"/>
      <c r="AF23"/>
      <c r="AG23"/>
      <c r="AH23"/>
      <c r="AI23" s="299"/>
      <c r="AJ23" s="202"/>
      <c r="AK23" s="63"/>
      <c r="AL23" s="63"/>
      <c r="AM23" s="63"/>
      <c r="AN23" s="162"/>
      <c r="AP23" s="63"/>
      <c r="AR23" s="59"/>
      <c r="AS23" s="147" t="s">
        <v>188</v>
      </c>
      <c r="AT23" s="846" t="s">
        <v>189</v>
      </c>
      <c r="AU23" s="846"/>
      <c r="AV23" s="847"/>
      <c r="AW23" s="491"/>
    </row>
    <row r="24" spans="2:49" ht="27" customHeight="1" thickBot="1" x14ac:dyDescent="0.2">
      <c r="B24" s="866" t="s">
        <v>198</v>
      </c>
      <c r="C24" s="867"/>
      <c r="D24" s="830">
        <v>0</v>
      </c>
      <c r="E24" s="830"/>
      <c r="F24" s="830"/>
      <c r="G24" s="206" t="s">
        <v>196</v>
      </c>
      <c r="H24" s="831">
        <f>+F12</f>
        <v>0</v>
      </c>
      <c r="I24" s="832"/>
      <c r="J24" s="206" t="s">
        <v>196</v>
      </c>
      <c r="K24" s="66"/>
      <c r="L24" s="63"/>
      <c r="M24" s="903"/>
      <c r="P24" s="837"/>
      <c r="Q24" s="870"/>
      <c r="R24" s="870"/>
      <c r="S24" s="870"/>
      <c r="T24" s="54" t="s">
        <v>13</v>
      </c>
      <c r="U24"/>
      <c r="V24"/>
      <c r="W24"/>
      <c r="X24"/>
      <c r="AC24" s="63"/>
      <c r="AD24" s="63"/>
      <c r="AE24" s="202"/>
      <c r="AF24"/>
      <c r="AG24"/>
      <c r="AH24"/>
      <c r="AI24" s="299"/>
      <c r="AJ24" s="202"/>
      <c r="AK24" s="63"/>
      <c r="AL24" s="152"/>
      <c r="AM24" s="63"/>
      <c r="AN24" s="63"/>
      <c r="AQ24" s="66"/>
      <c r="AR24" s="157"/>
      <c r="AS24" s="859">
        <f>+ROUND(AU16,1)+ROUND(AA28,1)</f>
        <v>0</v>
      </c>
      <c r="AT24" s="860"/>
      <c r="AU24" s="860"/>
      <c r="AV24" s="62" t="s">
        <v>13</v>
      </c>
      <c r="AW24" s="491"/>
    </row>
    <row r="25" spans="2:49" ht="27" customHeight="1" thickBot="1" x14ac:dyDescent="0.2">
      <c r="B25" s="866" t="s">
        <v>199</v>
      </c>
      <c r="C25" s="867"/>
      <c r="D25" s="830">
        <v>0</v>
      </c>
      <c r="E25" s="830"/>
      <c r="F25" s="830"/>
      <c r="G25" s="206" t="s">
        <v>196</v>
      </c>
      <c r="H25" s="831">
        <f>+P12+AH9</f>
        <v>0</v>
      </c>
      <c r="I25" s="832"/>
      <c r="J25" s="206" t="s">
        <v>196</v>
      </c>
      <c r="K25" s="66"/>
      <c r="L25" s="63"/>
      <c r="P25" s="63"/>
      <c r="Q25" s="63"/>
      <c r="R25" s="63"/>
      <c r="S25" s="63"/>
      <c r="T25" s="63"/>
      <c r="U25" s="63"/>
      <c r="V25" s="63"/>
      <c r="AE25" s="161"/>
      <c r="AH25" s="63"/>
      <c r="AI25" s="66"/>
      <c r="AJ25" s="63"/>
      <c r="AK25" s="63"/>
      <c r="AL25" s="198"/>
      <c r="AM25" s="198"/>
      <c r="AN25" s="198"/>
      <c r="AQ25" s="311"/>
      <c r="AR25" s="138"/>
      <c r="AW25" s="491"/>
    </row>
    <row r="26" spans="2:49" ht="27" customHeight="1" thickTop="1" thickBot="1" x14ac:dyDescent="0.2">
      <c r="B26" s="866" t="s">
        <v>200</v>
      </c>
      <c r="C26" s="867"/>
      <c r="D26" s="830">
        <v>0</v>
      </c>
      <c r="E26" s="830"/>
      <c r="F26" s="830"/>
      <c r="G26" s="206" t="s">
        <v>196</v>
      </c>
      <c r="H26" s="831">
        <f>+P21</f>
        <v>0</v>
      </c>
      <c r="I26" s="832"/>
      <c r="J26" s="206" t="s">
        <v>196</v>
      </c>
      <c r="K26" s="66"/>
      <c r="L26" s="155"/>
      <c r="M26" s="901" t="s">
        <v>33</v>
      </c>
      <c r="N26" s="58"/>
      <c r="O26" s="58"/>
      <c r="P26" s="290" t="s">
        <v>178</v>
      </c>
      <c r="Q26" s="882" t="s">
        <v>179</v>
      </c>
      <c r="R26" s="882"/>
      <c r="S26" s="882"/>
      <c r="T26" s="881"/>
      <c r="U26" s="58"/>
      <c r="V26" s="58"/>
      <c r="W26" s="58"/>
      <c r="X26" s="58"/>
      <c r="Y26" s="58"/>
      <c r="Z26" s="58"/>
      <c r="AA26" s="58"/>
      <c r="AB26" s="58"/>
      <c r="AC26" s="58"/>
      <c r="AD26" s="58"/>
      <c r="AE26" s="58"/>
      <c r="AF26" s="58"/>
      <c r="AG26" s="58"/>
      <c r="AH26" s="58"/>
      <c r="AI26" s="71"/>
      <c r="AJ26" s="58"/>
      <c r="AK26" s="59"/>
      <c r="AL26" s="147" t="s">
        <v>185</v>
      </c>
      <c r="AM26" s="846" t="s">
        <v>279</v>
      </c>
      <c r="AN26" s="846"/>
      <c r="AO26" s="846"/>
      <c r="AP26" s="847"/>
      <c r="AQ26" s="313"/>
      <c r="AR26" s="314"/>
      <c r="AS26" s="147" t="s">
        <v>190</v>
      </c>
      <c r="AT26" s="846" t="s">
        <v>428</v>
      </c>
      <c r="AU26" s="846"/>
      <c r="AV26" s="847"/>
      <c r="AW26" s="491"/>
    </row>
    <row r="27" spans="2:49" ht="27" customHeight="1" thickBot="1" x14ac:dyDescent="0.2">
      <c r="B27" s="866" t="s">
        <v>221</v>
      </c>
      <c r="C27" s="867"/>
      <c r="D27" s="830">
        <v>0</v>
      </c>
      <c r="E27" s="830"/>
      <c r="F27" s="830"/>
      <c r="G27" s="206" t="s">
        <v>196</v>
      </c>
      <c r="H27" s="831">
        <f>+Y21</f>
        <v>0</v>
      </c>
      <c r="I27" s="832"/>
      <c r="J27" s="206" t="s">
        <v>196</v>
      </c>
      <c r="M27" s="902"/>
      <c r="P27" s="904">
        <f>+R30+ROUND(R33,1)</f>
        <v>0</v>
      </c>
      <c r="Q27" s="905"/>
      <c r="R27" s="905"/>
      <c r="S27" s="905"/>
      <c r="T27" s="54" t="s">
        <v>36</v>
      </c>
      <c r="U27" s="74"/>
      <c r="V27" s="74"/>
      <c r="Y27" s="72" t="s">
        <v>37</v>
      </c>
      <c r="Z27" s="75"/>
      <c r="AH27" s="63"/>
      <c r="AI27" s="63"/>
      <c r="AJ27" s="63"/>
      <c r="AK27" s="63"/>
      <c r="AL27" s="859">
        <f>+AH18+P27</f>
        <v>0</v>
      </c>
      <c r="AM27" s="860"/>
      <c r="AN27" s="860"/>
      <c r="AO27" s="860"/>
      <c r="AP27" s="62" t="s">
        <v>13</v>
      </c>
      <c r="AQ27" s="311"/>
      <c r="AR27" s="138"/>
      <c r="AS27" s="844"/>
      <c r="AT27" s="845"/>
      <c r="AU27" s="845"/>
      <c r="AV27" s="62" t="s">
        <v>13</v>
      </c>
      <c r="AW27" s="491"/>
    </row>
    <row r="28" spans="2:49" ht="27" customHeight="1" thickTop="1" thickBot="1" x14ac:dyDescent="0.2">
      <c r="B28" s="868" t="s">
        <v>329</v>
      </c>
      <c r="C28" s="869"/>
      <c r="D28" s="830">
        <v>0</v>
      </c>
      <c r="E28" s="830"/>
      <c r="F28" s="830"/>
      <c r="G28" s="206" t="s">
        <v>196</v>
      </c>
      <c r="H28" s="831">
        <f>+P15+AH12</f>
        <v>0</v>
      </c>
      <c r="I28" s="832"/>
      <c r="J28" s="206" t="s">
        <v>196</v>
      </c>
      <c r="M28" s="902"/>
      <c r="P28" s="66"/>
      <c r="U28" s="63"/>
      <c r="V28" s="63"/>
      <c r="Y28" s="864" t="s">
        <v>173</v>
      </c>
      <c r="Z28" s="865"/>
      <c r="AA28" s="837"/>
      <c r="AB28" s="838"/>
      <c r="AC28" s="838"/>
      <c r="AD28" s="838"/>
      <c r="AE28" s="838"/>
      <c r="AF28" s="54" t="s">
        <v>13</v>
      </c>
      <c r="AH28" s="63"/>
      <c r="AI28" s="63"/>
      <c r="AN28" s="310"/>
      <c r="AQ28" s="311"/>
      <c r="AR28" s="138"/>
      <c r="AS28" s="489" t="str">
        <f>+IF(AS27=0,"",IF(AL27&lt;(AS24+AS27+AS31),"エラー !：⑩の内数である（⑫+⑬＋⑭）の量が⑩を超えています",""))</f>
        <v/>
      </c>
      <c r="AT28" s="487"/>
      <c r="AU28" s="487"/>
      <c r="AV28" s="487"/>
      <c r="AW28" s="491"/>
    </row>
    <row r="29" spans="2:49" ht="27" customHeight="1" thickTop="1" thickBot="1" x14ac:dyDescent="0.2">
      <c r="B29" s="866" t="s">
        <v>222</v>
      </c>
      <c r="C29" s="867"/>
      <c r="D29" s="830">
        <v>0</v>
      </c>
      <c r="E29" s="830"/>
      <c r="F29" s="830"/>
      <c r="G29" s="206" t="s">
        <v>196</v>
      </c>
      <c r="H29" s="831">
        <f>+AL27</f>
        <v>0</v>
      </c>
      <c r="I29" s="832"/>
      <c r="J29" s="206" t="s">
        <v>196</v>
      </c>
      <c r="M29" s="902"/>
      <c r="P29" s="66"/>
      <c r="Q29" s="155"/>
      <c r="R29" s="61" t="s">
        <v>181</v>
      </c>
      <c r="S29" s="882" t="s">
        <v>31</v>
      </c>
      <c r="T29" s="896"/>
      <c r="U29" s="896"/>
      <c r="V29" s="897"/>
      <c r="W29" s="58"/>
      <c r="X29" s="76"/>
      <c r="Y29" s="864" t="s">
        <v>255</v>
      </c>
      <c r="Z29" s="865"/>
      <c r="AA29" s="837"/>
      <c r="AB29" s="838"/>
      <c r="AC29" s="838"/>
      <c r="AD29" s="838"/>
      <c r="AE29" s="838"/>
      <c r="AF29" s="54" t="s">
        <v>13</v>
      </c>
      <c r="AH29" s="63"/>
      <c r="AI29" s="63"/>
      <c r="AJ29" s="63"/>
      <c r="AK29" s="63"/>
      <c r="AL29" s="147" t="s">
        <v>186</v>
      </c>
      <c r="AM29" s="846" t="s">
        <v>187</v>
      </c>
      <c r="AN29" s="846"/>
      <c r="AO29" s="846"/>
      <c r="AP29" s="847"/>
      <c r="AQ29" s="312"/>
      <c r="AR29" s="315"/>
      <c r="AS29" s="839" t="s">
        <v>191</v>
      </c>
      <c r="AT29" s="833" t="s">
        <v>429</v>
      </c>
      <c r="AU29" s="833"/>
      <c r="AV29" s="834"/>
      <c r="AW29" s="491"/>
    </row>
    <row r="30" spans="2:49" ht="27" customHeight="1" thickBot="1" x14ac:dyDescent="0.2">
      <c r="B30" s="866" t="s">
        <v>223</v>
      </c>
      <c r="C30" s="867"/>
      <c r="D30" s="830">
        <v>0</v>
      </c>
      <c r="E30" s="830"/>
      <c r="F30" s="830"/>
      <c r="G30" s="206" t="s">
        <v>196</v>
      </c>
      <c r="H30" s="831">
        <f>+AL30</f>
        <v>0</v>
      </c>
      <c r="I30" s="832"/>
      <c r="J30" s="206" t="s">
        <v>196</v>
      </c>
      <c r="M30" s="902"/>
      <c r="P30" s="66"/>
      <c r="R30" s="904">
        <f>+ROUND(AA28,1)+ROUND(AA29,1)+ROUND(AA30,1)</f>
        <v>0</v>
      </c>
      <c r="S30" s="905"/>
      <c r="T30" s="905"/>
      <c r="U30" s="905"/>
      <c r="V30" s="54" t="s">
        <v>15</v>
      </c>
      <c r="Y30" s="864" t="s">
        <v>184</v>
      </c>
      <c r="Z30" s="865"/>
      <c r="AA30" s="837"/>
      <c r="AB30" s="838"/>
      <c r="AC30" s="838"/>
      <c r="AD30" s="838"/>
      <c r="AE30" s="838"/>
      <c r="AF30" s="54" t="s">
        <v>13</v>
      </c>
      <c r="AL30" s="844"/>
      <c r="AM30" s="845"/>
      <c r="AN30" s="845"/>
      <c r="AO30" s="845"/>
      <c r="AP30" s="62" t="s">
        <v>13</v>
      </c>
      <c r="AS30" s="840"/>
      <c r="AT30" s="835"/>
      <c r="AU30" s="835"/>
      <c r="AV30" s="836"/>
      <c r="AW30" s="491"/>
    </row>
    <row r="31" spans="2:49" ht="27" customHeight="1" thickTop="1" thickBot="1" x14ac:dyDescent="0.2">
      <c r="B31" s="866" t="s">
        <v>224</v>
      </c>
      <c r="C31" s="867"/>
      <c r="D31" s="830">
        <v>0</v>
      </c>
      <c r="E31" s="830"/>
      <c r="F31" s="830"/>
      <c r="G31" s="206" t="s">
        <v>196</v>
      </c>
      <c r="H31" s="831">
        <f>+AS24</f>
        <v>0</v>
      </c>
      <c r="I31" s="832"/>
      <c r="J31" s="206" t="s">
        <v>196</v>
      </c>
      <c r="M31" s="902"/>
      <c r="P31" s="66"/>
      <c r="Y31"/>
      <c r="Z31"/>
      <c r="AA31" s="77" t="s">
        <v>88</v>
      </c>
      <c r="AK31" s="138"/>
      <c r="AL31" s="841" t="str">
        <f>+IF(AL30=0,"",IF(AL27&lt;AL30,"エラー !：⑩の内数である⑪の量が⑩を超えています",""))</f>
        <v/>
      </c>
      <c r="AM31" s="841"/>
      <c r="AN31" s="841"/>
      <c r="AO31" s="841"/>
      <c r="AP31" s="841"/>
      <c r="AQ31" s="841"/>
      <c r="AR31" s="51"/>
      <c r="AS31" s="842"/>
      <c r="AT31" s="843"/>
      <c r="AU31" s="843"/>
      <c r="AV31" s="173" t="s">
        <v>13</v>
      </c>
      <c r="AW31" s="491"/>
    </row>
    <row r="32" spans="2:49" ht="27" customHeight="1" thickTop="1" thickBot="1" x14ac:dyDescent="0.2">
      <c r="B32" s="866" t="s">
        <v>426</v>
      </c>
      <c r="C32" s="867"/>
      <c r="D32" s="830">
        <v>0</v>
      </c>
      <c r="E32" s="830"/>
      <c r="F32" s="830"/>
      <c r="G32" s="206" t="s">
        <v>196</v>
      </c>
      <c r="H32" s="831">
        <f>+AS27</f>
        <v>0</v>
      </c>
      <c r="I32" s="832"/>
      <c r="J32" s="206" t="s">
        <v>196</v>
      </c>
      <c r="M32" s="902"/>
      <c r="P32" s="66"/>
      <c r="Q32" s="155"/>
      <c r="R32" s="61" t="s">
        <v>183</v>
      </c>
      <c r="S32" s="882" t="s">
        <v>35</v>
      </c>
      <c r="T32" s="896"/>
      <c r="U32" s="896"/>
      <c r="V32" s="897"/>
      <c r="W32" s="63"/>
      <c r="X32" s="63"/>
      <c r="Y32"/>
      <c r="Z32"/>
      <c r="AA32" s="890" t="s">
        <v>327</v>
      </c>
      <c r="AB32" s="891"/>
      <c r="AC32" s="891"/>
      <c r="AD32" s="891"/>
      <c r="AE32" s="891"/>
      <c r="AF32" s="891" t="s">
        <v>192</v>
      </c>
      <c r="AG32" s="891"/>
      <c r="AH32" s="891"/>
      <c r="AI32" s="891"/>
      <c r="AJ32" s="891"/>
      <c r="AK32" s="891"/>
      <c r="AL32" s="891" t="s">
        <v>193</v>
      </c>
      <c r="AM32" s="891"/>
      <c r="AN32" s="891"/>
      <c r="AO32" s="898"/>
      <c r="AP32" s="200"/>
      <c r="AS32" s="490" t="str">
        <f>+IF(AS31=0,"",IF(AL27&lt;(AS24+AS27+AS31),"エラー !：⑩の内数である（⑫+⑬＋⑭）の量が⑩を超えています",""))</f>
        <v/>
      </c>
      <c r="AT32" s="488"/>
      <c r="AU32" s="488"/>
      <c r="AV32" s="488"/>
      <c r="AW32" s="491"/>
    </row>
    <row r="33" spans="2:62" ht="27" customHeight="1" thickBot="1" x14ac:dyDescent="0.2">
      <c r="B33" s="862" t="s">
        <v>427</v>
      </c>
      <c r="C33" s="863"/>
      <c r="D33" s="848">
        <v>0</v>
      </c>
      <c r="E33" s="849"/>
      <c r="F33" s="849"/>
      <c r="G33" s="207" t="s">
        <v>196</v>
      </c>
      <c r="H33" s="850">
        <f>+AS31</f>
        <v>0</v>
      </c>
      <c r="I33" s="851"/>
      <c r="J33" s="207" t="s">
        <v>196</v>
      </c>
      <c r="M33" s="903"/>
      <c r="R33" s="837"/>
      <c r="S33" s="838"/>
      <c r="T33" s="838"/>
      <c r="U33" s="838"/>
      <c r="V33" s="54" t="s">
        <v>36</v>
      </c>
      <c r="W33" s="63"/>
      <c r="X33" s="63"/>
      <c r="Y33"/>
      <c r="Z33"/>
      <c r="AA33" s="892"/>
      <c r="AB33" s="893"/>
      <c r="AC33" s="893"/>
      <c r="AD33" s="893"/>
      <c r="AE33" s="893"/>
      <c r="AF33" s="893"/>
      <c r="AG33" s="893"/>
      <c r="AH33" s="893"/>
      <c r="AI33" s="893"/>
      <c r="AJ33" s="893"/>
      <c r="AK33" s="893"/>
      <c r="AL33" s="893"/>
      <c r="AM33" s="893"/>
      <c r="AN33" s="893"/>
      <c r="AO33" s="899"/>
      <c r="AP33" s="200"/>
      <c r="AW33" s="491"/>
    </row>
    <row r="34" spans="2:62" ht="24" customHeight="1" x14ac:dyDescent="0.15">
      <c r="C34" s="300" t="str">
        <f>+IF(D30=0,"",IF(D29&lt;D30,"エラー !：上の表は、⑩の内数である⑪の量が⑩を超えています",""))</f>
        <v/>
      </c>
      <c r="AA34" s="894"/>
      <c r="AB34" s="895"/>
      <c r="AC34" s="895"/>
      <c r="AD34" s="895"/>
      <c r="AE34" s="895"/>
      <c r="AF34" s="895"/>
      <c r="AG34" s="895"/>
      <c r="AH34" s="895"/>
      <c r="AI34" s="895"/>
      <c r="AJ34" s="895"/>
      <c r="AK34" s="895"/>
      <c r="AL34" s="895"/>
      <c r="AM34" s="895"/>
      <c r="AN34" s="895"/>
      <c r="AO34" s="900"/>
      <c r="AP34" s="200"/>
      <c r="AW34" s="491"/>
    </row>
    <row r="35" spans="2:62" ht="15" customHeight="1" x14ac:dyDescent="0.15">
      <c r="C35" s="30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01" t="str">
        <f>+IF(D32=0,"",IF(D29&lt;D32,"エラー !：上の表は、⑩の内数である⑬の量が⑩を超えています",""))</f>
        <v/>
      </c>
      <c r="AF36" s="74"/>
      <c r="AG36" s="74"/>
      <c r="AH36" s="74"/>
      <c r="AI36" s="74"/>
      <c r="AJ36" s="74"/>
      <c r="AK36" s="74"/>
      <c r="AL36" s="74"/>
      <c r="AM36" s="163"/>
      <c r="AN36" s="163"/>
      <c r="AO36" s="138"/>
      <c r="AP36" s="63"/>
      <c r="AQ36" s="63"/>
      <c r="AR36" s="63"/>
      <c r="AS36" s="63"/>
      <c r="AT36" s="63"/>
      <c r="AU36" s="63"/>
      <c r="AV36" s="63"/>
      <c r="AW36" s="78"/>
      <c r="AY36" s="63"/>
      <c r="AZ36" s="63"/>
      <c r="BA36" s="63"/>
      <c r="BB36" s="63"/>
      <c r="BC36" s="63"/>
      <c r="BD36" s="63"/>
    </row>
    <row r="37" spans="2:62" ht="15" customHeight="1" x14ac:dyDescent="0.15">
      <c r="C37" s="301" t="str">
        <f>+IF(D33=0,"",IF(D29&lt;D33,"エラー !：上の表は、⑩の内数である⑭の量が⑩を超えています",""))</f>
        <v/>
      </c>
      <c r="J37" s="78"/>
      <c r="K37" s="78"/>
      <c r="R37" s="78"/>
      <c r="S37" s="78"/>
      <c r="T37" s="78"/>
      <c r="AF37" s="63"/>
      <c r="AG37" s="63"/>
      <c r="AH37" s="63"/>
      <c r="AI37" s="63"/>
      <c r="AJ37" s="63"/>
      <c r="AK37" s="63"/>
      <c r="AL37" s="74"/>
      <c r="AM37" s="138"/>
      <c r="AN37" s="138"/>
      <c r="AO37" s="138"/>
      <c r="AP37" s="63"/>
      <c r="AQ37" s="63"/>
      <c r="AR37" s="63"/>
      <c r="AS37" s="63"/>
      <c r="AT37" s="63"/>
      <c r="AU37" s="74"/>
      <c r="AV37" s="74"/>
      <c r="AW37" s="78"/>
      <c r="AY37" s="63"/>
      <c r="AZ37" s="63"/>
      <c r="BA37" s="63"/>
      <c r="BB37" s="63"/>
      <c r="BC37" s="63"/>
      <c r="BD37" s="63"/>
    </row>
    <row r="38" spans="2:62" ht="13.5" x14ac:dyDescent="0.15">
      <c r="H38" s="330"/>
      <c r="J38" s="78"/>
      <c r="K38" s="78"/>
      <c r="R38" s="78"/>
      <c r="S38" s="78"/>
      <c r="T38" s="78"/>
      <c r="AF38" s="63"/>
      <c r="AG38" s="63"/>
      <c r="AH38" s="63"/>
      <c r="AI38" s="63"/>
      <c r="AJ38" s="63"/>
      <c r="AK38" s="63"/>
      <c r="AL38" s="74"/>
      <c r="AM38" s="138"/>
      <c r="AN38" s="138"/>
      <c r="AO38" s="138"/>
      <c r="AP38" s="63"/>
      <c r="AQ38" s="63"/>
      <c r="AR38" s="63"/>
      <c r="AS38" s="138"/>
      <c r="AT38" s="163"/>
      <c r="AU38" s="74"/>
      <c r="AV38" s="74"/>
      <c r="AW38" s="78"/>
      <c r="AY38" s="63"/>
      <c r="AZ38" s="63"/>
      <c r="BA38" s="63"/>
      <c r="BB38" s="63"/>
      <c r="BC38" s="63"/>
      <c r="BD38" s="63"/>
    </row>
    <row r="39" spans="2:62" ht="13.5" x14ac:dyDescent="0.15">
      <c r="H39" s="330"/>
      <c r="J39" s="78"/>
      <c r="K39" s="78"/>
      <c r="R39" s="78"/>
      <c r="S39" s="78"/>
      <c r="T39" s="78"/>
      <c r="AF39" s="63"/>
      <c r="AG39" s="63"/>
      <c r="AH39" s="63"/>
      <c r="AI39" s="63"/>
      <c r="AJ39" s="63"/>
      <c r="AK39" s="63"/>
      <c r="AL39" s="74"/>
      <c r="AM39" s="138"/>
      <c r="AN39" s="138"/>
      <c r="AO39" s="138"/>
      <c r="AP39" s="63"/>
      <c r="AQ39" s="63"/>
      <c r="AR39" s="63"/>
      <c r="AS39" s="138"/>
      <c r="AT39" s="74"/>
      <c r="AU39" s="74"/>
      <c r="AV39" s="74"/>
      <c r="AW39" s="78"/>
      <c r="AY39" s="63"/>
      <c r="AZ39" s="63"/>
      <c r="BA39" s="63"/>
      <c r="BB39" s="63"/>
      <c r="BC39" s="63"/>
      <c r="BD39" s="63"/>
    </row>
    <row r="40" spans="2:62" ht="13.5" x14ac:dyDescent="0.15">
      <c r="H40" s="330"/>
      <c r="J40" s="78"/>
      <c r="K40" s="78"/>
      <c r="R40" s="78"/>
      <c r="S40" s="78"/>
      <c r="T40" s="78"/>
      <c r="AF40" s="63"/>
      <c r="AG40" s="63"/>
      <c r="AH40" s="63"/>
      <c r="AI40" s="63"/>
      <c r="AJ40" s="63"/>
      <c r="AK40" s="63"/>
      <c r="AL40" s="74"/>
      <c r="AM40" s="138"/>
      <c r="AN40" s="138"/>
      <c r="AO40" s="138"/>
      <c r="AP40" s="63"/>
      <c r="AQ40" s="63"/>
      <c r="AR40" s="63"/>
      <c r="AS40" s="138"/>
      <c r="AT40" s="74"/>
      <c r="AU40" s="74"/>
      <c r="AV40" s="74"/>
      <c r="AW40" s="78"/>
      <c r="AY40" s="63"/>
      <c r="AZ40" s="63"/>
      <c r="BA40" s="63"/>
      <c r="BB40" s="63"/>
      <c r="BC40" s="63"/>
      <c r="BD40" s="63"/>
    </row>
    <row r="41" spans="2:62" ht="13.5" x14ac:dyDescent="0.15">
      <c r="H41" s="330"/>
      <c r="J41" s="78"/>
      <c r="K41" s="78"/>
      <c r="R41" s="78"/>
      <c r="S41" s="78"/>
      <c r="T41" s="78"/>
      <c r="AF41" s="63"/>
      <c r="AG41" s="63"/>
      <c r="AH41" s="63"/>
      <c r="AI41" s="63"/>
      <c r="AJ41" s="63"/>
      <c r="AK41" s="63"/>
      <c r="AL41" s="63"/>
      <c r="AM41" s="63"/>
      <c r="AN41" s="63"/>
      <c r="AO41" s="63"/>
      <c r="AP41" s="63"/>
      <c r="AQ41" s="63"/>
      <c r="AR41" s="63"/>
      <c r="AS41" s="138"/>
      <c r="AT41" s="74"/>
      <c r="AU41" s="74"/>
      <c r="AV41" s="74"/>
      <c r="AW41" s="78"/>
      <c r="AY41" s="63"/>
      <c r="AZ41" s="63"/>
      <c r="BA41" s="63"/>
      <c r="BB41" s="63"/>
      <c r="BC41" s="63"/>
      <c r="BD41" s="63"/>
    </row>
    <row r="42" spans="2:62" ht="13.5" x14ac:dyDescent="0.15">
      <c r="H42" s="330"/>
      <c r="I42" s="78"/>
      <c r="J42" s="78"/>
      <c r="K42" s="78"/>
      <c r="R42" s="78"/>
      <c r="S42" s="78"/>
      <c r="T42" s="78"/>
      <c r="AQ42" s="63"/>
      <c r="AR42" s="63"/>
      <c r="AS42" s="138"/>
      <c r="AT42" s="74"/>
      <c r="AY42" s="63"/>
      <c r="AZ42" s="63"/>
      <c r="BA42" s="63"/>
      <c r="BB42" s="63"/>
      <c r="BC42" s="63"/>
      <c r="BD42" s="63"/>
    </row>
    <row r="43" spans="2:62" x14ac:dyDescent="0.15">
      <c r="H43" s="330"/>
      <c r="I43" s="78"/>
      <c r="J43" s="78"/>
      <c r="K43" s="78"/>
      <c r="R43" s="78"/>
      <c r="S43" s="78"/>
      <c r="T43" s="78"/>
      <c r="AW43" s="78"/>
      <c r="AY43" s="63"/>
      <c r="AZ43" s="63"/>
      <c r="BA43" s="63"/>
      <c r="BB43" s="63"/>
      <c r="BC43" s="63"/>
      <c r="BD43" s="63"/>
    </row>
    <row r="44" spans="2:62" x14ac:dyDescent="0.15">
      <c r="H44" s="330"/>
      <c r="I44" s="78"/>
      <c r="J44" s="78"/>
      <c r="K44" s="78"/>
      <c r="R44" s="78"/>
      <c r="S44" s="78"/>
      <c r="T44" s="78"/>
      <c r="AW44" s="78"/>
    </row>
    <row r="45" spans="2:62" x14ac:dyDescent="0.15">
      <c r="H45" s="330"/>
      <c r="I45" s="78"/>
      <c r="J45" s="78"/>
      <c r="K45" s="78"/>
      <c r="R45" s="78"/>
      <c r="S45" s="78"/>
      <c r="T45" s="78"/>
    </row>
    <row r="46" spans="2:62" x14ac:dyDescent="0.15">
      <c r="H46" s="330"/>
      <c r="I46" s="78"/>
      <c r="J46" s="78"/>
      <c r="K46" s="78"/>
      <c r="R46" s="78"/>
      <c r="S46" s="78"/>
      <c r="T46" s="78"/>
    </row>
    <row r="47" spans="2:62" ht="13.5" x14ac:dyDescent="0.15">
      <c r="H47" s="330"/>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22"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92</v>
      </c>
      <c r="T1" s="95" t="s">
        <v>280</v>
      </c>
    </row>
    <row r="2" spans="2:49" ht="12" customHeight="1" thickBot="1" x14ac:dyDescent="0.2">
      <c r="B2" s="852" t="s">
        <v>270</v>
      </c>
      <c r="C2" s="852"/>
      <c r="D2" s="852"/>
      <c r="E2" s="852"/>
      <c r="F2" s="852"/>
      <c r="G2" s="852"/>
      <c r="H2" s="852"/>
      <c r="I2" s="137"/>
      <c r="J2" s="137"/>
      <c r="K2" s="137"/>
      <c r="L2" s="137"/>
      <c r="M2" s="137"/>
      <c r="N2" s="137"/>
      <c r="O2" s="137"/>
      <c r="P2" s="137"/>
      <c r="Q2" s="137"/>
      <c r="R2" s="137"/>
      <c r="S2" s="137"/>
      <c r="T2" s="137"/>
      <c r="U2" s="137"/>
      <c r="V2" s="137"/>
      <c r="W2" s="137"/>
      <c r="X2" s="137"/>
      <c r="Y2" s="118"/>
      <c r="Z2" s="51"/>
      <c r="AA2" s="51"/>
      <c r="AB2" s="51"/>
      <c r="AC2" s="51"/>
      <c r="AD2" s="51"/>
      <c r="AE2" s="51"/>
      <c r="AF2" s="51"/>
      <c r="AG2" s="51"/>
      <c r="AH2" s="51"/>
      <c r="AI2" s="51"/>
      <c r="AJ2" s="51"/>
      <c r="AK2" s="51"/>
      <c r="AL2" s="51"/>
      <c r="AM2" s="51"/>
      <c r="AN2" s="51"/>
      <c r="AO2" s="51"/>
      <c r="AP2" s="51"/>
      <c r="AQ2" s="51"/>
      <c r="AR2" s="51"/>
      <c r="AS2" s="51"/>
      <c r="AT2" s="51"/>
      <c r="AU2" s="129"/>
      <c r="AV2" s="127"/>
      <c r="AW2" s="491"/>
    </row>
    <row r="3" spans="2:49" ht="13.35" customHeight="1" x14ac:dyDescent="0.15">
      <c r="B3" s="852"/>
      <c r="C3" s="852"/>
      <c r="D3" s="852"/>
      <c r="E3" s="852"/>
      <c r="F3" s="852"/>
      <c r="G3" s="852"/>
      <c r="H3" s="852"/>
      <c r="I3" s="137"/>
      <c r="J3" s="137"/>
      <c r="K3" s="137"/>
      <c r="L3" s="137"/>
      <c r="M3" s="137"/>
      <c r="N3" s="137"/>
      <c r="O3" s="137"/>
      <c r="P3" s="137"/>
      <c r="Q3" s="137"/>
      <c r="R3" s="137"/>
      <c r="S3" s="137"/>
      <c r="T3" s="137"/>
      <c r="U3" s="137"/>
      <c r="V3" s="137"/>
      <c r="W3" s="137"/>
      <c r="X3" s="137"/>
      <c r="Y3" s="118"/>
      <c r="Z3" s="52"/>
      <c r="AA3" s="52"/>
      <c r="AB3" s="911"/>
      <c r="AC3" s="911"/>
      <c r="AD3" s="911"/>
      <c r="AE3" s="101"/>
      <c r="AF3" s="119"/>
      <c r="AG3" s="119"/>
      <c r="AH3" s="119"/>
      <c r="AI3" s="119"/>
      <c r="AJ3" s="119"/>
      <c r="AK3" s="119"/>
      <c r="AL3" s="119"/>
      <c r="AM3" s="119"/>
      <c r="AN3" s="119"/>
      <c r="AO3" s="119"/>
      <c r="AP3" s="912" t="s">
        <v>325</v>
      </c>
      <c r="AQ3" s="913"/>
      <c r="AR3" s="914"/>
      <c r="AS3" s="918" t="s">
        <v>0</v>
      </c>
      <c r="AT3" s="757"/>
      <c r="AU3" s="128" t="s">
        <v>111</v>
      </c>
      <c r="AV3" s="119"/>
      <c r="AW3" s="491"/>
    </row>
    <row r="4" spans="2:49" ht="14.25" thickBot="1" x14ac:dyDescent="0.2">
      <c r="C4" s="118"/>
      <c r="F4" s="118"/>
      <c r="G4" s="118"/>
      <c r="H4" s="118"/>
      <c r="I4" s="118"/>
      <c r="J4" s="118"/>
      <c r="K4" s="118"/>
      <c r="L4" s="118"/>
      <c r="M4" s="118"/>
      <c r="N4" s="118"/>
      <c r="O4" s="118"/>
      <c r="P4" s="118"/>
      <c r="Q4" s="118"/>
      <c r="R4" s="118"/>
      <c r="S4" s="118"/>
      <c r="T4" s="118"/>
      <c r="U4" s="118"/>
      <c r="V4" s="118"/>
      <c r="W4" s="118"/>
      <c r="X4" s="118"/>
      <c r="Y4" s="118"/>
      <c r="Z4" s="52"/>
      <c r="AA4" s="52"/>
      <c r="AB4" s="120"/>
      <c r="AC4" s="120"/>
      <c r="AD4" s="120"/>
      <c r="AE4" s="101"/>
      <c r="AF4" s="119"/>
      <c r="AG4" s="119"/>
      <c r="AH4" s="119"/>
      <c r="AI4" s="119"/>
      <c r="AJ4" s="119"/>
      <c r="AK4" s="119"/>
      <c r="AL4" s="119"/>
      <c r="AM4" s="119"/>
      <c r="AN4" s="119"/>
      <c r="AO4" s="119"/>
      <c r="AP4" s="915"/>
      <c r="AQ4" s="916"/>
      <c r="AR4" s="917"/>
      <c r="AS4" s="919" t="str">
        <f>+表紙!N28</f>
        <v>○</v>
      </c>
      <c r="AT4" s="779"/>
      <c r="AU4" s="317" t="str">
        <f>+表紙!O28</f>
        <v>　</v>
      </c>
      <c r="AV4" s="119"/>
      <c r="AW4" s="491"/>
    </row>
    <row r="5" spans="2:49" ht="15" customHeight="1" x14ac:dyDescent="0.15">
      <c r="B5" s="164" t="s">
        <v>103</v>
      </c>
      <c r="C5" s="164"/>
      <c r="F5" s="164"/>
      <c r="G5" s="117"/>
      <c r="H5" s="117"/>
      <c r="I5" s="117"/>
      <c r="J5" s="117"/>
      <c r="K5" s="117"/>
      <c r="L5" s="117"/>
      <c r="M5" s="52"/>
      <c r="N5" s="52"/>
      <c r="O5" s="52"/>
      <c r="P5" s="52"/>
      <c r="Q5" s="52"/>
      <c r="R5" s="52"/>
      <c r="S5" s="52"/>
      <c r="T5" s="52"/>
      <c r="U5" s="52"/>
      <c r="V5" s="52"/>
      <c r="W5" s="52"/>
      <c r="X5" s="52"/>
      <c r="Y5" s="52"/>
      <c r="Z5" s="927" t="s">
        <v>99</v>
      </c>
      <c r="AA5" s="927"/>
      <c r="AB5" s="928"/>
      <c r="AC5" s="928"/>
      <c r="AD5" s="928"/>
      <c r="AE5" s="101" t="s">
        <v>104</v>
      </c>
      <c r="AF5" s="853" t="str">
        <f>+表紙!F47</f>
        <v>住友不動産株式会社　注文住宅事業本部　工事課　神奈川事業所</v>
      </c>
      <c r="AG5" s="853"/>
      <c r="AH5" s="853"/>
      <c r="AI5" s="853"/>
      <c r="AJ5" s="853"/>
      <c r="AK5" s="853"/>
      <c r="AL5" s="853"/>
      <c r="AM5" s="853"/>
      <c r="AN5" s="853"/>
      <c r="AO5" s="853"/>
      <c r="AP5" s="853"/>
      <c r="AQ5" s="853"/>
      <c r="AR5" s="853"/>
      <c r="AS5" s="853"/>
      <c r="AT5" s="853"/>
      <c r="AU5" s="853"/>
      <c r="AV5" s="286"/>
      <c r="AW5" s="491"/>
    </row>
    <row r="6" spans="2:49" ht="24.75" customHeight="1" thickBot="1" x14ac:dyDescent="0.2">
      <c r="B6" s="356" t="s">
        <v>441</v>
      </c>
      <c r="C6" s="144"/>
      <c r="F6" s="144"/>
      <c r="G6" s="144"/>
      <c r="H6" s="144"/>
      <c r="I6" s="144"/>
      <c r="J6" s="144"/>
      <c r="K6" s="144"/>
      <c r="L6" s="144"/>
      <c r="M6" s="144"/>
      <c r="N6" s="144"/>
      <c r="O6" s="144"/>
      <c r="P6" s="144"/>
      <c r="Q6" s="144"/>
      <c r="R6" s="144"/>
      <c r="S6" s="144"/>
      <c r="T6" s="144"/>
      <c r="U6" s="144"/>
      <c r="V6" s="144"/>
      <c r="W6" s="144"/>
      <c r="X6" s="144"/>
      <c r="Y6" s="144"/>
      <c r="AC6" s="52"/>
      <c r="AD6" s="52"/>
      <c r="AE6" s="52"/>
      <c r="AF6" s="52"/>
      <c r="AG6" s="52"/>
      <c r="AH6" s="52"/>
      <c r="AI6" s="52"/>
      <c r="AJ6" s="52"/>
      <c r="AK6" s="52"/>
      <c r="AL6" s="52"/>
      <c r="AM6" s="52"/>
      <c r="AN6" s="52"/>
      <c r="AO6" s="52"/>
      <c r="AP6" s="52"/>
      <c r="AQ6" s="52"/>
      <c r="AR6" s="52"/>
      <c r="AS6" s="52"/>
      <c r="AT6" s="52"/>
      <c r="AU6" s="52"/>
      <c r="AV6" s="52"/>
      <c r="AW6" s="491"/>
    </row>
    <row r="7" spans="2:49" ht="28.35" customHeight="1" thickBot="1" x14ac:dyDescent="0.2">
      <c r="B7" s="874" t="s">
        <v>87</v>
      </c>
      <c r="C7" s="875"/>
      <c r="D7" s="877" t="s">
        <v>204</v>
      </c>
      <c r="E7" s="878"/>
      <c r="F7" s="878"/>
      <c r="G7" s="878"/>
      <c r="H7" s="878"/>
      <c r="I7" s="879"/>
      <c r="J7" s="154"/>
      <c r="K7" s="63"/>
      <c r="L7" s="165"/>
      <c r="M7" s="165"/>
      <c r="N7" s="165"/>
      <c r="O7" s="165"/>
      <c r="P7" s="165"/>
      <c r="Q7" s="165"/>
      <c r="R7" s="165"/>
      <c r="S7" s="920"/>
      <c r="T7" s="921"/>
      <c r="U7" s="921"/>
      <c r="V7" s="921"/>
      <c r="W7" s="329"/>
      <c r="X7" s="329"/>
      <c r="Y7" s="145"/>
      <c r="AB7" s="1"/>
      <c r="AC7" s="1"/>
      <c r="AD7" s="1"/>
      <c r="AE7" s="1"/>
      <c r="AF7" s="104"/>
      <c r="AG7" s="104"/>
      <c r="AH7" s="104"/>
      <c r="AI7" s="104"/>
      <c r="AJ7" s="104"/>
      <c r="AK7" s="104"/>
      <c r="AL7" s="104"/>
      <c r="AM7" s="104"/>
      <c r="AN7" s="168"/>
      <c r="AO7" s="63"/>
      <c r="AP7" s="63"/>
      <c r="AQ7" s="63"/>
      <c r="AR7" s="63"/>
      <c r="AS7" s="202"/>
      <c r="AT7" s="202"/>
      <c r="AU7"/>
      <c r="AV7"/>
      <c r="AW7" s="491"/>
    </row>
    <row r="8" spans="2:49" ht="28.35" customHeight="1" thickTop="1" thickBot="1" x14ac:dyDescent="0.2">
      <c r="B8" s="53" t="s">
        <v>101</v>
      </c>
      <c r="C8" s="876" t="s">
        <v>109</v>
      </c>
      <c r="D8" s="876"/>
      <c r="E8" s="876"/>
      <c r="F8" s="876"/>
      <c r="G8" s="876"/>
      <c r="H8" s="876"/>
      <c r="I8" s="876"/>
      <c r="J8" s="876"/>
      <c r="K8" s="876"/>
      <c r="L8" s="159"/>
      <c r="M8" s="159"/>
      <c r="N8" s="159"/>
      <c r="O8" s="159"/>
      <c r="P8" s="159"/>
      <c r="Q8" s="159"/>
      <c r="R8" s="159"/>
      <c r="S8" s="159"/>
      <c r="T8" s="159"/>
      <c r="U8" s="159"/>
      <c r="V8" s="159"/>
      <c r="W8" s="146"/>
      <c r="X8" s="146"/>
      <c r="Y8" s="146"/>
      <c r="Z8" s="104"/>
      <c r="AA8" s="104"/>
      <c r="AB8" s="104"/>
      <c r="AC8" s="104"/>
      <c r="AD8" s="104"/>
      <c r="AE8" s="104"/>
      <c r="AF8" s="63"/>
      <c r="AG8" s="59"/>
      <c r="AH8" s="55" t="s">
        <v>27</v>
      </c>
      <c r="AI8" s="846" t="s">
        <v>334</v>
      </c>
      <c r="AJ8" s="846"/>
      <c r="AK8" s="846"/>
      <c r="AL8" s="846"/>
      <c r="AM8" s="846"/>
      <c r="AN8" s="847"/>
      <c r="AO8" s="63"/>
      <c r="AP8" s="63"/>
      <c r="AQ8" s="63"/>
      <c r="AR8" s="63"/>
      <c r="AS8" s="202"/>
      <c r="AT8" s="202"/>
      <c r="AU8"/>
      <c r="AV8"/>
      <c r="AW8" s="491"/>
    </row>
    <row r="9" spans="2:49" ht="24.75" customHeight="1" thickTop="1" thickBot="1" x14ac:dyDescent="0.2">
      <c r="B9" s="199" t="s">
        <v>254</v>
      </c>
      <c r="F9" s="883" t="s">
        <v>194</v>
      </c>
      <c r="G9" s="884"/>
      <c r="H9" s="884"/>
      <c r="I9" s="885"/>
      <c r="J9" s="159"/>
      <c r="K9" s="159"/>
      <c r="L9" s="159"/>
      <c r="M9" s="159"/>
      <c r="N9" s="159"/>
      <c r="O9" s="159"/>
      <c r="P9" s="159"/>
      <c r="Q9" s="159"/>
      <c r="R9" s="159"/>
      <c r="S9" s="159"/>
      <c r="T9" s="159"/>
      <c r="U9" s="159"/>
      <c r="V9" s="159"/>
      <c r="W9" s="146"/>
      <c r="X9" s="146"/>
      <c r="Y9" s="146"/>
      <c r="Z9" s="104"/>
      <c r="AA9" s="104"/>
      <c r="AB9" s="104"/>
      <c r="AC9" s="104"/>
      <c r="AD9" s="104"/>
      <c r="AE9" s="922" t="s">
        <v>19</v>
      </c>
      <c r="AF9" s="66"/>
      <c r="AH9" s="844"/>
      <c r="AI9" s="845"/>
      <c r="AJ9" s="845"/>
      <c r="AK9" s="845"/>
      <c r="AL9" s="845"/>
      <c r="AM9" s="845"/>
      <c r="AN9" s="62" t="s">
        <v>13</v>
      </c>
      <c r="AO9" s="63"/>
      <c r="AP9" s="63"/>
      <c r="AQ9" s="63"/>
      <c r="AR9" s="63"/>
      <c r="AS9" s="202"/>
      <c r="AT9" s="202"/>
      <c r="AU9"/>
      <c r="AV9"/>
      <c r="AW9" s="491"/>
    </row>
    <row r="10" spans="2:49" ht="24.75" customHeight="1" thickTop="1" thickBot="1" x14ac:dyDescent="0.2">
      <c r="F10" s="105"/>
      <c r="G10" s="139"/>
      <c r="H10" s="139"/>
      <c r="I10" s="139"/>
      <c r="J10" s="139"/>
      <c r="K10" s="139"/>
      <c r="L10" s="139"/>
      <c r="M10" s="139"/>
      <c r="N10" s="139"/>
      <c r="O10" s="139"/>
      <c r="P10" s="139"/>
      <c r="Q10" s="139"/>
      <c r="R10" s="139"/>
      <c r="S10" s="139"/>
      <c r="T10" s="139"/>
      <c r="U10" s="139"/>
      <c r="V10" s="139"/>
      <c r="W10" s="140"/>
      <c r="X10" s="140"/>
      <c r="Y10" s="140"/>
      <c r="Z10" s="104"/>
      <c r="AA10" s="104"/>
      <c r="AB10" s="104"/>
      <c r="AD10" s="63"/>
      <c r="AE10" s="923"/>
      <c r="AF10" s="66"/>
      <c r="AN10" s="63"/>
      <c r="AO10" s="63"/>
      <c r="AP10" s="63"/>
      <c r="AQ10" s="63"/>
      <c r="AR10" s="63"/>
      <c r="AS10" s="202"/>
      <c r="AT10" s="202"/>
      <c r="AU10"/>
      <c r="AV10"/>
      <c r="AW10" s="491"/>
    </row>
    <row r="11" spans="2:49" ht="27" customHeight="1" thickTop="1" thickBot="1" x14ac:dyDescent="0.2">
      <c r="C11" s="174" t="s">
        <v>195</v>
      </c>
      <c r="F11" s="55" t="s">
        <v>16</v>
      </c>
      <c r="G11" s="846" t="s">
        <v>328</v>
      </c>
      <c r="H11" s="846"/>
      <c r="I11" s="847"/>
      <c r="J11" s="56"/>
      <c r="K11" s="57"/>
      <c r="L11" s="58"/>
      <c r="M11" s="901" t="s">
        <v>17</v>
      </c>
      <c r="N11" s="58"/>
      <c r="O11" s="59"/>
      <c r="P11" s="55" t="s">
        <v>18</v>
      </c>
      <c r="Q11" s="925" t="s">
        <v>271</v>
      </c>
      <c r="R11" s="925"/>
      <c r="S11" s="925"/>
      <c r="T11" s="926"/>
      <c r="U11" s="201"/>
      <c r="V11" s="74"/>
      <c r="W11" s="63"/>
      <c r="X11" s="63"/>
      <c r="Y11"/>
      <c r="Z11"/>
      <c r="AA11"/>
      <c r="AB11"/>
      <c r="AC11" s="63"/>
      <c r="AD11" s="71"/>
      <c r="AE11" s="923"/>
      <c r="AF11" s="156"/>
      <c r="AG11" s="59"/>
      <c r="AH11" s="55" t="s">
        <v>34</v>
      </c>
      <c r="AI11" s="846" t="s">
        <v>277</v>
      </c>
      <c r="AJ11" s="846"/>
      <c r="AK11" s="846"/>
      <c r="AL11" s="846"/>
      <c r="AM11" s="846"/>
      <c r="AN11" s="847"/>
      <c r="AO11" s="63"/>
      <c r="AP11" s="63"/>
      <c r="AQ11" s="63"/>
      <c r="AR11" s="63"/>
      <c r="AS11" s="202"/>
      <c r="AT11" s="202"/>
      <c r="AU11"/>
      <c r="AV11"/>
      <c r="AW11" s="491"/>
    </row>
    <row r="12" spans="2:49" ht="24.75" customHeight="1" thickTop="1" thickBot="1" x14ac:dyDescent="0.2">
      <c r="F12" s="859">
        <f>+ROUND(P12,1)+ROUND(P15,1)+ROUND(P18,1)+ROUND(P24,1)+P27-ROUND(F15,1)</f>
        <v>0</v>
      </c>
      <c r="G12" s="860"/>
      <c r="H12" s="860"/>
      <c r="I12" s="62" t="s">
        <v>13</v>
      </c>
      <c r="J12" s="63"/>
      <c r="K12" s="64"/>
      <c r="L12" s="63"/>
      <c r="M12" s="902"/>
      <c r="N12" s="65"/>
      <c r="P12" s="844"/>
      <c r="Q12" s="741"/>
      <c r="R12" s="741"/>
      <c r="S12" s="741"/>
      <c r="T12" s="62" t="s">
        <v>13</v>
      </c>
      <c r="U12" s="63"/>
      <c r="V12" s="63"/>
      <c r="W12" s="63"/>
      <c r="X12" s="63"/>
      <c r="Y12"/>
      <c r="Z12"/>
      <c r="AA12"/>
      <c r="AB12"/>
      <c r="AC12" s="66"/>
      <c r="AE12" s="923"/>
      <c r="AG12" s="148"/>
      <c r="AH12" s="844"/>
      <c r="AI12" s="845"/>
      <c r="AJ12" s="845"/>
      <c r="AK12" s="845"/>
      <c r="AL12" s="845"/>
      <c r="AM12" s="845"/>
      <c r="AN12" s="62" t="s">
        <v>13</v>
      </c>
      <c r="AO12" s="63"/>
      <c r="AP12" s="63"/>
      <c r="AQ12" s="63"/>
      <c r="AR12" s="63"/>
      <c r="AS12" s="202"/>
      <c r="AT12" s="202"/>
      <c r="AU12"/>
      <c r="AV12"/>
      <c r="AW12" s="491"/>
    </row>
    <row r="13" spans="2:49" ht="24.75" customHeight="1" thickTop="1" thickBot="1" x14ac:dyDescent="0.2">
      <c r="J13" s="63"/>
      <c r="K13" s="67"/>
      <c r="L13" s="63"/>
      <c r="M13" s="902"/>
      <c r="N13" s="66"/>
      <c r="U13" s="63"/>
      <c r="V13" s="63"/>
      <c r="W13" s="63"/>
      <c r="X13" s="63"/>
      <c r="Y13"/>
      <c r="Z13"/>
      <c r="AA13"/>
      <c r="AB13"/>
      <c r="AC13" s="66"/>
      <c r="AE13" s="923"/>
      <c r="AG13" s="154"/>
      <c r="AH13" s="151"/>
      <c r="AI13" s="152"/>
      <c r="AJ13" s="152"/>
      <c r="AK13" s="152"/>
      <c r="AL13" s="152"/>
      <c r="AM13" s="153"/>
      <c r="AN13" s="153"/>
      <c r="AQ13" s="51"/>
      <c r="AR13" s="51"/>
      <c r="AS13" s="150"/>
      <c r="AT13" s="150"/>
      <c r="AU13" s="329"/>
      <c r="AV13" s="63"/>
      <c r="AW13" s="491"/>
    </row>
    <row r="14" spans="2:49" ht="27" customHeight="1" thickTop="1" thickBot="1" x14ac:dyDescent="0.2">
      <c r="F14" s="61" t="s">
        <v>425</v>
      </c>
      <c r="G14" s="882" t="s">
        <v>220</v>
      </c>
      <c r="H14" s="882"/>
      <c r="I14" s="881"/>
      <c r="J14" s="69"/>
      <c r="K14" s="70"/>
      <c r="L14" s="63"/>
      <c r="M14" s="902"/>
      <c r="N14" s="66"/>
      <c r="O14" s="58"/>
      <c r="P14" s="55" t="s">
        <v>22</v>
      </c>
      <c r="Q14" s="872" t="s">
        <v>272</v>
      </c>
      <c r="R14" s="872"/>
      <c r="S14" s="872"/>
      <c r="T14" s="873"/>
      <c r="U14" s="201"/>
      <c r="V14" s="74"/>
      <c r="W14" s="63"/>
      <c r="X14" s="63"/>
      <c r="Y14"/>
      <c r="Z14"/>
      <c r="AA14"/>
      <c r="AB14"/>
      <c r="AC14" s="66"/>
      <c r="AE14" s="924"/>
      <c r="AG14" s="155"/>
      <c r="AH14" s="61" t="s">
        <v>174</v>
      </c>
      <c r="AI14" s="886" t="s">
        <v>289</v>
      </c>
      <c r="AJ14" s="886"/>
      <c r="AK14" s="886"/>
      <c r="AL14" s="886"/>
      <c r="AM14" s="886"/>
      <c r="AN14" s="887"/>
      <c r="AO14"/>
      <c r="AS14" s="150"/>
      <c r="AT14" s="150"/>
      <c r="AU14" s="329"/>
      <c r="AV14" s="63"/>
      <c r="AW14" s="491"/>
    </row>
    <row r="15" spans="2:49" ht="24.75" customHeight="1" thickBot="1" x14ac:dyDescent="0.2">
      <c r="F15" s="861"/>
      <c r="G15" s="830"/>
      <c r="H15" s="830"/>
      <c r="I15" s="54" t="s">
        <v>13</v>
      </c>
      <c r="J15" s="63"/>
      <c r="K15" s="66"/>
      <c r="L15" s="63"/>
      <c r="M15" s="902"/>
      <c r="N15" s="66"/>
      <c r="P15" s="844"/>
      <c r="Q15" s="741"/>
      <c r="R15" s="741"/>
      <c r="S15" s="741"/>
      <c r="T15" s="62" t="s">
        <v>13</v>
      </c>
      <c r="U15" s="63"/>
      <c r="V15" s="63"/>
      <c r="W15" s="63"/>
      <c r="X15" s="63"/>
      <c r="Y15"/>
      <c r="Z15"/>
      <c r="AA15"/>
      <c r="AB15"/>
      <c r="AC15" s="66"/>
      <c r="AH15" s="837"/>
      <c r="AI15" s="838"/>
      <c r="AJ15" s="838"/>
      <c r="AK15" s="838"/>
      <c r="AL15" s="838"/>
      <c r="AM15" s="838"/>
      <c r="AN15" s="54" t="s">
        <v>13</v>
      </c>
      <c r="AO15"/>
      <c r="AS15" s="72" t="s">
        <v>28</v>
      </c>
      <c r="AT15" s="73"/>
      <c r="AW15" s="491"/>
    </row>
    <row r="16" spans="2:49" ht="24.75" customHeight="1" thickTop="1" thickBot="1" x14ac:dyDescent="0.2">
      <c r="K16" s="66"/>
      <c r="L16" s="63"/>
      <c r="M16" s="902"/>
      <c r="N16" s="66"/>
      <c r="P16" s="841" t="str">
        <f>+IF(Y18=0,"",IF(Y18-P18=Y18,"エラー！：⑥残さ物量があるのに、④自ら中間処理した量がゼロになっています",""))</f>
        <v/>
      </c>
      <c r="Q16" s="841"/>
      <c r="R16" s="841"/>
      <c r="S16" s="841"/>
      <c r="T16" s="841"/>
      <c r="U16" s="841"/>
      <c r="V16" s="841"/>
      <c r="W16" s="841"/>
      <c r="X16" s="841"/>
      <c r="Y16" s="841"/>
      <c r="Z16" s="841"/>
      <c r="AA16" s="841"/>
      <c r="AB16" s="841"/>
      <c r="AC16" s="66"/>
      <c r="AD16" s="63"/>
      <c r="AE16" s="197"/>
      <c r="AP16" s="60"/>
      <c r="AQ16" s="63"/>
      <c r="AS16" s="906" t="s">
        <v>173</v>
      </c>
      <c r="AT16" s="907"/>
      <c r="AU16" s="106"/>
      <c r="AV16" s="54" t="s">
        <v>13</v>
      </c>
      <c r="AW16" s="491"/>
    </row>
    <row r="17" spans="2:49" ht="27" customHeight="1" thickTop="1" thickBot="1" x14ac:dyDescent="0.2">
      <c r="K17" s="66"/>
      <c r="L17" s="63"/>
      <c r="M17" s="902"/>
      <c r="N17" s="66"/>
      <c r="O17" s="58"/>
      <c r="P17" s="55" t="s">
        <v>25</v>
      </c>
      <c r="Q17" s="846" t="s">
        <v>273</v>
      </c>
      <c r="R17" s="846"/>
      <c r="S17" s="846"/>
      <c r="T17" s="847"/>
      <c r="U17" s="909"/>
      <c r="V17" s="910"/>
      <c r="W17" s="910"/>
      <c r="X17" s="910"/>
      <c r="Y17" s="147" t="s">
        <v>20</v>
      </c>
      <c r="Z17" s="846" t="s">
        <v>276</v>
      </c>
      <c r="AA17" s="846"/>
      <c r="AB17" s="847"/>
      <c r="AC17" s="160"/>
      <c r="AD17" s="155"/>
      <c r="AE17" s="901" t="s">
        <v>26</v>
      </c>
      <c r="AF17" s="58"/>
      <c r="AG17" s="58"/>
      <c r="AH17" s="290" t="s">
        <v>176</v>
      </c>
      <c r="AI17" s="882" t="s">
        <v>278</v>
      </c>
      <c r="AJ17" s="882"/>
      <c r="AK17" s="882"/>
      <c r="AL17" s="881"/>
      <c r="AM17" s="58"/>
      <c r="AN17" s="296"/>
      <c r="AO17" s="880" t="s">
        <v>251</v>
      </c>
      <c r="AP17" s="881"/>
      <c r="AQ17" s="298"/>
      <c r="AS17" s="906" t="s">
        <v>256</v>
      </c>
      <c r="AT17" s="907"/>
      <c r="AU17" s="106"/>
      <c r="AV17" s="54" t="s">
        <v>32</v>
      </c>
      <c r="AW17" s="491"/>
    </row>
    <row r="18" spans="2:49" ht="24.75" customHeight="1" thickBot="1" x14ac:dyDescent="0.2">
      <c r="K18" s="66"/>
      <c r="L18" s="63"/>
      <c r="M18" s="902"/>
      <c r="N18" s="66"/>
      <c r="P18" s="844"/>
      <c r="Q18" s="741"/>
      <c r="R18" s="741"/>
      <c r="S18" s="741"/>
      <c r="T18" s="62" t="s">
        <v>13</v>
      </c>
      <c r="U18"/>
      <c r="V18" s="291"/>
      <c r="W18"/>
      <c r="X18" s="205"/>
      <c r="Y18" s="859">
        <f>+ROUND(AH9,1)+ROUND(AH12,1)+ROUND(AH15,1)+AH18</f>
        <v>0</v>
      </c>
      <c r="Z18" s="860"/>
      <c r="AA18" s="860"/>
      <c r="AB18" s="62" t="s">
        <v>4</v>
      </c>
      <c r="AC18" s="204"/>
      <c r="AD18" s="204"/>
      <c r="AE18" s="902"/>
      <c r="AH18" s="904">
        <f>+ROUND(AO18,1)+ROUND(AO21,1)</f>
        <v>0</v>
      </c>
      <c r="AI18" s="832"/>
      <c r="AJ18" s="832"/>
      <c r="AK18" s="832"/>
      <c r="AL18" s="54" t="s">
        <v>13</v>
      </c>
      <c r="AM18" s="65"/>
      <c r="AO18" s="316">
        <f>+ROUND(AU16,1)+ROUND(AU17,1)+ROUND(AU18,1)</f>
        <v>0</v>
      </c>
      <c r="AP18" s="54" t="s">
        <v>32</v>
      </c>
      <c r="AS18" s="906" t="s">
        <v>175</v>
      </c>
      <c r="AT18" s="907"/>
      <c r="AU18" s="106"/>
      <c r="AV18" s="54" t="s">
        <v>24</v>
      </c>
      <c r="AW18" s="491"/>
    </row>
    <row r="19" spans="2:49" ht="24.75" customHeight="1" thickTop="1" thickBot="1" x14ac:dyDescent="0.2">
      <c r="K19" s="66"/>
      <c r="L19" s="63"/>
      <c r="M19" s="902"/>
      <c r="N19" s="66"/>
      <c r="P19" s="141"/>
      <c r="Q19" s="309"/>
      <c r="R19" s="208"/>
      <c r="S19" s="141"/>
      <c r="T19" s="141"/>
      <c r="U19" s="143"/>
      <c r="V19" s="292"/>
      <c r="W19" s="143"/>
      <c r="X19" s="143"/>
      <c r="Y19" s="142"/>
      <c r="Z19" s="142"/>
      <c r="AA19" s="142"/>
      <c r="AB19" s="142"/>
      <c r="AC19" s="63"/>
      <c r="AD19" s="63"/>
      <c r="AE19" s="902"/>
      <c r="AH19" s="63"/>
      <c r="AI19" s="66"/>
      <c r="AJ19" s="63"/>
      <c r="AK19" s="63"/>
      <c r="AL19" s="63"/>
      <c r="AM19" s="66"/>
      <c r="AS19"/>
      <c r="AT19"/>
      <c r="AU19"/>
      <c r="AV19"/>
      <c r="AW19" s="829" t="s">
        <v>448</v>
      </c>
    </row>
    <row r="20" spans="2:49" ht="27" customHeight="1" thickTop="1" thickBot="1" x14ac:dyDescent="0.2">
      <c r="K20" s="66"/>
      <c r="L20" s="63"/>
      <c r="M20" s="902"/>
      <c r="N20" s="66"/>
      <c r="P20" s="55" t="s">
        <v>46</v>
      </c>
      <c r="Q20" s="846" t="s">
        <v>274</v>
      </c>
      <c r="R20" s="846"/>
      <c r="S20" s="846"/>
      <c r="T20" s="847"/>
      <c r="U20" s="141"/>
      <c r="V20" s="293"/>
      <c r="W20" s="294"/>
      <c r="X20" s="295"/>
      <c r="Y20" s="147" t="s">
        <v>23</v>
      </c>
      <c r="Z20" s="846" t="s">
        <v>275</v>
      </c>
      <c r="AA20" s="846"/>
      <c r="AB20" s="847"/>
      <c r="AC20" s="63"/>
      <c r="AD20" s="63"/>
      <c r="AE20" s="902"/>
      <c r="AG20" s="63"/>
      <c r="AH20" s="63"/>
      <c r="AI20" s="66"/>
      <c r="AJ20" s="63"/>
      <c r="AK20" s="63"/>
      <c r="AL20" s="158"/>
      <c r="AM20" s="66"/>
      <c r="AN20" s="297"/>
      <c r="AO20" s="880" t="s">
        <v>253</v>
      </c>
      <c r="AP20" s="881"/>
      <c r="AQ20" s="203"/>
      <c r="AR20" s="63"/>
      <c r="AS20" s="68"/>
      <c r="AT20" s="68"/>
      <c r="AW20" s="829"/>
    </row>
    <row r="21" spans="2:49" ht="25.35" customHeight="1" thickBot="1" x14ac:dyDescent="0.2">
      <c r="B21" s="854" t="s">
        <v>442</v>
      </c>
      <c r="C21" s="854"/>
      <c r="D21" s="854"/>
      <c r="E21" s="854"/>
      <c r="F21" s="854"/>
      <c r="G21" s="854"/>
      <c r="H21" s="854"/>
      <c r="I21" s="854"/>
      <c r="J21" s="854"/>
      <c r="K21" s="66"/>
      <c r="L21" s="63"/>
      <c r="M21" s="902"/>
      <c r="N21" s="66"/>
      <c r="P21" s="844"/>
      <c r="Q21" s="871"/>
      <c r="R21" s="871"/>
      <c r="S21" s="871"/>
      <c r="T21" s="62" t="s">
        <v>13</v>
      </c>
      <c r="U21" s="141"/>
      <c r="V21" s="141"/>
      <c r="W21" s="141"/>
      <c r="X21" s="141"/>
      <c r="Y21" s="859">
        <f>+P18-Y18</f>
        <v>0</v>
      </c>
      <c r="Z21" s="860"/>
      <c r="AA21" s="860"/>
      <c r="AB21" s="62" t="s">
        <v>4</v>
      </c>
      <c r="AC21" s="143"/>
      <c r="AD21" s="63"/>
      <c r="AE21" s="903"/>
      <c r="AG21" s="63"/>
      <c r="AH21" s="63"/>
      <c r="AI21" s="66"/>
      <c r="AJ21" s="63"/>
      <c r="AK21" s="63"/>
      <c r="AL21" s="63"/>
      <c r="AM21" s="63"/>
      <c r="AN21" s="158"/>
      <c r="AO21" s="106"/>
      <c r="AP21" s="54" t="s">
        <v>36</v>
      </c>
      <c r="AQ21" s="203"/>
      <c r="AR21" s="63"/>
      <c r="AS21" s="202"/>
      <c r="AT21" s="202"/>
      <c r="AU21"/>
      <c r="AV21"/>
      <c r="AW21" s="491"/>
    </row>
    <row r="22" spans="2:49" ht="25.5" customHeight="1" thickTop="1" thickBot="1" x14ac:dyDescent="0.2">
      <c r="B22" s="855"/>
      <c r="C22" s="855"/>
      <c r="D22" s="855"/>
      <c r="E22" s="855"/>
      <c r="F22" s="855"/>
      <c r="G22" s="855"/>
      <c r="H22" s="855"/>
      <c r="I22" s="855"/>
      <c r="J22" s="855"/>
      <c r="K22" s="66"/>
      <c r="L22" s="63"/>
      <c r="M22" s="902"/>
      <c r="N22" s="66"/>
      <c r="P22" s="908" t="str">
        <f>+IF(P21=0,"",IF(P18&lt;P21,"エラー !：④の内数である⑤の量が④を超えています",""))</f>
        <v/>
      </c>
      <c r="Q22" s="908"/>
      <c r="R22" s="908"/>
      <c r="S22" s="908"/>
      <c r="T22" s="908"/>
      <c r="U22" s="908"/>
      <c r="V22" s="908"/>
      <c r="W22" s="142"/>
      <c r="X22" s="142"/>
      <c r="Y22" s="142"/>
      <c r="Z22" s="142"/>
      <c r="AA22" s="142"/>
      <c r="AB22" s="142"/>
      <c r="AC22" s="63"/>
      <c r="AD22" s="63"/>
      <c r="AE22" s="197"/>
      <c r="AG22" s="63"/>
      <c r="AH22" s="63"/>
      <c r="AI22" s="66"/>
      <c r="AJ22" s="63"/>
      <c r="AK22" s="63"/>
      <c r="AL22" s="63"/>
      <c r="AM22" s="63"/>
      <c r="AN22" s="63"/>
      <c r="AW22" s="491"/>
    </row>
    <row r="23" spans="2:49" ht="27" customHeight="1" thickTop="1" thickBot="1" x14ac:dyDescent="0.2">
      <c r="B23" s="856" t="s">
        <v>197</v>
      </c>
      <c r="C23" s="858"/>
      <c r="D23" s="857" t="s">
        <v>443</v>
      </c>
      <c r="E23" s="857"/>
      <c r="F23" s="857"/>
      <c r="G23" s="858"/>
      <c r="H23" s="856" t="s">
        <v>444</v>
      </c>
      <c r="I23" s="857"/>
      <c r="J23" s="858"/>
      <c r="K23" s="66"/>
      <c r="L23" s="63"/>
      <c r="M23" s="902"/>
      <c r="N23" s="66"/>
      <c r="O23" s="58"/>
      <c r="P23" s="61" t="s">
        <v>86</v>
      </c>
      <c r="Q23" s="882" t="s">
        <v>30</v>
      </c>
      <c r="R23" s="882"/>
      <c r="S23" s="882"/>
      <c r="T23" s="881"/>
      <c r="U23" s="888"/>
      <c r="V23" s="889"/>
      <c r="W23" s="889"/>
      <c r="X23" s="889"/>
      <c r="AC23" s="63"/>
      <c r="AD23" s="63"/>
      <c r="AE23" s="202"/>
      <c r="AF23"/>
      <c r="AG23"/>
      <c r="AH23"/>
      <c r="AI23" s="299"/>
      <c r="AJ23" s="202"/>
      <c r="AK23" s="63"/>
      <c r="AL23" s="63"/>
      <c r="AM23" s="63"/>
      <c r="AN23" s="162"/>
      <c r="AP23" s="63"/>
      <c r="AR23" s="59"/>
      <c r="AS23" s="147" t="s">
        <v>188</v>
      </c>
      <c r="AT23" s="846" t="s">
        <v>189</v>
      </c>
      <c r="AU23" s="846"/>
      <c r="AV23" s="847"/>
      <c r="AW23" s="491"/>
    </row>
    <row r="24" spans="2:49" ht="27" customHeight="1" thickBot="1" x14ac:dyDescent="0.2">
      <c r="B24" s="866" t="s">
        <v>198</v>
      </c>
      <c r="C24" s="867"/>
      <c r="D24" s="830">
        <v>0</v>
      </c>
      <c r="E24" s="830"/>
      <c r="F24" s="830"/>
      <c r="G24" s="206" t="s">
        <v>196</v>
      </c>
      <c r="H24" s="831">
        <f>+F12</f>
        <v>0</v>
      </c>
      <c r="I24" s="832"/>
      <c r="J24" s="206" t="s">
        <v>196</v>
      </c>
      <c r="K24" s="66"/>
      <c r="L24" s="63"/>
      <c r="M24" s="903"/>
      <c r="P24" s="837"/>
      <c r="Q24" s="870"/>
      <c r="R24" s="870"/>
      <c r="S24" s="870"/>
      <c r="T24" s="54" t="s">
        <v>13</v>
      </c>
      <c r="U24"/>
      <c r="V24"/>
      <c r="W24"/>
      <c r="X24"/>
      <c r="AC24" s="63"/>
      <c r="AD24" s="63"/>
      <c r="AE24" s="202"/>
      <c r="AF24"/>
      <c r="AG24"/>
      <c r="AH24"/>
      <c r="AI24" s="299"/>
      <c r="AJ24" s="202"/>
      <c r="AK24" s="63"/>
      <c r="AL24" s="152"/>
      <c r="AM24" s="63"/>
      <c r="AN24" s="63"/>
      <c r="AQ24" s="66"/>
      <c r="AR24" s="157"/>
      <c r="AS24" s="859">
        <f>+ROUND(AU16,1)+ROUND(AA28,1)</f>
        <v>0</v>
      </c>
      <c r="AT24" s="860"/>
      <c r="AU24" s="860"/>
      <c r="AV24" s="62" t="s">
        <v>13</v>
      </c>
      <c r="AW24" s="491"/>
    </row>
    <row r="25" spans="2:49" ht="27" customHeight="1" thickBot="1" x14ac:dyDescent="0.2">
      <c r="B25" s="866" t="s">
        <v>199</v>
      </c>
      <c r="C25" s="867"/>
      <c r="D25" s="830">
        <v>0</v>
      </c>
      <c r="E25" s="830"/>
      <c r="F25" s="830"/>
      <c r="G25" s="206" t="s">
        <v>196</v>
      </c>
      <c r="H25" s="831">
        <f>+P12+AH9</f>
        <v>0</v>
      </c>
      <c r="I25" s="832"/>
      <c r="J25" s="206" t="s">
        <v>196</v>
      </c>
      <c r="K25" s="66"/>
      <c r="L25" s="63"/>
      <c r="P25" s="63"/>
      <c r="Q25" s="63"/>
      <c r="R25" s="63"/>
      <c r="S25" s="63"/>
      <c r="T25" s="63"/>
      <c r="U25" s="63"/>
      <c r="V25" s="63"/>
      <c r="AE25" s="161"/>
      <c r="AH25" s="63"/>
      <c r="AI25" s="66"/>
      <c r="AJ25" s="63"/>
      <c r="AK25" s="63"/>
      <c r="AL25" s="198"/>
      <c r="AM25" s="198"/>
      <c r="AN25" s="198"/>
      <c r="AQ25" s="311"/>
      <c r="AR25" s="138"/>
      <c r="AW25" s="491"/>
    </row>
    <row r="26" spans="2:49" ht="27" customHeight="1" thickTop="1" thickBot="1" x14ac:dyDescent="0.2">
      <c r="B26" s="866" t="s">
        <v>200</v>
      </c>
      <c r="C26" s="867"/>
      <c r="D26" s="830">
        <v>0</v>
      </c>
      <c r="E26" s="830"/>
      <c r="F26" s="830"/>
      <c r="G26" s="206" t="s">
        <v>196</v>
      </c>
      <c r="H26" s="831">
        <f>+P21</f>
        <v>0</v>
      </c>
      <c r="I26" s="832"/>
      <c r="J26" s="206" t="s">
        <v>196</v>
      </c>
      <c r="K26" s="66"/>
      <c r="L26" s="155"/>
      <c r="M26" s="901" t="s">
        <v>33</v>
      </c>
      <c r="N26" s="58"/>
      <c r="O26" s="58"/>
      <c r="P26" s="290" t="s">
        <v>178</v>
      </c>
      <c r="Q26" s="882" t="s">
        <v>179</v>
      </c>
      <c r="R26" s="882"/>
      <c r="S26" s="882"/>
      <c r="T26" s="881"/>
      <c r="U26" s="58"/>
      <c r="V26" s="58"/>
      <c r="W26" s="58"/>
      <c r="X26" s="58"/>
      <c r="Y26" s="58"/>
      <c r="Z26" s="58"/>
      <c r="AA26" s="58"/>
      <c r="AB26" s="58"/>
      <c r="AC26" s="58"/>
      <c r="AD26" s="58"/>
      <c r="AE26" s="58"/>
      <c r="AF26" s="58"/>
      <c r="AG26" s="58"/>
      <c r="AH26" s="58"/>
      <c r="AI26" s="71"/>
      <c r="AJ26" s="58"/>
      <c r="AK26" s="59"/>
      <c r="AL26" s="147" t="s">
        <v>185</v>
      </c>
      <c r="AM26" s="846" t="s">
        <v>279</v>
      </c>
      <c r="AN26" s="846"/>
      <c r="AO26" s="846"/>
      <c r="AP26" s="847"/>
      <c r="AQ26" s="313"/>
      <c r="AR26" s="314"/>
      <c r="AS26" s="147" t="s">
        <v>190</v>
      </c>
      <c r="AT26" s="846" t="s">
        <v>428</v>
      </c>
      <c r="AU26" s="846"/>
      <c r="AV26" s="847"/>
      <c r="AW26" s="491"/>
    </row>
    <row r="27" spans="2:49" ht="27" customHeight="1" thickBot="1" x14ac:dyDescent="0.2">
      <c r="B27" s="866" t="s">
        <v>221</v>
      </c>
      <c r="C27" s="867"/>
      <c r="D27" s="830">
        <v>0</v>
      </c>
      <c r="E27" s="830"/>
      <c r="F27" s="830"/>
      <c r="G27" s="206" t="s">
        <v>196</v>
      </c>
      <c r="H27" s="831">
        <f>+Y21</f>
        <v>0</v>
      </c>
      <c r="I27" s="832"/>
      <c r="J27" s="206" t="s">
        <v>196</v>
      </c>
      <c r="M27" s="902"/>
      <c r="P27" s="904">
        <f>+R30+ROUND(R33,1)</f>
        <v>0</v>
      </c>
      <c r="Q27" s="905"/>
      <c r="R27" s="905"/>
      <c r="S27" s="905"/>
      <c r="T27" s="54" t="s">
        <v>36</v>
      </c>
      <c r="U27" s="74"/>
      <c r="V27" s="74"/>
      <c r="Y27" s="72" t="s">
        <v>37</v>
      </c>
      <c r="Z27" s="75"/>
      <c r="AH27" s="63"/>
      <c r="AI27" s="63"/>
      <c r="AJ27" s="63"/>
      <c r="AK27" s="63"/>
      <c r="AL27" s="859">
        <f>+AH18+P27</f>
        <v>0</v>
      </c>
      <c r="AM27" s="860"/>
      <c r="AN27" s="860"/>
      <c r="AO27" s="860"/>
      <c r="AP27" s="62" t="s">
        <v>13</v>
      </c>
      <c r="AQ27" s="311"/>
      <c r="AR27" s="138"/>
      <c r="AS27" s="844"/>
      <c r="AT27" s="845"/>
      <c r="AU27" s="845"/>
      <c r="AV27" s="62" t="s">
        <v>13</v>
      </c>
      <c r="AW27" s="491"/>
    </row>
    <row r="28" spans="2:49" ht="27" customHeight="1" thickTop="1" thickBot="1" x14ac:dyDescent="0.2">
      <c r="B28" s="868" t="s">
        <v>329</v>
      </c>
      <c r="C28" s="869"/>
      <c r="D28" s="830">
        <v>0</v>
      </c>
      <c r="E28" s="830"/>
      <c r="F28" s="830"/>
      <c r="G28" s="206" t="s">
        <v>196</v>
      </c>
      <c r="H28" s="831">
        <f>+P15+AH12</f>
        <v>0</v>
      </c>
      <c r="I28" s="832"/>
      <c r="J28" s="206" t="s">
        <v>196</v>
      </c>
      <c r="M28" s="902"/>
      <c r="P28" s="66"/>
      <c r="U28" s="63"/>
      <c r="V28" s="63"/>
      <c r="Y28" s="864" t="s">
        <v>173</v>
      </c>
      <c r="Z28" s="865"/>
      <c r="AA28" s="837"/>
      <c r="AB28" s="838"/>
      <c r="AC28" s="838"/>
      <c r="AD28" s="838"/>
      <c r="AE28" s="838"/>
      <c r="AF28" s="54" t="s">
        <v>13</v>
      </c>
      <c r="AH28" s="63"/>
      <c r="AI28" s="63"/>
      <c r="AN28" s="310"/>
      <c r="AQ28" s="311"/>
      <c r="AR28" s="138"/>
      <c r="AS28" s="489" t="str">
        <f>+IF(AS27=0,"",IF(AL27&lt;(AS24+AS27+AS31),"エラー !：⑩の内数である（⑫+⑬＋⑭）の量が⑩を超えています",""))</f>
        <v/>
      </c>
      <c r="AT28" s="487"/>
      <c r="AU28" s="487"/>
      <c r="AV28" s="487"/>
      <c r="AW28" s="491"/>
    </row>
    <row r="29" spans="2:49" ht="27" customHeight="1" thickTop="1" thickBot="1" x14ac:dyDescent="0.2">
      <c r="B29" s="866" t="s">
        <v>222</v>
      </c>
      <c r="C29" s="867"/>
      <c r="D29" s="830">
        <v>0</v>
      </c>
      <c r="E29" s="830"/>
      <c r="F29" s="830"/>
      <c r="G29" s="206" t="s">
        <v>196</v>
      </c>
      <c r="H29" s="831">
        <f>+AL27</f>
        <v>0</v>
      </c>
      <c r="I29" s="832"/>
      <c r="J29" s="206" t="s">
        <v>196</v>
      </c>
      <c r="M29" s="902"/>
      <c r="P29" s="66"/>
      <c r="Q29" s="155"/>
      <c r="R29" s="61" t="s">
        <v>181</v>
      </c>
      <c r="S29" s="882" t="s">
        <v>31</v>
      </c>
      <c r="T29" s="896"/>
      <c r="U29" s="896"/>
      <c r="V29" s="897"/>
      <c r="W29" s="58"/>
      <c r="X29" s="76"/>
      <c r="Y29" s="864" t="s">
        <v>255</v>
      </c>
      <c r="Z29" s="865"/>
      <c r="AA29" s="837"/>
      <c r="AB29" s="838"/>
      <c r="AC29" s="838"/>
      <c r="AD29" s="838"/>
      <c r="AE29" s="838"/>
      <c r="AF29" s="54" t="s">
        <v>13</v>
      </c>
      <c r="AH29" s="63"/>
      <c r="AI29" s="63"/>
      <c r="AJ29" s="63"/>
      <c r="AK29" s="63"/>
      <c r="AL29" s="147" t="s">
        <v>186</v>
      </c>
      <c r="AM29" s="846" t="s">
        <v>187</v>
      </c>
      <c r="AN29" s="846"/>
      <c r="AO29" s="846"/>
      <c r="AP29" s="847"/>
      <c r="AQ29" s="312"/>
      <c r="AR29" s="315"/>
      <c r="AS29" s="839" t="s">
        <v>191</v>
      </c>
      <c r="AT29" s="833" t="s">
        <v>429</v>
      </c>
      <c r="AU29" s="833"/>
      <c r="AV29" s="834"/>
      <c r="AW29" s="491"/>
    </row>
    <row r="30" spans="2:49" ht="27" customHeight="1" thickBot="1" x14ac:dyDescent="0.2">
      <c r="B30" s="866" t="s">
        <v>223</v>
      </c>
      <c r="C30" s="867"/>
      <c r="D30" s="830">
        <v>0</v>
      </c>
      <c r="E30" s="830"/>
      <c r="F30" s="830"/>
      <c r="G30" s="206" t="s">
        <v>196</v>
      </c>
      <c r="H30" s="831">
        <f>+AL30</f>
        <v>0</v>
      </c>
      <c r="I30" s="832"/>
      <c r="J30" s="206" t="s">
        <v>196</v>
      </c>
      <c r="M30" s="902"/>
      <c r="P30" s="66"/>
      <c r="R30" s="904">
        <f>+ROUND(AA28,1)+ROUND(AA29,1)+ROUND(AA30,1)</f>
        <v>0</v>
      </c>
      <c r="S30" s="905"/>
      <c r="T30" s="905"/>
      <c r="U30" s="905"/>
      <c r="V30" s="54" t="s">
        <v>15</v>
      </c>
      <c r="Y30" s="864" t="s">
        <v>184</v>
      </c>
      <c r="Z30" s="865"/>
      <c r="AA30" s="837"/>
      <c r="AB30" s="838"/>
      <c r="AC30" s="838"/>
      <c r="AD30" s="838"/>
      <c r="AE30" s="838"/>
      <c r="AF30" s="54" t="s">
        <v>13</v>
      </c>
      <c r="AL30" s="844"/>
      <c r="AM30" s="845"/>
      <c r="AN30" s="845"/>
      <c r="AO30" s="845"/>
      <c r="AP30" s="62" t="s">
        <v>13</v>
      </c>
      <c r="AS30" s="840"/>
      <c r="AT30" s="835"/>
      <c r="AU30" s="835"/>
      <c r="AV30" s="836"/>
      <c r="AW30" s="491"/>
    </row>
    <row r="31" spans="2:49" ht="27" customHeight="1" thickTop="1" thickBot="1" x14ac:dyDescent="0.2">
      <c r="B31" s="866" t="s">
        <v>224</v>
      </c>
      <c r="C31" s="867"/>
      <c r="D31" s="830">
        <v>0</v>
      </c>
      <c r="E31" s="830"/>
      <c r="F31" s="830"/>
      <c r="G31" s="206" t="s">
        <v>196</v>
      </c>
      <c r="H31" s="831">
        <f>+AS24</f>
        <v>0</v>
      </c>
      <c r="I31" s="832"/>
      <c r="J31" s="206" t="s">
        <v>196</v>
      </c>
      <c r="M31" s="902"/>
      <c r="P31" s="66"/>
      <c r="Y31"/>
      <c r="Z31"/>
      <c r="AA31" s="77" t="s">
        <v>88</v>
      </c>
      <c r="AK31" s="138"/>
      <c r="AL31" s="841" t="str">
        <f>+IF(AL30=0,"",IF(AL27&lt;AL30,"エラー !：⑩の内数である⑪の量が⑩を超えています",""))</f>
        <v/>
      </c>
      <c r="AM31" s="841"/>
      <c r="AN31" s="841"/>
      <c r="AO31" s="841"/>
      <c r="AP31" s="841"/>
      <c r="AQ31" s="841"/>
      <c r="AR31" s="51"/>
      <c r="AS31" s="842"/>
      <c r="AT31" s="843"/>
      <c r="AU31" s="843"/>
      <c r="AV31" s="173" t="s">
        <v>13</v>
      </c>
      <c r="AW31" s="491"/>
    </row>
    <row r="32" spans="2:49" ht="27" customHeight="1" thickTop="1" thickBot="1" x14ac:dyDescent="0.2">
      <c r="B32" s="866" t="s">
        <v>426</v>
      </c>
      <c r="C32" s="867"/>
      <c r="D32" s="830">
        <v>0</v>
      </c>
      <c r="E32" s="830"/>
      <c r="F32" s="830"/>
      <c r="G32" s="206" t="s">
        <v>196</v>
      </c>
      <c r="H32" s="831">
        <f>+AS27</f>
        <v>0</v>
      </c>
      <c r="I32" s="832"/>
      <c r="J32" s="206" t="s">
        <v>196</v>
      </c>
      <c r="M32" s="902"/>
      <c r="P32" s="66"/>
      <c r="Q32" s="155"/>
      <c r="R32" s="61" t="s">
        <v>183</v>
      </c>
      <c r="S32" s="882" t="s">
        <v>35</v>
      </c>
      <c r="T32" s="896"/>
      <c r="U32" s="896"/>
      <c r="V32" s="897"/>
      <c r="W32" s="63"/>
      <c r="X32" s="63"/>
      <c r="Y32"/>
      <c r="Z32"/>
      <c r="AA32" s="890" t="s">
        <v>327</v>
      </c>
      <c r="AB32" s="891"/>
      <c r="AC32" s="891"/>
      <c r="AD32" s="891"/>
      <c r="AE32" s="891"/>
      <c r="AF32" s="891" t="s">
        <v>192</v>
      </c>
      <c r="AG32" s="891"/>
      <c r="AH32" s="891"/>
      <c r="AI32" s="891"/>
      <c r="AJ32" s="891"/>
      <c r="AK32" s="891"/>
      <c r="AL32" s="891" t="s">
        <v>193</v>
      </c>
      <c r="AM32" s="891"/>
      <c r="AN32" s="891"/>
      <c r="AO32" s="898"/>
      <c r="AP32" s="200"/>
      <c r="AS32" s="490" t="str">
        <f>+IF(AS31=0,"",IF(AL27&lt;(AS24+AS27+AS31),"エラー !：⑩の内数である（⑫+⑬＋⑭）の量が⑩を超えています",""))</f>
        <v/>
      </c>
      <c r="AT32" s="488"/>
      <c r="AU32" s="488"/>
      <c r="AV32" s="488"/>
      <c r="AW32" s="491"/>
    </row>
    <row r="33" spans="2:62" ht="27" customHeight="1" thickBot="1" x14ac:dyDescent="0.2">
      <c r="B33" s="862" t="s">
        <v>427</v>
      </c>
      <c r="C33" s="863"/>
      <c r="D33" s="848">
        <v>0</v>
      </c>
      <c r="E33" s="849"/>
      <c r="F33" s="849"/>
      <c r="G33" s="207" t="s">
        <v>196</v>
      </c>
      <c r="H33" s="850">
        <f>+AS31</f>
        <v>0</v>
      </c>
      <c r="I33" s="851"/>
      <c r="J33" s="207" t="s">
        <v>196</v>
      </c>
      <c r="M33" s="903"/>
      <c r="R33" s="837"/>
      <c r="S33" s="838"/>
      <c r="T33" s="838"/>
      <c r="U33" s="838"/>
      <c r="V33" s="54" t="s">
        <v>36</v>
      </c>
      <c r="W33" s="63"/>
      <c r="X33" s="63"/>
      <c r="Y33"/>
      <c r="Z33"/>
      <c r="AA33" s="892"/>
      <c r="AB33" s="893"/>
      <c r="AC33" s="893"/>
      <c r="AD33" s="893"/>
      <c r="AE33" s="893"/>
      <c r="AF33" s="893"/>
      <c r="AG33" s="893"/>
      <c r="AH33" s="893"/>
      <c r="AI33" s="893"/>
      <c r="AJ33" s="893"/>
      <c r="AK33" s="893"/>
      <c r="AL33" s="893"/>
      <c r="AM33" s="893"/>
      <c r="AN33" s="893"/>
      <c r="AO33" s="899"/>
      <c r="AP33" s="200"/>
      <c r="AW33" s="491"/>
    </row>
    <row r="34" spans="2:62" ht="24" customHeight="1" x14ac:dyDescent="0.15">
      <c r="C34" s="300" t="str">
        <f>+IF(D30=0,"",IF(D29&lt;D30,"エラー !：上の表は、⑩の内数である⑪の量が⑩を超えています",""))</f>
        <v/>
      </c>
      <c r="AA34" s="894"/>
      <c r="AB34" s="895"/>
      <c r="AC34" s="895"/>
      <c r="AD34" s="895"/>
      <c r="AE34" s="895"/>
      <c r="AF34" s="895"/>
      <c r="AG34" s="895"/>
      <c r="AH34" s="895"/>
      <c r="AI34" s="895"/>
      <c r="AJ34" s="895"/>
      <c r="AK34" s="895"/>
      <c r="AL34" s="895"/>
      <c r="AM34" s="895"/>
      <c r="AN34" s="895"/>
      <c r="AO34" s="900"/>
      <c r="AP34" s="200"/>
      <c r="AW34" s="491"/>
    </row>
    <row r="35" spans="2:62" ht="15" customHeight="1" x14ac:dyDescent="0.15">
      <c r="C35" s="30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01" t="str">
        <f>+IF(D32=0,"",IF(D29&lt;D32,"エラー !：上の表は、⑩の内数である⑬の量が⑩を超えています",""))</f>
        <v/>
      </c>
      <c r="AF36" s="74"/>
      <c r="AG36" s="74"/>
      <c r="AH36" s="74"/>
      <c r="AI36" s="74"/>
      <c r="AJ36" s="74"/>
      <c r="AK36" s="74"/>
      <c r="AL36" s="74"/>
      <c r="AM36" s="163"/>
      <c r="AN36" s="163"/>
      <c r="AO36" s="138"/>
      <c r="AP36" s="63"/>
      <c r="AQ36" s="63"/>
      <c r="AR36" s="63"/>
      <c r="AS36" s="63"/>
      <c r="AT36" s="63"/>
      <c r="AU36" s="63"/>
      <c r="AV36" s="63"/>
      <c r="AW36" s="78"/>
      <c r="AY36" s="63"/>
      <c r="AZ36" s="63"/>
      <c r="BA36" s="63"/>
      <c r="BB36" s="63"/>
      <c r="BC36" s="63"/>
      <c r="BD36" s="63"/>
    </row>
    <row r="37" spans="2:62" ht="15" customHeight="1" x14ac:dyDescent="0.15">
      <c r="C37" s="301" t="str">
        <f>+IF(D33=0,"",IF(D29&lt;D33,"エラー !：上の表は、⑩の内数である⑭の量が⑩を超えています",""))</f>
        <v/>
      </c>
      <c r="J37" s="78"/>
      <c r="K37" s="78"/>
      <c r="R37" s="78"/>
      <c r="S37" s="78"/>
      <c r="T37" s="78"/>
      <c r="AF37" s="63"/>
      <c r="AG37" s="63"/>
      <c r="AH37" s="63"/>
      <c r="AI37" s="63"/>
      <c r="AJ37" s="63"/>
      <c r="AK37" s="63"/>
      <c r="AL37" s="74"/>
      <c r="AM37" s="138"/>
      <c r="AN37" s="138"/>
      <c r="AO37" s="138"/>
      <c r="AP37" s="63"/>
      <c r="AQ37" s="63"/>
      <c r="AR37" s="63"/>
      <c r="AS37" s="63"/>
      <c r="AT37" s="63"/>
      <c r="AU37" s="74"/>
      <c r="AV37" s="74"/>
      <c r="AW37" s="78"/>
      <c r="AY37" s="63"/>
      <c r="AZ37" s="63"/>
      <c r="BA37" s="63"/>
      <c r="BB37" s="63"/>
      <c r="BC37" s="63"/>
      <c r="BD37" s="63"/>
    </row>
    <row r="38" spans="2:62" ht="13.5" x14ac:dyDescent="0.15">
      <c r="H38" s="330"/>
      <c r="J38" s="78"/>
      <c r="K38" s="78"/>
      <c r="R38" s="78"/>
      <c r="S38" s="78"/>
      <c r="T38" s="78"/>
      <c r="AF38" s="63"/>
      <c r="AG38" s="63"/>
      <c r="AH38" s="63"/>
      <c r="AI38" s="63"/>
      <c r="AJ38" s="63"/>
      <c r="AK38" s="63"/>
      <c r="AL38" s="74"/>
      <c r="AM38" s="138"/>
      <c r="AN38" s="138"/>
      <c r="AO38" s="138"/>
      <c r="AP38" s="63"/>
      <c r="AQ38" s="63"/>
      <c r="AR38" s="63"/>
      <c r="AS38" s="138"/>
      <c r="AT38" s="163"/>
      <c r="AU38" s="74"/>
      <c r="AV38" s="74"/>
      <c r="AW38" s="78"/>
      <c r="AY38" s="63"/>
      <c r="AZ38" s="63"/>
      <c r="BA38" s="63"/>
      <c r="BB38" s="63"/>
      <c r="BC38" s="63"/>
      <c r="BD38" s="63"/>
    </row>
    <row r="39" spans="2:62" ht="13.5" x14ac:dyDescent="0.15">
      <c r="H39" s="330"/>
      <c r="J39" s="78"/>
      <c r="K39" s="78"/>
      <c r="R39" s="78"/>
      <c r="S39" s="78"/>
      <c r="T39" s="78"/>
      <c r="AF39" s="63"/>
      <c r="AG39" s="63"/>
      <c r="AH39" s="63"/>
      <c r="AI39" s="63"/>
      <c r="AJ39" s="63"/>
      <c r="AK39" s="63"/>
      <c r="AL39" s="74"/>
      <c r="AM39" s="138"/>
      <c r="AN39" s="138"/>
      <c r="AO39" s="138"/>
      <c r="AP39" s="63"/>
      <c r="AQ39" s="63"/>
      <c r="AR39" s="63"/>
      <c r="AS39" s="138"/>
      <c r="AT39" s="74"/>
      <c r="AU39" s="74"/>
      <c r="AV39" s="74"/>
      <c r="AW39" s="78"/>
      <c r="AY39" s="63"/>
      <c r="AZ39" s="63"/>
      <c r="BA39" s="63"/>
      <c r="BB39" s="63"/>
      <c r="BC39" s="63"/>
      <c r="BD39" s="63"/>
    </row>
    <row r="40" spans="2:62" ht="13.5" x14ac:dyDescent="0.15">
      <c r="H40" s="330"/>
      <c r="J40" s="78"/>
      <c r="K40" s="78"/>
      <c r="R40" s="78"/>
      <c r="S40" s="78"/>
      <c r="T40" s="78"/>
      <c r="AF40" s="63"/>
      <c r="AG40" s="63"/>
      <c r="AH40" s="63"/>
      <c r="AI40" s="63"/>
      <c r="AJ40" s="63"/>
      <c r="AK40" s="63"/>
      <c r="AL40" s="74"/>
      <c r="AM40" s="138"/>
      <c r="AN40" s="138"/>
      <c r="AO40" s="138"/>
      <c r="AP40" s="63"/>
      <c r="AQ40" s="63"/>
      <c r="AR40" s="63"/>
      <c r="AS40" s="138"/>
      <c r="AT40" s="74"/>
      <c r="AU40" s="74"/>
      <c r="AV40" s="74"/>
      <c r="AW40" s="78"/>
      <c r="AY40" s="63"/>
      <c r="AZ40" s="63"/>
      <c r="BA40" s="63"/>
      <c r="BB40" s="63"/>
      <c r="BC40" s="63"/>
      <c r="BD40" s="63"/>
    </row>
    <row r="41" spans="2:62" ht="13.5" x14ac:dyDescent="0.15">
      <c r="H41" s="330"/>
      <c r="J41" s="78"/>
      <c r="K41" s="78"/>
      <c r="R41" s="78"/>
      <c r="S41" s="78"/>
      <c r="T41" s="78"/>
      <c r="AF41" s="63"/>
      <c r="AG41" s="63"/>
      <c r="AH41" s="63"/>
      <c r="AI41" s="63"/>
      <c r="AJ41" s="63"/>
      <c r="AK41" s="63"/>
      <c r="AL41" s="63"/>
      <c r="AM41" s="63"/>
      <c r="AN41" s="63"/>
      <c r="AO41" s="63"/>
      <c r="AP41" s="63"/>
      <c r="AQ41" s="63"/>
      <c r="AR41" s="63"/>
      <c r="AS41" s="138"/>
      <c r="AT41" s="74"/>
      <c r="AU41" s="74"/>
      <c r="AV41" s="74"/>
      <c r="AW41" s="78"/>
      <c r="AY41" s="63"/>
      <c r="AZ41" s="63"/>
      <c r="BA41" s="63"/>
      <c r="BB41" s="63"/>
      <c r="BC41" s="63"/>
      <c r="BD41" s="63"/>
    </row>
    <row r="42" spans="2:62" ht="13.5" x14ac:dyDescent="0.15">
      <c r="H42" s="330"/>
      <c r="I42" s="78"/>
      <c r="J42" s="78"/>
      <c r="K42" s="78"/>
      <c r="R42" s="78"/>
      <c r="S42" s="78"/>
      <c r="T42" s="78"/>
      <c r="AQ42" s="63"/>
      <c r="AR42" s="63"/>
      <c r="AS42" s="138"/>
      <c r="AT42" s="74"/>
      <c r="AY42" s="63"/>
      <c r="AZ42" s="63"/>
      <c r="BA42" s="63"/>
      <c r="BB42" s="63"/>
      <c r="BC42" s="63"/>
      <c r="BD42" s="63"/>
    </row>
    <row r="43" spans="2:62" x14ac:dyDescent="0.15">
      <c r="H43" s="330"/>
      <c r="I43" s="78"/>
      <c r="J43" s="78"/>
      <c r="K43" s="78"/>
      <c r="R43" s="78"/>
      <c r="S43" s="78"/>
      <c r="T43" s="78"/>
      <c r="AW43" s="78"/>
      <c r="AY43" s="63"/>
      <c r="AZ43" s="63"/>
      <c r="BA43" s="63"/>
      <c r="BB43" s="63"/>
      <c r="BC43" s="63"/>
      <c r="BD43" s="63"/>
    </row>
    <row r="44" spans="2:62" x14ac:dyDescent="0.15">
      <c r="H44" s="330"/>
      <c r="I44" s="78"/>
      <c r="J44" s="78"/>
      <c r="K44" s="78"/>
      <c r="R44" s="78"/>
      <c r="S44" s="78"/>
      <c r="T44" s="78"/>
      <c r="AW44" s="78"/>
    </row>
    <row r="45" spans="2:62" x14ac:dyDescent="0.15">
      <c r="H45" s="330"/>
      <c r="I45" s="78"/>
      <c r="J45" s="78"/>
      <c r="K45" s="78"/>
      <c r="R45" s="78"/>
      <c r="S45" s="78"/>
      <c r="T45" s="78"/>
    </row>
    <row r="46" spans="2:62" x14ac:dyDescent="0.15">
      <c r="H46" s="330"/>
      <c r="I46" s="78"/>
      <c r="J46" s="78"/>
      <c r="K46" s="78"/>
      <c r="R46" s="78"/>
      <c r="S46" s="78"/>
      <c r="T46" s="78"/>
    </row>
    <row r="47" spans="2:62" ht="13.5" x14ac:dyDescent="0.15">
      <c r="H47" s="330"/>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22" zoomScaleNormal="100" workbookViewId="0">
      <selection activeCell="D33" sqref="D33:F33"/>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92</v>
      </c>
      <c r="T1" s="95" t="s">
        <v>280</v>
      </c>
    </row>
    <row r="2" spans="2:49" ht="12" customHeight="1" thickBot="1" x14ac:dyDescent="0.2">
      <c r="B2" s="852" t="s">
        <v>270</v>
      </c>
      <c r="C2" s="852"/>
      <c r="D2" s="852"/>
      <c r="E2" s="852"/>
      <c r="F2" s="852"/>
      <c r="G2" s="852"/>
      <c r="H2" s="852"/>
      <c r="I2" s="137"/>
      <c r="J2" s="137"/>
      <c r="K2" s="137"/>
      <c r="L2" s="137"/>
      <c r="M2" s="137"/>
      <c r="N2" s="137"/>
      <c r="O2" s="137"/>
      <c r="P2" s="137"/>
      <c r="Q2" s="137"/>
      <c r="R2" s="137"/>
      <c r="S2" s="137"/>
      <c r="T2" s="137"/>
      <c r="U2" s="137"/>
      <c r="V2" s="137"/>
      <c r="W2" s="137"/>
      <c r="X2" s="137"/>
      <c r="Y2" s="118"/>
      <c r="Z2" s="51"/>
      <c r="AA2" s="51"/>
      <c r="AB2" s="51"/>
      <c r="AC2" s="51"/>
      <c r="AD2" s="51"/>
      <c r="AE2" s="51"/>
      <c r="AF2" s="51"/>
      <c r="AG2" s="51"/>
      <c r="AH2" s="51"/>
      <c r="AI2" s="51"/>
      <c r="AJ2" s="51"/>
      <c r="AK2" s="51"/>
      <c r="AL2" s="51"/>
      <c r="AM2" s="51"/>
      <c r="AN2" s="51"/>
      <c r="AO2" s="51"/>
      <c r="AP2" s="51"/>
      <c r="AQ2" s="51"/>
      <c r="AR2" s="51"/>
      <c r="AS2" s="51"/>
      <c r="AT2" s="51"/>
      <c r="AU2" s="129"/>
      <c r="AV2" s="127"/>
      <c r="AW2" s="491"/>
    </row>
    <row r="3" spans="2:49" ht="13.35" customHeight="1" x14ac:dyDescent="0.15">
      <c r="B3" s="852"/>
      <c r="C3" s="852"/>
      <c r="D3" s="852"/>
      <c r="E3" s="852"/>
      <c r="F3" s="852"/>
      <c r="G3" s="852"/>
      <c r="H3" s="852"/>
      <c r="I3" s="137"/>
      <c r="J3" s="137"/>
      <c r="K3" s="137"/>
      <c r="L3" s="137"/>
      <c r="M3" s="137"/>
      <c r="N3" s="137"/>
      <c r="O3" s="137"/>
      <c r="P3" s="137"/>
      <c r="Q3" s="137"/>
      <c r="R3" s="137"/>
      <c r="S3" s="137"/>
      <c r="T3" s="137"/>
      <c r="U3" s="137"/>
      <c r="V3" s="137"/>
      <c r="W3" s="137"/>
      <c r="X3" s="137"/>
      <c r="Y3" s="118"/>
      <c r="Z3" s="52"/>
      <c r="AA3" s="52"/>
      <c r="AB3" s="911"/>
      <c r="AC3" s="911"/>
      <c r="AD3" s="911"/>
      <c r="AE3" s="101"/>
      <c r="AF3" s="119"/>
      <c r="AG3" s="119"/>
      <c r="AH3" s="119"/>
      <c r="AI3" s="119"/>
      <c r="AJ3" s="119"/>
      <c r="AK3" s="119"/>
      <c r="AL3" s="119"/>
      <c r="AM3" s="119"/>
      <c r="AN3" s="119"/>
      <c r="AO3" s="119"/>
      <c r="AP3" s="912" t="s">
        <v>325</v>
      </c>
      <c r="AQ3" s="913"/>
      <c r="AR3" s="914"/>
      <c r="AS3" s="918" t="s">
        <v>0</v>
      </c>
      <c r="AT3" s="757"/>
      <c r="AU3" s="128" t="s">
        <v>111</v>
      </c>
      <c r="AV3" s="119"/>
      <c r="AW3" s="491"/>
    </row>
    <row r="4" spans="2:49" ht="14.25" thickBot="1" x14ac:dyDescent="0.2">
      <c r="C4" s="118"/>
      <c r="F4" s="118"/>
      <c r="G4" s="118"/>
      <c r="H4" s="118"/>
      <c r="I4" s="118"/>
      <c r="J4" s="118"/>
      <c r="K4" s="118"/>
      <c r="L4" s="118"/>
      <c r="M4" s="118"/>
      <c r="N4" s="118"/>
      <c r="O4" s="118"/>
      <c r="P4" s="118"/>
      <c r="Q4" s="118"/>
      <c r="R4" s="118"/>
      <c r="S4" s="118"/>
      <c r="T4" s="118"/>
      <c r="U4" s="118"/>
      <c r="V4" s="118"/>
      <c r="W4" s="118"/>
      <c r="X4" s="118"/>
      <c r="Y4" s="118"/>
      <c r="Z4" s="52"/>
      <c r="AA4" s="52"/>
      <c r="AB4" s="120"/>
      <c r="AC4" s="120"/>
      <c r="AD4" s="120"/>
      <c r="AE4" s="101"/>
      <c r="AF4" s="119"/>
      <c r="AG4" s="119"/>
      <c r="AH4" s="119"/>
      <c r="AI4" s="119"/>
      <c r="AJ4" s="119"/>
      <c r="AK4" s="119"/>
      <c r="AL4" s="119"/>
      <c r="AM4" s="119"/>
      <c r="AN4" s="119"/>
      <c r="AO4" s="119"/>
      <c r="AP4" s="915"/>
      <c r="AQ4" s="916"/>
      <c r="AR4" s="917"/>
      <c r="AS4" s="919" t="str">
        <f>+表紙!N28</f>
        <v>○</v>
      </c>
      <c r="AT4" s="779"/>
      <c r="AU4" s="317" t="str">
        <f>+表紙!O28</f>
        <v>　</v>
      </c>
      <c r="AV4" s="119"/>
      <c r="AW4" s="491"/>
    </row>
    <row r="5" spans="2:49" ht="15" customHeight="1" x14ac:dyDescent="0.15">
      <c r="B5" s="164" t="s">
        <v>103</v>
      </c>
      <c r="C5" s="164"/>
      <c r="F5" s="164"/>
      <c r="G5" s="117"/>
      <c r="H5" s="117"/>
      <c r="I5" s="117"/>
      <c r="J5" s="117"/>
      <c r="K5" s="117"/>
      <c r="L5" s="117"/>
      <c r="M5" s="52"/>
      <c r="N5" s="52"/>
      <c r="O5" s="52"/>
      <c r="P5" s="52"/>
      <c r="Q5" s="52"/>
      <c r="R5" s="52"/>
      <c r="S5" s="52"/>
      <c r="T5" s="52"/>
      <c r="U5" s="52"/>
      <c r="V5" s="52"/>
      <c r="W5" s="52"/>
      <c r="X5" s="52"/>
      <c r="Y5" s="52"/>
      <c r="Z5" s="927" t="s">
        <v>99</v>
      </c>
      <c r="AA5" s="927"/>
      <c r="AB5" s="928"/>
      <c r="AC5" s="928"/>
      <c r="AD5" s="928"/>
      <c r="AE5" s="101" t="s">
        <v>104</v>
      </c>
      <c r="AF5" s="853" t="str">
        <f>+表紙!F47</f>
        <v>住友不動産株式会社　注文住宅事業本部　工事課　神奈川事業所</v>
      </c>
      <c r="AG5" s="853"/>
      <c r="AH5" s="853"/>
      <c r="AI5" s="853"/>
      <c r="AJ5" s="853"/>
      <c r="AK5" s="853"/>
      <c r="AL5" s="853"/>
      <c r="AM5" s="853"/>
      <c r="AN5" s="853"/>
      <c r="AO5" s="853"/>
      <c r="AP5" s="853"/>
      <c r="AQ5" s="853"/>
      <c r="AR5" s="853"/>
      <c r="AS5" s="853"/>
      <c r="AT5" s="853"/>
      <c r="AU5" s="853"/>
      <c r="AV5" s="286"/>
      <c r="AW5" s="491"/>
    </row>
    <row r="6" spans="2:49" ht="24.75" customHeight="1" thickBot="1" x14ac:dyDescent="0.2">
      <c r="B6" s="356" t="s">
        <v>441</v>
      </c>
      <c r="C6" s="144"/>
      <c r="F6" s="144"/>
      <c r="G6" s="144"/>
      <c r="H6" s="144"/>
      <c r="I6" s="144"/>
      <c r="J6" s="144"/>
      <c r="K6" s="144"/>
      <c r="L6" s="144"/>
      <c r="M6" s="144"/>
      <c r="N6" s="144"/>
      <c r="O6" s="144"/>
      <c r="P6" s="144"/>
      <c r="Q6" s="144"/>
      <c r="R6" s="144"/>
      <c r="S6" s="144"/>
      <c r="T6" s="144"/>
      <c r="U6" s="144"/>
      <c r="V6" s="144"/>
      <c r="W6" s="144"/>
      <c r="X6" s="144"/>
      <c r="Y6" s="144"/>
      <c r="AC6" s="52"/>
      <c r="AD6" s="52"/>
      <c r="AE6" s="52"/>
      <c r="AF6" s="52"/>
      <c r="AG6" s="52"/>
      <c r="AH6" s="52"/>
      <c r="AI6" s="52"/>
      <c r="AJ6" s="52"/>
      <c r="AK6" s="52"/>
      <c r="AL6" s="52"/>
      <c r="AM6" s="52"/>
      <c r="AN6" s="52"/>
      <c r="AO6" s="52"/>
      <c r="AP6" s="52"/>
      <c r="AQ6" s="52"/>
      <c r="AR6" s="52"/>
      <c r="AS6" s="52"/>
      <c r="AT6" s="52"/>
      <c r="AU6" s="52"/>
      <c r="AV6" s="52"/>
      <c r="AW6" s="491"/>
    </row>
    <row r="7" spans="2:49" ht="28.35" customHeight="1" thickBot="1" x14ac:dyDescent="0.2">
      <c r="B7" s="874" t="s">
        <v>87</v>
      </c>
      <c r="C7" s="875"/>
      <c r="D7" s="877" t="s">
        <v>205</v>
      </c>
      <c r="E7" s="878"/>
      <c r="F7" s="878"/>
      <c r="G7" s="878"/>
      <c r="H7" s="878"/>
      <c r="I7" s="879"/>
      <c r="J7" s="154"/>
      <c r="K7" s="63"/>
      <c r="L7" s="165"/>
      <c r="M7" s="165"/>
      <c r="N7" s="165"/>
      <c r="O7" s="165"/>
      <c r="P7" s="165"/>
      <c r="Q7" s="165"/>
      <c r="R7" s="165"/>
      <c r="S7" s="920"/>
      <c r="T7" s="921"/>
      <c r="U7" s="921"/>
      <c r="V7" s="921"/>
      <c r="W7" s="329"/>
      <c r="X7" s="329"/>
      <c r="Y7" s="145"/>
      <c r="AB7" s="1"/>
      <c r="AC7" s="1"/>
      <c r="AD7" s="1"/>
      <c r="AE7" s="1"/>
      <c r="AF7" s="104"/>
      <c r="AG7" s="104"/>
      <c r="AH7" s="104"/>
      <c r="AI7" s="104"/>
      <c r="AJ7" s="104"/>
      <c r="AK7" s="104"/>
      <c r="AL7" s="104"/>
      <c r="AM7" s="104"/>
      <c r="AN7" s="168"/>
      <c r="AO7" s="63"/>
      <c r="AP7" s="63"/>
      <c r="AQ7" s="63"/>
      <c r="AR7" s="63"/>
      <c r="AS7" s="202"/>
      <c r="AT7" s="202"/>
      <c r="AU7"/>
      <c r="AV7"/>
      <c r="AW7" s="491"/>
    </row>
    <row r="8" spans="2:49" ht="28.35" customHeight="1" thickTop="1" thickBot="1" x14ac:dyDescent="0.2">
      <c r="B8" s="53" t="s">
        <v>101</v>
      </c>
      <c r="C8" s="876" t="s">
        <v>109</v>
      </c>
      <c r="D8" s="876"/>
      <c r="E8" s="876"/>
      <c r="F8" s="876"/>
      <c r="G8" s="876"/>
      <c r="H8" s="876"/>
      <c r="I8" s="876"/>
      <c r="J8" s="876"/>
      <c r="K8" s="876"/>
      <c r="L8" s="159"/>
      <c r="M8" s="159"/>
      <c r="N8" s="159"/>
      <c r="O8" s="159"/>
      <c r="P8" s="159"/>
      <c r="Q8" s="159"/>
      <c r="R8" s="159"/>
      <c r="S8" s="159"/>
      <c r="T8" s="159"/>
      <c r="U8" s="159"/>
      <c r="V8" s="159"/>
      <c r="W8" s="146"/>
      <c r="X8" s="146"/>
      <c r="Y8" s="146"/>
      <c r="Z8" s="104"/>
      <c r="AA8" s="104"/>
      <c r="AB8" s="104"/>
      <c r="AC8" s="104"/>
      <c r="AD8" s="104"/>
      <c r="AE8" s="104"/>
      <c r="AF8" s="63"/>
      <c r="AG8" s="59"/>
      <c r="AH8" s="55" t="s">
        <v>27</v>
      </c>
      <c r="AI8" s="846" t="s">
        <v>334</v>
      </c>
      <c r="AJ8" s="846"/>
      <c r="AK8" s="846"/>
      <c r="AL8" s="846"/>
      <c r="AM8" s="846"/>
      <c r="AN8" s="847"/>
      <c r="AO8" s="63"/>
      <c r="AP8" s="63"/>
      <c r="AQ8" s="63"/>
      <c r="AR8" s="63"/>
      <c r="AS8" s="202"/>
      <c r="AT8" s="202"/>
      <c r="AU8"/>
      <c r="AV8"/>
      <c r="AW8" s="491"/>
    </row>
    <row r="9" spans="2:49" ht="24.75" customHeight="1" thickTop="1" thickBot="1" x14ac:dyDescent="0.2">
      <c r="B9" s="199" t="s">
        <v>254</v>
      </c>
      <c r="F9" s="883" t="s">
        <v>194</v>
      </c>
      <c r="G9" s="884"/>
      <c r="H9" s="884"/>
      <c r="I9" s="885"/>
      <c r="J9" s="159"/>
      <c r="K9" s="159"/>
      <c r="L9" s="159"/>
      <c r="M9" s="159"/>
      <c r="N9" s="159"/>
      <c r="O9" s="159"/>
      <c r="P9" s="159"/>
      <c r="Q9" s="159"/>
      <c r="R9" s="159"/>
      <c r="S9" s="159"/>
      <c r="T9" s="159"/>
      <c r="U9" s="159"/>
      <c r="V9" s="159"/>
      <c r="W9" s="146"/>
      <c r="X9" s="146"/>
      <c r="Y9" s="146"/>
      <c r="Z9" s="104"/>
      <c r="AA9" s="104"/>
      <c r="AB9" s="104"/>
      <c r="AC9" s="104"/>
      <c r="AD9" s="104"/>
      <c r="AE9" s="922" t="s">
        <v>19</v>
      </c>
      <c r="AF9" s="66"/>
      <c r="AH9" s="844"/>
      <c r="AI9" s="845"/>
      <c r="AJ9" s="845"/>
      <c r="AK9" s="845"/>
      <c r="AL9" s="845"/>
      <c r="AM9" s="845"/>
      <c r="AN9" s="62" t="s">
        <v>13</v>
      </c>
      <c r="AO9" s="63"/>
      <c r="AP9" s="63"/>
      <c r="AQ9" s="63"/>
      <c r="AR9" s="63"/>
      <c r="AS9" s="202"/>
      <c r="AT9" s="202"/>
      <c r="AU9"/>
      <c r="AV9"/>
      <c r="AW9" s="491"/>
    </row>
    <row r="10" spans="2:49" ht="24.75" customHeight="1" thickTop="1" thickBot="1" x14ac:dyDescent="0.2">
      <c r="F10" s="105"/>
      <c r="G10" s="139"/>
      <c r="H10" s="139"/>
      <c r="I10" s="139"/>
      <c r="J10" s="139"/>
      <c r="K10" s="139"/>
      <c r="L10" s="139"/>
      <c r="M10" s="139"/>
      <c r="N10" s="139"/>
      <c r="O10" s="139"/>
      <c r="P10" s="139"/>
      <c r="Q10" s="139"/>
      <c r="R10" s="139"/>
      <c r="S10" s="139"/>
      <c r="T10" s="139"/>
      <c r="U10" s="139"/>
      <c r="V10" s="139"/>
      <c r="W10" s="140"/>
      <c r="X10" s="140"/>
      <c r="Y10" s="140"/>
      <c r="Z10" s="104"/>
      <c r="AA10" s="104"/>
      <c r="AB10" s="104"/>
      <c r="AD10" s="63"/>
      <c r="AE10" s="923"/>
      <c r="AF10" s="66"/>
      <c r="AN10" s="63"/>
      <c r="AO10" s="63"/>
      <c r="AP10" s="63"/>
      <c r="AQ10" s="63"/>
      <c r="AR10" s="63"/>
      <c r="AS10" s="202"/>
      <c r="AT10" s="202"/>
      <c r="AU10"/>
      <c r="AV10"/>
      <c r="AW10" s="491"/>
    </row>
    <row r="11" spans="2:49" ht="27" customHeight="1" thickTop="1" thickBot="1" x14ac:dyDescent="0.2">
      <c r="C11" s="174" t="s">
        <v>195</v>
      </c>
      <c r="F11" s="55" t="s">
        <v>16</v>
      </c>
      <c r="G11" s="846" t="s">
        <v>328</v>
      </c>
      <c r="H11" s="846"/>
      <c r="I11" s="847"/>
      <c r="J11" s="56"/>
      <c r="K11" s="57"/>
      <c r="L11" s="58"/>
      <c r="M11" s="901" t="s">
        <v>17</v>
      </c>
      <c r="N11" s="58"/>
      <c r="O11" s="59"/>
      <c r="P11" s="55" t="s">
        <v>18</v>
      </c>
      <c r="Q11" s="925" t="s">
        <v>271</v>
      </c>
      <c r="R11" s="925"/>
      <c r="S11" s="925"/>
      <c r="T11" s="926"/>
      <c r="U11" s="201"/>
      <c r="V11" s="74"/>
      <c r="W11" s="63"/>
      <c r="X11" s="63"/>
      <c r="Y11"/>
      <c r="Z11"/>
      <c r="AA11"/>
      <c r="AB11"/>
      <c r="AC11" s="63"/>
      <c r="AD11" s="71"/>
      <c r="AE11" s="923"/>
      <c r="AF11" s="156"/>
      <c r="AG11" s="59"/>
      <c r="AH11" s="55" t="s">
        <v>34</v>
      </c>
      <c r="AI11" s="846" t="s">
        <v>277</v>
      </c>
      <c r="AJ11" s="846"/>
      <c r="AK11" s="846"/>
      <c r="AL11" s="846"/>
      <c r="AM11" s="846"/>
      <c r="AN11" s="847"/>
      <c r="AO11" s="63"/>
      <c r="AP11" s="63"/>
      <c r="AQ11" s="63"/>
      <c r="AR11" s="63"/>
      <c r="AS11" s="202"/>
      <c r="AT11" s="202"/>
      <c r="AU11"/>
      <c r="AV11"/>
      <c r="AW11" s="491"/>
    </row>
    <row r="12" spans="2:49" ht="24.75" customHeight="1" thickTop="1" thickBot="1" x14ac:dyDescent="0.2">
      <c r="F12" s="859">
        <f>+ROUND(P12,1)+ROUND(P15,1)+ROUND(P18,1)+ROUND(P24,1)+P27-ROUND(F15,1)</f>
        <v>115</v>
      </c>
      <c r="G12" s="860"/>
      <c r="H12" s="860"/>
      <c r="I12" s="62" t="s">
        <v>13</v>
      </c>
      <c r="J12" s="63"/>
      <c r="K12" s="64"/>
      <c r="L12" s="63"/>
      <c r="M12" s="902"/>
      <c r="N12" s="65"/>
      <c r="P12" s="844"/>
      <c r="Q12" s="741"/>
      <c r="R12" s="741"/>
      <c r="S12" s="741"/>
      <c r="T12" s="62" t="s">
        <v>13</v>
      </c>
      <c r="U12" s="63"/>
      <c r="V12" s="63"/>
      <c r="W12" s="63"/>
      <c r="X12" s="63"/>
      <c r="Y12"/>
      <c r="Z12"/>
      <c r="AA12"/>
      <c r="AB12"/>
      <c r="AC12" s="66"/>
      <c r="AE12" s="923"/>
      <c r="AG12" s="148"/>
      <c r="AH12" s="844"/>
      <c r="AI12" s="845"/>
      <c r="AJ12" s="845"/>
      <c r="AK12" s="845"/>
      <c r="AL12" s="845"/>
      <c r="AM12" s="845"/>
      <c r="AN12" s="62" t="s">
        <v>13</v>
      </c>
      <c r="AO12" s="63"/>
      <c r="AP12" s="63"/>
      <c r="AQ12" s="63"/>
      <c r="AR12" s="63"/>
      <c r="AS12" s="202"/>
      <c r="AT12" s="202"/>
      <c r="AU12"/>
      <c r="AV12"/>
      <c r="AW12" s="491"/>
    </row>
    <row r="13" spans="2:49" ht="24.75" customHeight="1" thickTop="1" thickBot="1" x14ac:dyDescent="0.2">
      <c r="J13" s="63"/>
      <c r="K13" s="67"/>
      <c r="L13" s="63"/>
      <c r="M13" s="902"/>
      <c r="N13" s="66"/>
      <c r="U13" s="63"/>
      <c r="V13" s="63"/>
      <c r="W13" s="63"/>
      <c r="X13" s="63"/>
      <c r="Y13"/>
      <c r="Z13"/>
      <c r="AA13"/>
      <c r="AB13"/>
      <c r="AC13" s="66"/>
      <c r="AE13" s="923"/>
      <c r="AG13" s="154"/>
      <c r="AH13" s="151"/>
      <c r="AI13" s="152"/>
      <c r="AJ13" s="152"/>
      <c r="AK13" s="152"/>
      <c r="AL13" s="152"/>
      <c r="AM13" s="153"/>
      <c r="AN13" s="153"/>
      <c r="AQ13" s="51"/>
      <c r="AR13" s="51"/>
      <c r="AS13" s="150"/>
      <c r="AT13" s="150"/>
      <c r="AU13" s="329"/>
      <c r="AV13" s="63"/>
      <c r="AW13" s="491"/>
    </row>
    <row r="14" spans="2:49" ht="27" customHeight="1" thickTop="1" thickBot="1" x14ac:dyDescent="0.2">
      <c r="F14" s="61" t="s">
        <v>425</v>
      </c>
      <c r="G14" s="882" t="s">
        <v>220</v>
      </c>
      <c r="H14" s="882"/>
      <c r="I14" s="881"/>
      <c r="J14" s="69"/>
      <c r="K14" s="70"/>
      <c r="L14" s="63"/>
      <c r="M14" s="902"/>
      <c r="N14" s="66"/>
      <c r="O14" s="58"/>
      <c r="P14" s="55" t="s">
        <v>22</v>
      </c>
      <c r="Q14" s="872" t="s">
        <v>272</v>
      </c>
      <c r="R14" s="872"/>
      <c r="S14" s="872"/>
      <c r="T14" s="873"/>
      <c r="U14" s="201"/>
      <c r="V14" s="74"/>
      <c r="W14" s="63"/>
      <c r="X14" s="63"/>
      <c r="Y14"/>
      <c r="Z14"/>
      <c r="AA14"/>
      <c r="AB14"/>
      <c r="AC14" s="66"/>
      <c r="AE14" s="924"/>
      <c r="AG14" s="155"/>
      <c r="AH14" s="61" t="s">
        <v>174</v>
      </c>
      <c r="AI14" s="886" t="s">
        <v>289</v>
      </c>
      <c r="AJ14" s="886"/>
      <c r="AK14" s="886"/>
      <c r="AL14" s="886"/>
      <c r="AM14" s="886"/>
      <c r="AN14" s="887"/>
      <c r="AO14"/>
      <c r="AS14" s="150"/>
      <c r="AT14" s="150"/>
      <c r="AU14" s="329"/>
      <c r="AV14" s="63"/>
      <c r="AW14" s="491"/>
    </row>
    <row r="15" spans="2:49" ht="24.75" customHeight="1" thickBot="1" x14ac:dyDescent="0.2">
      <c r="F15" s="861"/>
      <c r="G15" s="830"/>
      <c r="H15" s="830"/>
      <c r="I15" s="54" t="s">
        <v>13</v>
      </c>
      <c r="J15" s="63"/>
      <c r="K15" s="66"/>
      <c r="L15" s="63"/>
      <c r="M15" s="902"/>
      <c r="N15" s="66"/>
      <c r="P15" s="844"/>
      <c r="Q15" s="741"/>
      <c r="R15" s="741"/>
      <c r="S15" s="741"/>
      <c r="T15" s="62" t="s">
        <v>13</v>
      </c>
      <c r="U15" s="63"/>
      <c r="V15" s="63"/>
      <c r="W15" s="63"/>
      <c r="X15" s="63"/>
      <c r="Y15"/>
      <c r="Z15"/>
      <c r="AA15"/>
      <c r="AB15"/>
      <c r="AC15" s="66"/>
      <c r="AH15" s="837"/>
      <c r="AI15" s="838"/>
      <c r="AJ15" s="838"/>
      <c r="AK15" s="838"/>
      <c r="AL15" s="838"/>
      <c r="AM15" s="838"/>
      <c r="AN15" s="54" t="s">
        <v>13</v>
      </c>
      <c r="AO15"/>
      <c r="AS15" s="72" t="s">
        <v>28</v>
      </c>
      <c r="AT15" s="73"/>
      <c r="AW15" s="491"/>
    </row>
    <row r="16" spans="2:49" ht="24.75" customHeight="1" thickTop="1" thickBot="1" x14ac:dyDescent="0.2">
      <c r="K16" s="66"/>
      <c r="L16" s="63"/>
      <c r="M16" s="902"/>
      <c r="N16" s="66"/>
      <c r="P16" s="841" t="str">
        <f>+IF(Y18=0,"",IF(Y18-P18=Y18,"エラー！：⑥残さ物量があるのに、④自ら中間処理した量がゼロになっています",""))</f>
        <v/>
      </c>
      <c r="Q16" s="841"/>
      <c r="R16" s="841"/>
      <c r="S16" s="841"/>
      <c r="T16" s="841"/>
      <c r="U16" s="841"/>
      <c r="V16" s="841"/>
      <c r="W16" s="841"/>
      <c r="X16" s="841"/>
      <c r="Y16" s="841"/>
      <c r="Z16" s="841"/>
      <c r="AA16" s="841"/>
      <c r="AB16" s="841"/>
      <c r="AC16" s="66"/>
      <c r="AD16" s="63"/>
      <c r="AE16" s="197"/>
      <c r="AP16" s="60"/>
      <c r="AQ16" s="63"/>
      <c r="AS16" s="906" t="s">
        <v>173</v>
      </c>
      <c r="AT16" s="907"/>
      <c r="AU16" s="106"/>
      <c r="AV16" s="54" t="s">
        <v>13</v>
      </c>
      <c r="AW16" s="491"/>
    </row>
    <row r="17" spans="2:49" ht="27" customHeight="1" thickTop="1" thickBot="1" x14ac:dyDescent="0.2">
      <c r="K17" s="66"/>
      <c r="L17" s="63"/>
      <c r="M17" s="902"/>
      <c r="N17" s="66"/>
      <c r="O17" s="58"/>
      <c r="P17" s="55" t="s">
        <v>25</v>
      </c>
      <c r="Q17" s="846" t="s">
        <v>273</v>
      </c>
      <c r="R17" s="846"/>
      <c r="S17" s="846"/>
      <c r="T17" s="847"/>
      <c r="U17" s="909"/>
      <c r="V17" s="910"/>
      <c r="W17" s="910"/>
      <c r="X17" s="910"/>
      <c r="Y17" s="147" t="s">
        <v>20</v>
      </c>
      <c r="Z17" s="846" t="s">
        <v>276</v>
      </c>
      <c r="AA17" s="846"/>
      <c r="AB17" s="847"/>
      <c r="AC17" s="160"/>
      <c r="AD17" s="155"/>
      <c r="AE17" s="901" t="s">
        <v>26</v>
      </c>
      <c r="AF17" s="58"/>
      <c r="AG17" s="58"/>
      <c r="AH17" s="290" t="s">
        <v>176</v>
      </c>
      <c r="AI17" s="882" t="s">
        <v>278</v>
      </c>
      <c r="AJ17" s="882"/>
      <c r="AK17" s="882"/>
      <c r="AL17" s="881"/>
      <c r="AM17" s="58"/>
      <c r="AN17" s="296"/>
      <c r="AO17" s="880" t="s">
        <v>251</v>
      </c>
      <c r="AP17" s="881"/>
      <c r="AQ17" s="298"/>
      <c r="AS17" s="906" t="s">
        <v>256</v>
      </c>
      <c r="AT17" s="907"/>
      <c r="AU17" s="106"/>
      <c r="AV17" s="54" t="s">
        <v>32</v>
      </c>
      <c r="AW17" s="491"/>
    </row>
    <row r="18" spans="2:49" ht="24.75" customHeight="1" thickBot="1" x14ac:dyDescent="0.2">
      <c r="K18" s="66"/>
      <c r="L18" s="63"/>
      <c r="M18" s="902"/>
      <c r="N18" s="66"/>
      <c r="P18" s="844"/>
      <c r="Q18" s="741"/>
      <c r="R18" s="741"/>
      <c r="S18" s="741"/>
      <c r="T18" s="62" t="s">
        <v>13</v>
      </c>
      <c r="U18"/>
      <c r="V18" s="291"/>
      <c r="W18"/>
      <c r="X18" s="205"/>
      <c r="Y18" s="859">
        <f>+ROUND(AH9,1)+ROUND(AH12,1)+ROUND(AH15,1)+AH18</f>
        <v>0</v>
      </c>
      <c r="Z18" s="860"/>
      <c r="AA18" s="860"/>
      <c r="AB18" s="62" t="s">
        <v>4</v>
      </c>
      <c r="AC18" s="204"/>
      <c r="AD18" s="204"/>
      <c r="AE18" s="902"/>
      <c r="AH18" s="904">
        <f>+ROUND(AO18,1)+ROUND(AO21,1)</f>
        <v>0</v>
      </c>
      <c r="AI18" s="832"/>
      <c r="AJ18" s="832"/>
      <c r="AK18" s="832"/>
      <c r="AL18" s="54" t="s">
        <v>13</v>
      </c>
      <c r="AM18" s="65"/>
      <c r="AO18" s="316">
        <f>+ROUND(AU16,1)+ROUND(AU17,1)+ROUND(AU18,1)</f>
        <v>0</v>
      </c>
      <c r="AP18" s="54" t="s">
        <v>32</v>
      </c>
      <c r="AS18" s="906" t="s">
        <v>175</v>
      </c>
      <c r="AT18" s="907"/>
      <c r="AU18" s="106"/>
      <c r="AV18" s="54" t="s">
        <v>24</v>
      </c>
      <c r="AW18" s="491"/>
    </row>
    <row r="19" spans="2:49" ht="24.75" customHeight="1" thickTop="1" thickBot="1" x14ac:dyDescent="0.2">
      <c r="K19" s="66"/>
      <c r="L19" s="63"/>
      <c r="M19" s="902"/>
      <c r="N19" s="66"/>
      <c r="P19" s="141"/>
      <c r="Q19" s="309"/>
      <c r="R19" s="208"/>
      <c r="S19" s="141"/>
      <c r="T19" s="141"/>
      <c r="U19" s="143"/>
      <c r="V19" s="292"/>
      <c r="W19" s="143"/>
      <c r="X19" s="143"/>
      <c r="Y19" s="142"/>
      <c r="Z19" s="142"/>
      <c r="AA19" s="142"/>
      <c r="AB19" s="142"/>
      <c r="AC19" s="63"/>
      <c r="AD19" s="63"/>
      <c r="AE19" s="902"/>
      <c r="AH19" s="63"/>
      <c r="AI19" s="66"/>
      <c r="AJ19" s="63"/>
      <c r="AK19" s="63"/>
      <c r="AL19" s="63"/>
      <c r="AM19" s="66"/>
      <c r="AS19"/>
      <c r="AT19"/>
      <c r="AU19"/>
      <c r="AV19"/>
      <c r="AW19" s="829" t="s">
        <v>448</v>
      </c>
    </row>
    <row r="20" spans="2:49" ht="27" customHeight="1" thickTop="1" thickBot="1" x14ac:dyDescent="0.2">
      <c r="K20" s="66"/>
      <c r="L20" s="63"/>
      <c r="M20" s="902"/>
      <c r="N20" s="66"/>
      <c r="P20" s="55" t="s">
        <v>46</v>
      </c>
      <c r="Q20" s="846" t="s">
        <v>274</v>
      </c>
      <c r="R20" s="846"/>
      <c r="S20" s="846"/>
      <c r="T20" s="847"/>
      <c r="U20" s="141"/>
      <c r="V20" s="293"/>
      <c r="W20" s="294"/>
      <c r="X20" s="295"/>
      <c r="Y20" s="147" t="s">
        <v>23</v>
      </c>
      <c r="Z20" s="846" t="s">
        <v>275</v>
      </c>
      <c r="AA20" s="846"/>
      <c r="AB20" s="847"/>
      <c r="AC20" s="63"/>
      <c r="AD20" s="63"/>
      <c r="AE20" s="902"/>
      <c r="AG20" s="63"/>
      <c r="AH20" s="63"/>
      <c r="AI20" s="66"/>
      <c r="AJ20" s="63"/>
      <c r="AK20" s="63"/>
      <c r="AL20" s="158"/>
      <c r="AM20" s="66"/>
      <c r="AN20" s="297"/>
      <c r="AO20" s="880" t="s">
        <v>253</v>
      </c>
      <c r="AP20" s="881"/>
      <c r="AQ20" s="203"/>
      <c r="AR20" s="63"/>
      <c r="AS20" s="68"/>
      <c r="AT20" s="68"/>
      <c r="AW20" s="829"/>
    </row>
    <row r="21" spans="2:49" ht="25.35" customHeight="1" thickBot="1" x14ac:dyDescent="0.2">
      <c r="B21" s="854" t="s">
        <v>442</v>
      </c>
      <c r="C21" s="854"/>
      <c r="D21" s="854"/>
      <c r="E21" s="854"/>
      <c r="F21" s="854"/>
      <c r="G21" s="854"/>
      <c r="H21" s="854"/>
      <c r="I21" s="854"/>
      <c r="J21" s="854"/>
      <c r="K21" s="66"/>
      <c r="L21" s="63"/>
      <c r="M21" s="902"/>
      <c r="N21" s="66"/>
      <c r="P21" s="844"/>
      <c r="Q21" s="871"/>
      <c r="R21" s="871"/>
      <c r="S21" s="871"/>
      <c r="T21" s="62" t="s">
        <v>13</v>
      </c>
      <c r="U21" s="141"/>
      <c r="V21" s="141"/>
      <c r="W21" s="141"/>
      <c r="X21" s="141"/>
      <c r="Y21" s="859">
        <f>+P18-Y18</f>
        <v>0</v>
      </c>
      <c r="Z21" s="860"/>
      <c r="AA21" s="860"/>
      <c r="AB21" s="62" t="s">
        <v>4</v>
      </c>
      <c r="AC21" s="143"/>
      <c r="AD21" s="63"/>
      <c r="AE21" s="903"/>
      <c r="AG21" s="63"/>
      <c r="AH21" s="63"/>
      <c r="AI21" s="66"/>
      <c r="AJ21" s="63"/>
      <c r="AK21" s="63"/>
      <c r="AL21" s="63"/>
      <c r="AM21" s="63"/>
      <c r="AN21" s="158"/>
      <c r="AO21" s="106"/>
      <c r="AP21" s="54" t="s">
        <v>36</v>
      </c>
      <c r="AQ21" s="203"/>
      <c r="AR21" s="63"/>
      <c r="AS21" s="202"/>
      <c r="AT21" s="202"/>
      <c r="AU21"/>
      <c r="AV21"/>
      <c r="AW21" s="491"/>
    </row>
    <row r="22" spans="2:49" ht="25.5" customHeight="1" thickTop="1" thickBot="1" x14ac:dyDescent="0.2">
      <c r="B22" s="855"/>
      <c r="C22" s="855"/>
      <c r="D22" s="855"/>
      <c r="E22" s="855"/>
      <c r="F22" s="855"/>
      <c r="G22" s="855"/>
      <c r="H22" s="855"/>
      <c r="I22" s="855"/>
      <c r="J22" s="855"/>
      <c r="K22" s="66"/>
      <c r="L22" s="63"/>
      <c r="M22" s="902"/>
      <c r="N22" s="66"/>
      <c r="P22" s="908" t="str">
        <f>+IF(P21=0,"",IF(P18&lt;P21,"エラー !：④の内数である⑤の量が④を超えています",""))</f>
        <v/>
      </c>
      <c r="Q22" s="908"/>
      <c r="R22" s="908"/>
      <c r="S22" s="908"/>
      <c r="T22" s="908"/>
      <c r="U22" s="908"/>
      <c r="V22" s="908"/>
      <c r="W22" s="142"/>
      <c r="X22" s="142"/>
      <c r="Y22" s="142"/>
      <c r="Z22" s="142"/>
      <c r="AA22" s="142"/>
      <c r="AB22" s="142"/>
      <c r="AC22" s="63"/>
      <c r="AD22" s="63"/>
      <c r="AE22" s="197"/>
      <c r="AG22" s="63"/>
      <c r="AH22" s="63"/>
      <c r="AI22" s="66"/>
      <c r="AJ22" s="63"/>
      <c r="AK22" s="63"/>
      <c r="AL22" s="63"/>
      <c r="AM22" s="63"/>
      <c r="AN22" s="63"/>
      <c r="AW22" s="491"/>
    </row>
    <row r="23" spans="2:49" ht="27" customHeight="1" thickTop="1" thickBot="1" x14ac:dyDescent="0.2">
      <c r="B23" s="856" t="s">
        <v>197</v>
      </c>
      <c r="C23" s="858"/>
      <c r="D23" s="857" t="s">
        <v>443</v>
      </c>
      <c r="E23" s="857"/>
      <c r="F23" s="857"/>
      <c r="G23" s="858"/>
      <c r="H23" s="856" t="s">
        <v>444</v>
      </c>
      <c r="I23" s="857"/>
      <c r="J23" s="858"/>
      <c r="K23" s="66"/>
      <c r="L23" s="63"/>
      <c r="M23" s="902"/>
      <c r="N23" s="66"/>
      <c r="O23" s="58"/>
      <c r="P23" s="61" t="s">
        <v>86</v>
      </c>
      <c r="Q23" s="882" t="s">
        <v>30</v>
      </c>
      <c r="R23" s="882"/>
      <c r="S23" s="882"/>
      <c r="T23" s="881"/>
      <c r="U23" s="888"/>
      <c r="V23" s="889"/>
      <c r="W23" s="889"/>
      <c r="X23" s="889"/>
      <c r="AC23" s="63"/>
      <c r="AD23" s="63"/>
      <c r="AE23" s="202"/>
      <c r="AF23"/>
      <c r="AG23"/>
      <c r="AH23"/>
      <c r="AI23" s="299"/>
      <c r="AJ23" s="202"/>
      <c r="AK23" s="63"/>
      <c r="AL23" s="63"/>
      <c r="AM23" s="63"/>
      <c r="AN23" s="162"/>
      <c r="AP23" s="63"/>
      <c r="AR23" s="59"/>
      <c r="AS23" s="147" t="s">
        <v>188</v>
      </c>
      <c r="AT23" s="846" t="s">
        <v>189</v>
      </c>
      <c r="AU23" s="846"/>
      <c r="AV23" s="847"/>
      <c r="AW23" s="491"/>
    </row>
    <row r="24" spans="2:49" ht="27" customHeight="1" thickBot="1" x14ac:dyDescent="0.2">
      <c r="B24" s="866" t="s">
        <v>198</v>
      </c>
      <c r="C24" s="867"/>
      <c r="D24" s="830">
        <v>98</v>
      </c>
      <c r="E24" s="830"/>
      <c r="F24" s="830"/>
      <c r="G24" s="206" t="s">
        <v>196</v>
      </c>
      <c r="H24" s="831">
        <f>+F12</f>
        <v>115</v>
      </c>
      <c r="I24" s="832"/>
      <c r="J24" s="206" t="s">
        <v>196</v>
      </c>
      <c r="K24" s="66"/>
      <c r="L24" s="63"/>
      <c r="M24" s="903"/>
      <c r="P24" s="837"/>
      <c r="Q24" s="870"/>
      <c r="R24" s="870"/>
      <c r="S24" s="870"/>
      <c r="T24" s="54" t="s">
        <v>13</v>
      </c>
      <c r="U24"/>
      <c r="V24"/>
      <c r="W24"/>
      <c r="X24"/>
      <c r="AC24" s="63"/>
      <c r="AD24" s="63"/>
      <c r="AE24" s="202"/>
      <c r="AF24"/>
      <c r="AG24"/>
      <c r="AH24"/>
      <c r="AI24" s="299"/>
      <c r="AJ24" s="202"/>
      <c r="AK24" s="63"/>
      <c r="AL24" s="152"/>
      <c r="AM24" s="63"/>
      <c r="AN24" s="63"/>
      <c r="AQ24" s="66"/>
      <c r="AR24" s="157"/>
      <c r="AS24" s="859">
        <f>+ROUND(AU16,1)+ROUND(AA28,1)</f>
        <v>9.1999999999999993</v>
      </c>
      <c r="AT24" s="860"/>
      <c r="AU24" s="860"/>
      <c r="AV24" s="62" t="s">
        <v>13</v>
      </c>
      <c r="AW24" s="491"/>
    </row>
    <row r="25" spans="2:49" ht="27" customHeight="1" thickBot="1" x14ac:dyDescent="0.2">
      <c r="B25" s="866" t="s">
        <v>199</v>
      </c>
      <c r="C25" s="867"/>
      <c r="D25" s="830">
        <v>0</v>
      </c>
      <c r="E25" s="830"/>
      <c r="F25" s="830"/>
      <c r="G25" s="206" t="s">
        <v>196</v>
      </c>
      <c r="H25" s="831">
        <f>+P12+AH9</f>
        <v>0</v>
      </c>
      <c r="I25" s="832"/>
      <c r="J25" s="206" t="s">
        <v>196</v>
      </c>
      <c r="K25" s="66"/>
      <c r="L25" s="63"/>
      <c r="P25" s="63"/>
      <c r="Q25" s="63"/>
      <c r="R25" s="63"/>
      <c r="S25" s="63"/>
      <c r="T25" s="63"/>
      <c r="U25" s="63"/>
      <c r="V25" s="63"/>
      <c r="AE25" s="161"/>
      <c r="AH25" s="63"/>
      <c r="AI25" s="66"/>
      <c r="AJ25" s="63"/>
      <c r="AK25" s="63"/>
      <c r="AL25" s="198"/>
      <c r="AM25" s="198"/>
      <c r="AN25" s="198"/>
      <c r="AQ25" s="311"/>
      <c r="AR25" s="138"/>
      <c r="AW25" s="491"/>
    </row>
    <row r="26" spans="2:49" ht="27" customHeight="1" thickTop="1" thickBot="1" x14ac:dyDescent="0.2">
      <c r="B26" s="866" t="s">
        <v>200</v>
      </c>
      <c r="C26" s="867"/>
      <c r="D26" s="830">
        <v>0</v>
      </c>
      <c r="E26" s="830"/>
      <c r="F26" s="830"/>
      <c r="G26" s="206" t="s">
        <v>196</v>
      </c>
      <c r="H26" s="831">
        <f>+P21</f>
        <v>0</v>
      </c>
      <c r="I26" s="832"/>
      <c r="J26" s="206" t="s">
        <v>196</v>
      </c>
      <c r="K26" s="66"/>
      <c r="L26" s="155"/>
      <c r="M26" s="901" t="s">
        <v>33</v>
      </c>
      <c r="N26" s="58"/>
      <c r="O26" s="58"/>
      <c r="P26" s="290" t="s">
        <v>178</v>
      </c>
      <c r="Q26" s="882" t="s">
        <v>179</v>
      </c>
      <c r="R26" s="882"/>
      <c r="S26" s="882"/>
      <c r="T26" s="881"/>
      <c r="U26" s="58"/>
      <c r="V26" s="58"/>
      <c r="W26" s="58"/>
      <c r="X26" s="58"/>
      <c r="Y26" s="58"/>
      <c r="Z26" s="58"/>
      <c r="AA26" s="58"/>
      <c r="AB26" s="58"/>
      <c r="AC26" s="58"/>
      <c r="AD26" s="58"/>
      <c r="AE26" s="58"/>
      <c r="AF26" s="58"/>
      <c r="AG26" s="58"/>
      <c r="AH26" s="58"/>
      <c r="AI26" s="71"/>
      <c r="AJ26" s="58"/>
      <c r="AK26" s="59"/>
      <c r="AL26" s="147" t="s">
        <v>185</v>
      </c>
      <c r="AM26" s="846" t="s">
        <v>279</v>
      </c>
      <c r="AN26" s="846"/>
      <c r="AO26" s="846"/>
      <c r="AP26" s="847"/>
      <c r="AQ26" s="313"/>
      <c r="AR26" s="314"/>
      <c r="AS26" s="147" t="s">
        <v>190</v>
      </c>
      <c r="AT26" s="846" t="s">
        <v>428</v>
      </c>
      <c r="AU26" s="846"/>
      <c r="AV26" s="847"/>
      <c r="AW26" s="491"/>
    </row>
    <row r="27" spans="2:49" ht="27" customHeight="1" thickBot="1" x14ac:dyDescent="0.2">
      <c r="B27" s="866" t="s">
        <v>221</v>
      </c>
      <c r="C27" s="867"/>
      <c r="D27" s="830">
        <v>0</v>
      </c>
      <c r="E27" s="830"/>
      <c r="F27" s="830"/>
      <c r="G27" s="206" t="s">
        <v>196</v>
      </c>
      <c r="H27" s="831">
        <f>+Y21</f>
        <v>0</v>
      </c>
      <c r="I27" s="832"/>
      <c r="J27" s="206" t="s">
        <v>196</v>
      </c>
      <c r="M27" s="902"/>
      <c r="P27" s="904">
        <f>+R30+ROUND(R33,1)</f>
        <v>115</v>
      </c>
      <c r="Q27" s="905"/>
      <c r="R27" s="905"/>
      <c r="S27" s="905"/>
      <c r="T27" s="54" t="s">
        <v>36</v>
      </c>
      <c r="U27" s="74"/>
      <c r="V27" s="74"/>
      <c r="Y27" s="72" t="s">
        <v>37</v>
      </c>
      <c r="Z27" s="75"/>
      <c r="AH27" s="63"/>
      <c r="AI27" s="63"/>
      <c r="AJ27" s="63"/>
      <c r="AK27" s="63"/>
      <c r="AL27" s="859">
        <f>+AH18+P27</f>
        <v>115</v>
      </c>
      <c r="AM27" s="860"/>
      <c r="AN27" s="860"/>
      <c r="AO27" s="860"/>
      <c r="AP27" s="62" t="s">
        <v>13</v>
      </c>
      <c r="AQ27" s="311"/>
      <c r="AR27" s="138"/>
      <c r="AS27" s="844">
        <v>0.2</v>
      </c>
      <c r="AT27" s="845"/>
      <c r="AU27" s="845"/>
      <c r="AV27" s="62" t="s">
        <v>13</v>
      </c>
      <c r="AW27" s="491"/>
    </row>
    <row r="28" spans="2:49" ht="27" customHeight="1" thickTop="1" thickBot="1" x14ac:dyDescent="0.2">
      <c r="B28" s="868" t="s">
        <v>329</v>
      </c>
      <c r="C28" s="869"/>
      <c r="D28" s="830">
        <v>0</v>
      </c>
      <c r="E28" s="830"/>
      <c r="F28" s="830"/>
      <c r="G28" s="206" t="s">
        <v>196</v>
      </c>
      <c r="H28" s="831">
        <f>+P15+AH12</f>
        <v>0</v>
      </c>
      <c r="I28" s="832"/>
      <c r="J28" s="206" t="s">
        <v>196</v>
      </c>
      <c r="M28" s="902"/>
      <c r="P28" s="66"/>
      <c r="U28" s="63"/>
      <c r="V28" s="63"/>
      <c r="Y28" s="864" t="s">
        <v>173</v>
      </c>
      <c r="Z28" s="865"/>
      <c r="AA28" s="837">
        <v>9.1999999999999993</v>
      </c>
      <c r="AB28" s="838"/>
      <c r="AC28" s="838"/>
      <c r="AD28" s="838"/>
      <c r="AE28" s="838"/>
      <c r="AF28" s="54" t="s">
        <v>13</v>
      </c>
      <c r="AH28" s="63"/>
      <c r="AI28" s="63"/>
      <c r="AN28" s="310"/>
      <c r="AQ28" s="311"/>
      <c r="AR28" s="138"/>
      <c r="AS28" s="489" t="str">
        <f>+IF(AS27=0,"",IF(AL27&lt;(AS24+AS27+AS31),"エラー !：⑩の内数である（⑫+⑬＋⑭）の量が⑩を超えています",""))</f>
        <v/>
      </c>
      <c r="AT28" s="487"/>
      <c r="AU28" s="487"/>
      <c r="AV28" s="487"/>
      <c r="AW28" s="491"/>
    </row>
    <row r="29" spans="2:49" ht="27" customHeight="1" thickTop="1" thickBot="1" x14ac:dyDescent="0.2">
      <c r="B29" s="866" t="s">
        <v>222</v>
      </c>
      <c r="C29" s="867"/>
      <c r="D29" s="830">
        <v>98</v>
      </c>
      <c r="E29" s="830"/>
      <c r="F29" s="830"/>
      <c r="G29" s="206" t="s">
        <v>196</v>
      </c>
      <c r="H29" s="831">
        <f>+AL27</f>
        <v>115</v>
      </c>
      <c r="I29" s="832"/>
      <c r="J29" s="206" t="s">
        <v>196</v>
      </c>
      <c r="M29" s="902"/>
      <c r="P29" s="66"/>
      <c r="Q29" s="155"/>
      <c r="R29" s="61" t="s">
        <v>181</v>
      </c>
      <c r="S29" s="882" t="s">
        <v>31</v>
      </c>
      <c r="T29" s="896"/>
      <c r="U29" s="896"/>
      <c r="V29" s="897"/>
      <c r="W29" s="58"/>
      <c r="X29" s="76"/>
      <c r="Y29" s="864" t="s">
        <v>255</v>
      </c>
      <c r="Z29" s="865"/>
      <c r="AA29" s="837">
        <v>105.8</v>
      </c>
      <c r="AB29" s="838"/>
      <c r="AC29" s="838"/>
      <c r="AD29" s="838"/>
      <c r="AE29" s="838"/>
      <c r="AF29" s="54" t="s">
        <v>13</v>
      </c>
      <c r="AH29" s="63"/>
      <c r="AI29" s="63"/>
      <c r="AJ29" s="63"/>
      <c r="AK29" s="63"/>
      <c r="AL29" s="147" t="s">
        <v>186</v>
      </c>
      <c r="AM29" s="846" t="s">
        <v>187</v>
      </c>
      <c r="AN29" s="846"/>
      <c r="AO29" s="846"/>
      <c r="AP29" s="847"/>
      <c r="AQ29" s="312"/>
      <c r="AR29" s="315"/>
      <c r="AS29" s="839" t="s">
        <v>191</v>
      </c>
      <c r="AT29" s="833" t="s">
        <v>429</v>
      </c>
      <c r="AU29" s="833"/>
      <c r="AV29" s="834"/>
      <c r="AW29" s="491"/>
    </row>
    <row r="30" spans="2:49" ht="27" customHeight="1" thickBot="1" x14ac:dyDescent="0.2">
      <c r="B30" s="866" t="s">
        <v>223</v>
      </c>
      <c r="C30" s="867"/>
      <c r="D30" s="830">
        <v>97</v>
      </c>
      <c r="E30" s="830"/>
      <c r="F30" s="830"/>
      <c r="G30" s="206" t="s">
        <v>196</v>
      </c>
      <c r="H30" s="831">
        <f>+AL30</f>
        <v>105.2</v>
      </c>
      <c r="I30" s="832"/>
      <c r="J30" s="206" t="s">
        <v>196</v>
      </c>
      <c r="M30" s="902"/>
      <c r="P30" s="66"/>
      <c r="R30" s="904">
        <f>+ROUND(AA28,1)+ROUND(AA29,1)+ROUND(AA30,1)</f>
        <v>115</v>
      </c>
      <c r="S30" s="905"/>
      <c r="T30" s="905"/>
      <c r="U30" s="905"/>
      <c r="V30" s="54" t="s">
        <v>15</v>
      </c>
      <c r="Y30" s="864" t="s">
        <v>184</v>
      </c>
      <c r="Z30" s="865"/>
      <c r="AA30" s="837"/>
      <c r="AB30" s="838"/>
      <c r="AC30" s="838"/>
      <c r="AD30" s="838"/>
      <c r="AE30" s="838"/>
      <c r="AF30" s="54" t="s">
        <v>13</v>
      </c>
      <c r="AL30" s="844">
        <v>105.2</v>
      </c>
      <c r="AM30" s="845"/>
      <c r="AN30" s="845"/>
      <c r="AO30" s="845"/>
      <c r="AP30" s="62" t="s">
        <v>13</v>
      </c>
      <c r="AS30" s="840"/>
      <c r="AT30" s="835"/>
      <c r="AU30" s="835"/>
      <c r="AV30" s="836"/>
      <c r="AW30" s="491"/>
    </row>
    <row r="31" spans="2:49" ht="27" customHeight="1" thickTop="1" thickBot="1" x14ac:dyDescent="0.2">
      <c r="B31" s="866" t="s">
        <v>224</v>
      </c>
      <c r="C31" s="867"/>
      <c r="D31" s="830">
        <v>78</v>
      </c>
      <c r="E31" s="830"/>
      <c r="F31" s="830"/>
      <c r="G31" s="206" t="s">
        <v>196</v>
      </c>
      <c r="H31" s="831">
        <f>+AS24</f>
        <v>9.1999999999999993</v>
      </c>
      <c r="I31" s="832"/>
      <c r="J31" s="206" t="s">
        <v>196</v>
      </c>
      <c r="M31" s="902"/>
      <c r="P31" s="66"/>
      <c r="Y31"/>
      <c r="Z31"/>
      <c r="AA31" s="77" t="s">
        <v>88</v>
      </c>
      <c r="AK31" s="138"/>
      <c r="AL31" s="841" t="str">
        <f>+IF(AL30=0,"",IF(AL27&lt;AL30,"エラー !：⑩の内数である⑪の量が⑩を超えています",""))</f>
        <v/>
      </c>
      <c r="AM31" s="841"/>
      <c r="AN31" s="841"/>
      <c r="AO31" s="841"/>
      <c r="AP31" s="841"/>
      <c r="AQ31" s="841"/>
      <c r="AR31" s="51"/>
      <c r="AS31" s="842">
        <v>2.6</v>
      </c>
      <c r="AT31" s="843"/>
      <c r="AU31" s="843"/>
      <c r="AV31" s="173" t="s">
        <v>13</v>
      </c>
      <c r="AW31" s="491"/>
    </row>
    <row r="32" spans="2:49" ht="27" customHeight="1" thickTop="1" thickBot="1" x14ac:dyDescent="0.2">
      <c r="B32" s="866" t="s">
        <v>426</v>
      </c>
      <c r="C32" s="867"/>
      <c r="D32" s="830">
        <v>0</v>
      </c>
      <c r="E32" s="830"/>
      <c r="F32" s="830"/>
      <c r="G32" s="206" t="s">
        <v>196</v>
      </c>
      <c r="H32" s="831">
        <f>+AS27</f>
        <v>0.2</v>
      </c>
      <c r="I32" s="832"/>
      <c r="J32" s="206" t="s">
        <v>196</v>
      </c>
      <c r="M32" s="902"/>
      <c r="P32" s="66"/>
      <c r="Q32" s="155"/>
      <c r="R32" s="61" t="s">
        <v>183</v>
      </c>
      <c r="S32" s="882" t="s">
        <v>35</v>
      </c>
      <c r="T32" s="896"/>
      <c r="U32" s="896"/>
      <c r="V32" s="897"/>
      <c r="W32" s="63"/>
      <c r="X32" s="63"/>
      <c r="Y32"/>
      <c r="Z32"/>
      <c r="AA32" s="890" t="s">
        <v>327</v>
      </c>
      <c r="AB32" s="891"/>
      <c r="AC32" s="891"/>
      <c r="AD32" s="891"/>
      <c r="AE32" s="891"/>
      <c r="AF32" s="891" t="s">
        <v>192</v>
      </c>
      <c r="AG32" s="891"/>
      <c r="AH32" s="891"/>
      <c r="AI32" s="891"/>
      <c r="AJ32" s="891"/>
      <c r="AK32" s="891"/>
      <c r="AL32" s="891" t="s">
        <v>193</v>
      </c>
      <c r="AM32" s="891"/>
      <c r="AN32" s="891"/>
      <c r="AO32" s="898"/>
      <c r="AP32" s="200"/>
      <c r="AS32" s="490" t="str">
        <f>+IF(AS31=0,"",IF(AL27&lt;(AS24+AS27+AS31),"エラー !：⑩の内数である（⑫+⑬＋⑭）の量が⑩を超えています",""))</f>
        <v/>
      </c>
      <c r="AT32" s="488"/>
      <c r="AU32" s="488"/>
      <c r="AV32" s="488"/>
      <c r="AW32" s="491"/>
    </row>
    <row r="33" spans="2:62" ht="27" customHeight="1" thickBot="1" x14ac:dyDescent="0.2">
      <c r="B33" s="862" t="s">
        <v>427</v>
      </c>
      <c r="C33" s="863"/>
      <c r="D33" s="848">
        <v>0</v>
      </c>
      <c r="E33" s="849"/>
      <c r="F33" s="849"/>
      <c r="G33" s="207" t="s">
        <v>196</v>
      </c>
      <c r="H33" s="850">
        <f>+AS31</f>
        <v>2.6</v>
      </c>
      <c r="I33" s="851"/>
      <c r="J33" s="207" t="s">
        <v>196</v>
      </c>
      <c r="M33" s="903"/>
      <c r="R33" s="837"/>
      <c r="S33" s="838"/>
      <c r="T33" s="838"/>
      <c r="U33" s="838"/>
      <c r="V33" s="54" t="s">
        <v>36</v>
      </c>
      <c r="W33" s="63"/>
      <c r="X33" s="63"/>
      <c r="Y33"/>
      <c r="Z33"/>
      <c r="AA33" s="892"/>
      <c r="AB33" s="893"/>
      <c r="AC33" s="893"/>
      <c r="AD33" s="893"/>
      <c r="AE33" s="893"/>
      <c r="AF33" s="893"/>
      <c r="AG33" s="893"/>
      <c r="AH33" s="893"/>
      <c r="AI33" s="893"/>
      <c r="AJ33" s="893"/>
      <c r="AK33" s="893"/>
      <c r="AL33" s="893"/>
      <c r="AM33" s="893"/>
      <c r="AN33" s="893"/>
      <c r="AO33" s="899"/>
      <c r="AP33" s="200"/>
      <c r="AW33" s="491"/>
    </row>
    <row r="34" spans="2:62" ht="24" customHeight="1" x14ac:dyDescent="0.15">
      <c r="C34" s="300" t="str">
        <f>+IF(D30=0,"",IF(D29&lt;D30,"エラー !：上の表は、⑩の内数である⑪の量が⑩を超えています",""))</f>
        <v/>
      </c>
      <c r="AA34" s="894"/>
      <c r="AB34" s="895"/>
      <c r="AC34" s="895"/>
      <c r="AD34" s="895"/>
      <c r="AE34" s="895"/>
      <c r="AF34" s="895"/>
      <c r="AG34" s="895"/>
      <c r="AH34" s="895"/>
      <c r="AI34" s="895"/>
      <c r="AJ34" s="895"/>
      <c r="AK34" s="895"/>
      <c r="AL34" s="895"/>
      <c r="AM34" s="895"/>
      <c r="AN34" s="895"/>
      <c r="AO34" s="900"/>
      <c r="AP34" s="200"/>
      <c r="AW34" s="491"/>
    </row>
    <row r="35" spans="2:62" ht="15" customHeight="1" x14ac:dyDescent="0.15">
      <c r="C35" s="30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01" t="str">
        <f>+IF(D32=0,"",IF(D29&lt;D32,"エラー !：上の表は、⑩の内数である⑬の量が⑩を超えています",""))</f>
        <v/>
      </c>
      <c r="AF36" s="74"/>
      <c r="AG36" s="74"/>
      <c r="AH36" s="74"/>
      <c r="AI36" s="74"/>
      <c r="AJ36" s="74"/>
      <c r="AK36" s="74"/>
      <c r="AL36" s="74"/>
      <c r="AM36" s="163"/>
      <c r="AN36" s="163"/>
      <c r="AO36" s="138"/>
      <c r="AP36" s="63"/>
      <c r="AQ36" s="63"/>
      <c r="AR36" s="63"/>
      <c r="AS36" s="63"/>
      <c r="AT36" s="63"/>
      <c r="AU36" s="63"/>
      <c r="AV36" s="63"/>
      <c r="AW36" s="78"/>
      <c r="AY36" s="63"/>
      <c r="AZ36" s="63"/>
      <c r="BA36" s="63"/>
      <c r="BB36" s="63"/>
      <c r="BC36" s="63"/>
      <c r="BD36" s="63"/>
    </row>
    <row r="37" spans="2:62" ht="15" customHeight="1" x14ac:dyDescent="0.15">
      <c r="C37" s="301" t="str">
        <f>+IF(D33=0,"",IF(D29&lt;D33,"エラー !：上の表は、⑩の内数である⑭の量が⑩を超えています",""))</f>
        <v/>
      </c>
      <c r="J37" s="78"/>
      <c r="K37" s="78"/>
      <c r="R37" s="78"/>
      <c r="S37" s="78"/>
      <c r="T37" s="78"/>
      <c r="AF37" s="63"/>
      <c r="AG37" s="63"/>
      <c r="AH37" s="63"/>
      <c r="AI37" s="63"/>
      <c r="AJ37" s="63"/>
      <c r="AK37" s="63"/>
      <c r="AL37" s="74"/>
      <c r="AM37" s="138"/>
      <c r="AN37" s="138"/>
      <c r="AO37" s="138"/>
      <c r="AP37" s="63"/>
      <c r="AQ37" s="63"/>
      <c r="AR37" s="63"/>
      <c r="AS37" s="63"/>
      <c r="AT37" s="63"/>
      <c r="AU37" s="74"/>
      <c r="AV37" s="74"/>
      <c r="AW37" s="78"/>
      <c r="AY37" s="63"/>
      <c r="AZ37" s="63"/>
      <c r="BA37" s="63"/>
      <c r="BB37" s="63"/>
      <c r="BC37" s="63"/>
      <c r="BD37" s="63"/>
    </row>
    <row r="38" spans="2:62" ht="13.5" x14ac:dyDescent="0.15">
      <c r="H38" s="330"/>
      <c r="J38" s="78"/>
      <c r="K38" s="78"/>
      <c r="R38" s="78"/>
      <c r="S38" s="78"/>
      <c r="T38" s="78"/>
      <c r="AF38" s="63"/>
      <c r="AG38" s="63"/>
      <c r="AH38" s="63"/>
      <c r="AI38" s="63"/>
      <c r="AJ38" s="63"/>
      <c r="AK38" s="63"/>
      <c r="AL38" s="74"/>
      <c r="AM38" s="138"/>
      <c r="AN38" s="138"/>
      <c r="AO38" s="138"/>
      <c r="AP38" s="63"/>
      <c r="AQ38" s="63"/>
      <c r="AR38" s="63"/>
      <c r="AS38" s="138"/>
      <c r="AT38" s="163"/>
      <c r="AU38" s="74"/>
      <c r="AV38" s="74"/>
      <c r="AW38" s="78"/>
      <c r="AY38" s="63"/>
      <c r="AZ38" s="63"/>
      <c r="BA38" s="63"/>
      <c r="BB38" s="63"/>
      <c r="BC38" s="63"/>
      <c r="BD38" s="63"/>
    </row>
    <row r="39" spans="2:62" ht="13.5" x14ac:dyDescent="0.15">
      <c r="H39" s="330"/>
      <c r="J39" s="78"/>
      <c r="K39" s="78"/>
      <c r="R39" s="78"/>
      <c r="S39" s="78"/>
      <c r="T39" s="78"/>
      <c r="AF39" s="63"/>
      <c r="AG39" s="63"/>
      <c r="AH39" s="63"/>
      <c r="AI39" s="63"/>
      <c r="AJ39" s="63"/>
      <c r="AK39" s="63"/>
      <c r="AL39" s="74"/>
      <c r="AM39" s="138"/>
      <c r="AN39" s="138"/>
      <c r="AO39" s="138"/>
      <c r="AP39" s="63"/>
      <c r="AQ39" s="63"/>
      <c r="AR39" s="63"/>
      <c r="AS39" s="138"/>
      <c r="AT39" s="74"/>
      <c r="AU39" s="74"/>
      <c r="AV39" s="74"/>
      <c r="AW39" s="78"/>
      <c r="AY39" s="63"/>
      <c r="AZ39" s="63"/>
      <c r="BA39" s="63"/>
      <c r="BB39" s="63"/>
      <c r="BC39" s="63"/>
      <c r="BD39" s="63"/>
    </row>
    <row r="40" spans="2:62" ht="13.5" x14ac:dyDescent="0.15">
      <c r="H40" s="330"/>
      <c r="J40" s="78"/>
      <c r="K40" s="78"/>
      <c r="R40" s="78"/>
      <c r="S40" s="78"/>
      <c r="T40" s="78"/>
      <c r="AF40" s="63"/>
      <c r="AG40" s="63"/>
      <c r="AH40" s="63"/>
      <c r="AI40" s="63"/>
      <c r="AJ40" s="63"/>
      <c r="AK40" s="63"/>
      <c r="AL40" s="74"/>
      <c r="AM40" s="138"/>
      <c r="AN40" s="138"/>
      <c r="AO40" s="138"/>
      <c r="AP40" s="63"/>
      <c r="AQ40" s="63"/>
      <c r="AR40" s="63"/>
      <c r="AS40" s="138"/>
      <c r="AT40" s="74"/>
      <c r="AU40" s="74"/>
      <c r="AV40" s="74"/>
      <c r="AW40" s="78"/>
      <c r="AY40" s="63"/>
      <c r="AZ40" s="63"/>
      <c r="BA40" s="63"/>
      <c r="BB40" s="63"/>
      <c r="BC40" s="63"/>
      <c r="BD40" s="63"/>
    </row>
    <row r="41" spans="2:62" ht="13.5" x14ac:dyDescent="0.15">
      <c r="H41" s="330"/>
      <c r="J41" s="78"/>
      <c r="K41" s="78"/>
      <c r="R41" s="78"/>
      <c r="S41" s="78"/>
      <c r="T41" s="78"/>
      <c r="AF41" s="63"/>
      <c r="AG41" s="63"/>
      <c r="AH41" s="63"/>
      <c r="AI41" s="63"/>
      <c r="AJ41" s="63"/>
      <c r="AK41" s="63"/>
      <c r="AL41" s="63"/>
      <c r="AM41" s="63"/>
      <c r="AN41" s="63"/>
      <c r="AO41" s="63"/>
      <c r="AP41" s="63"/>
      <c r="AQ41" s="63"/>
      <c r="AR41" s="63"/>
      <c r="AS41" s="138"/>
      <c r="AT41" s="74"/>
      <c r="AU41" s="74"/>
      <c r="AV41" s="74"/>
      <c r="AW41" s="78"/>
      <c r="AY41" s="63"/>
      <c r="AZ41" s="63"/>
      <c r="BA41" s="63"/>
      <c r="BB41" s="63"/>
      <c r="BC41" s="63"/>
      <c r="BD41" s="63"/>
    </row>
    <row r="42" spans="2:62" ht="13.5" x14ac:dyDescent="0.15">
      <c r="H42" s="330"/>
      <c r="I42" s="78"/>
      <c r="J42" s="78"/>
      <c r="K42" s="78"/>
      <c r="R42" s="78"/>
      <c r="S42" s="78"/>
      <c r="T42" s="78"/>
      <c r="AQ42" s="63"/>
      <c r="AR42" s="63"/>
      <c r="AS42" s="138"/>
      <c r="AT42" s="74"/>
      <c r="AY42" s="63"/>
      <c r="AZ42" s="63"/>
      <c r="BA42" s="63"/>
      <c r="BB42" s="63"/>
      <c r="BC42" s="63"/>
      <c r="BD42" s="63"/>
    </row>
    <row r="43" spans="2:62" x14ac:dyDescent="0.15">
      <c r="H43" s="330"/>
      <c r="I43" s="78"/>
      <c r="J43" s="78"/>
      <c r="K43" s="78"/>
      <c r="R43" s="78"/>
      <c r="S43" s="78"/>
      <c r="T43" s="78"/>
      <c r="AW43" s="78"/>
      <c r="AY43" s="63"/>
      <c r="AZ43" s="63"/>
      <c r="BA43" s="63"/>
      <c r="BB43" s="63"/>
      <c r="BC43" s="63"/>
      <c r="BD43" s="63"/>
    </row>
    <row r="44" spans="2:62" x14ac:dyDescent="0.15">
      <c r="H44" s="330"/>
      <c r="I44" s="78"/>
      <c r="J44" s="78"/>
      <c r="K44" s="78"/>
      <c r="R44" s="78"/>
      <c r="S44" s="78"/>
      <c r="T44" s="78"/>
      <c r="AW44" s="78"/>
    </row>
    <row r="45" spans="2:62" x14ac:dyDescent="0.15">
      <c r="H45" s="330"/>
      <c r="I45" s="78"/>
      <c r="J45" s="78"/>
      <c r="K45" s="78"/>
      <c r="R45" s="78"/>
      <c r="S45" s="78"/>
      <c r="T45" s="78"/>
    </row>
    <row r="46" spans="2:62" x14ac:dyDescent="0.15">
      <c r="H46" s="330"/>
      <c r="I46" s="78"/>
      <c r="J46" s="78"/>
      <c r="K46" s="78"/>
      <c r="R46" s="78"/>
      <c r="S46" s="78"/>
      <c r="T46" s="78"/>
    </row>
    <row r="47" spans="2:62" ht="13.5" x14ac:dyDescent="0.15">
      <c r="H47" s="330"/>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T22" zoomScaleNormal="100" workbookViewId="0">
      <selection activeCell="AS28" sqref="AS28"/>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92</v>
      </c>
      <c r="T1" s="95" t="s">
        <v>280</v>
      </c>
    </row>
    <row r="2" spans="2:49" ht="12" customHeight="1" thickBot="1" x14ac:dyDescent="0.2">
      <c r="B2" s="852" t="s">
        <v>270</v>
      </c>
      <c r="C2" s="852"/>
      <c r="D2" s="852"/>
      <c r="E2" s="852"/>
      <c r="F2" s="852"/>
      <c r="G2" s="852"/>
      <c r="H2" s="852"/>
      <c r="I2" s="137"/>
      <c r="J2" s="137"/>
      <c r="K2" s="137"/>
      <c r="L2" s="137"/>
      <c r="M2" s="137"/>
      <c r="N2" s="137"/>
      <c r="O2" s="137"/>
      <c r="P2" s="137"/>
      <c r="Q2" s="137"/>
      <c r="R2" s="137"/>
      <c r="S2" s="137"/>
      <c r="T2" s="137"/>
      <c r="U2" s="137"/>
      <c r="V2" s="137"/>
      <c r="W2" s="137"/>
      <c r="X2" s="137"/>
      <c r="Y2" s="118"/>
      <c r="Z2" s="51"/>
      <c r="AA2" s="51"/>
      <c r="AB2" s="51"/>
      <c r="AC2" s="51"/>
      <c r="AD2" s="51"/>
      <c r="AE2" s="51"/>
      <c r="AF2" s="51"/>
      <c r="AG2" s="51"/>
      <c r="AH2" s="51"/>
      <c r="AI2" s="51"/>
      <c r="AJ2" s="51"/>
      <c r="AK2" s="51"/>
      <c r="AL2" s="51"/>
      <c r="AM2" s="51"/>
      <c r="AN2" s="51"/>
      <c r="AO2" s="51"/>
      <c r="AP2" s="51"/>
      <c r="AQ2" s="51"/>
      <c r="AR2" s="51"/>
      <c r="AS2" s="51"/>
      <c r="AT2" s="51"/>
      <c r="AU2" s="129"/>
      <c r="AV2" s="127"/>
      <c r="AW2" s="491"/>
    </row>
    <row r="3" spans="2:49" ht="13.35" customHeight="1" x14ac:dyDescent="0.15">
      <c r="B3" s="852"/>
      <c r="C3" s="852"/>
      <c r="D3" s="852"/>
      <c r="E3" s="852"/>
      <c r="F3" s="852"/>
      <c r="G3" s="852"/>
      <c r="H3" s="852"/>
      <c r="I3" s="137"/>
      <c r="J3" s="137"/>
      <c r="K3" s="137"/>
      <c r="L3" s="137"/>
      <c r="M3" s="137"/>
      <c r="N3" s="137"/>
      <c r="O3" s="137"/>
      <c r="P3" s="137"/>
      <c r="Q3" s="137"/>
      <c r="R3" s="137"/>
      <c r="S3" s="137"/>
      <c r="T3" s="137"/>
      <c r="U3" s="137"/>
      <c r="V3" s="137"/>
      <c r="W3" s="137"/>
      <c r="X3" s="137"/>
      <c r="Y3" s="118"/>
      <c r="Z3" s="52"/>
      <c r="AA3" s="52"/>
      <c r="AB3" s="911"/>
      <c r="AC3" s="911"/>
      <c r="AD3" s="911"/>
      <c r="AE3" s="101"/>
      <c r="AF3" s="119"/>
      <c r="AG3" s="119"/>
      <c r="AH3" s="119"/>
      <c r="AI3" s="119"/>
      <c r="AJ3" s="119"/>
      <c r="AK3" s="119"/>
      <c r="AL3" s="119"/>
      <c r="AM3" s="119"/>
      <c r="AN3" s="119"/>
      <c r="AO3" s="119"/>
      <c r="AP3" s="912" t="s">
        <v>325</v>
      </c>
      <c r="AQ3" s="913"/>
      <c r="AR3" s="914"/>
      <c r="AS3" s="918" t="s">
        <v>0</v>
      </c>
      <c r="AT3" s="757"/>
      <c r="AU3" s="128" t="s">
        <v>111</v>
      </c>
      <c r="AV3" s="119"/>
      <c r="AW3" s="491"/>
    </row>
    <row r="4" spans="2:49" ht="14.25" thickBot="1" x14ac:dyDescent="0.2">
      <c r="C4" s="118"/>
      <c r="F4" s="118"/>
      <c r="G4" s="118"/>
      <c r="H4" s="118"/>
      <c r="I4" s="118"/>
      <c r="J4" s="118"/>
      <c r="K4" s="118"/>
      <c r="L4" s="118"/>
      <c r="M4" s="118"/>
      <c r="N4" s="118"/>
      <c r="O4" s="118"/>
      <c r="P4" s="118"/>
      <c r="Q4" s="118"/>
      <c r="R4" s="118"/>
      <c r="S4" s="118"/>
      <c r="T4" s="118"/>
      <c r="U4" s="118"/>
      <c r="V4" s="118"/>
      <c r="W4" s="118"/>
      <c r="X4" s="118"/>
      <c r="Y4" s="118"/>
      <c r="Z4" s="52"/>
      <c r="AA4" s="52"/>
      <c r="AB4" s="120"/>
      <c r="AC4" s="120"/>
      <c r="AD4" s="120"/>
      <c r="AE4" s="101"/>
      <c r="AF4" s="119"/>
      <c r="AG4" s="119"/>
      <c r="AH4" s="119"/>
      <c r="AI4" s="119"/>
      <c r="AJ4" s="119"/>
      <c r="AK4" s="119"/>
      <c r="AL4" s="119"/>
      <c r="AM4" s="119"/>
      <c r="AN4" s="119"/>
      <c r="AO4" s="119"/>
      <c r="AP4" s="915"/>
      <c r="AQ4" s="916"/>
      <c r="AR4" s="917"/>
      <c r="AS4" s="919" t="str">
        <f>+表紙!N28</f>
        <v>○</v>
      </c>
      <c r="AT4" s="779"/>
      <c r="AU4" s="317" t="str">
        <f>+表紙!O28</f>
        <v>　</v>
      </c>
      <c r="AV4" s="119"/>
      <c r="AW4" s="491"/>
    </row>
    <row r="5" spans="2:49" ht="15" customHeight="1" x14ac:dyDescent="0.15">
      <c r="B5" s="164" t="s">
        <v>103</v>
      </c>
      <c r="C5" s="164"/>
      <c r="F5" s="164"/>
      <c r="G5" s="117"/>
      <c r="H5" s="117"/>
      <c r="I5" s="117"/>
      <c r="J5" s="117"/>
      <c r="K5" s="117"/>
      <c r="L5" s="117"/>
      <c r="M5" s="52"/>
      <c r="N5" s="52"/>
      <c r="O5" s="52"/>
      <c r="P5" s="52"/>
      <c r="Q5" s="52"/>
      <c r="R5" s="52"/>
      <c r="S5" s="52"/>
      <c r="T5" s="52"/>
      <c r="U5" s="52"/>
      <c r="V5" s="52"/>
      <c r="W5" s="52"/>
      <c r="X5" s="52"/>
      <c r="Y5" s="52"/>
      <c r="Z5" s="927" t="s">
        <v>99</v>
      </c>
      <c r="AA5" s="927"/>
      <c r="AB5" s="928"/>
      <c r="AC5" s="928"/>
      <c r="AD5" s="928"/>
      <c r="AE5" s="101" t="s">
        <v>104</v>
      </c>
      <c r="AF5" s="853" t="str">
        <f>+表紙!F47</f>
        <v>住友不動産株式会社　注文住宅事業本部　工事課　神奈川事業所</v>
      </c>
      <c r="AG5" s="853"/>
      <c r="AH5" s="853"/>
      <c r="AI5" s="853"/>
      <c r="AJ5" s="853"/>
      <c r="AK5" s="853"/>
      <c r="AL5" s="853"/>
      <c r="AM5" s="853"/>
      <c r="AN5" s="853"/>
      <c r="AO5" s="853"/>
      <c r="AP5" s="853"/>
      <c r="AQ5" s="853"/>
      <c r="AR5" s="853"/>
      <c r="AS5" s="853"/>
      <c r="AT5" s="853"/>
      <c r="AU5" s="853"/>
      <c r="AV5" s="286"/>
      <c r="AW5" s="491"/>
    </row>
    <row r="6" spans="2:49" ht="24.75" customHeight="1" thickBot="1" x14ac:dyDescent="0.2">
      <c r="B6" s="356" t="s">
        <v>441</v>
      </c>
      <c r="C6" s="144"/>
      <c r="F6" s="144"/>
      <c r="G6" s="144"/>
      <c r="H6" s="144"/>
      <c r="I6" s="144"/>
      <c r="J6" s="144"/>
      <c r="K6" s="144"/>
      <c r="L6" s="144"/>
      <c r="M6" s="144"/>
      <c r="N6" s="144"/>
      <c r="O6" s="144"/>
      <c r="P6" s="144"/>
      <c r="Q6" s="144"/>
      <c r="R6" s="144"/>
      <c r="S6" s="144"/>
      <c r="T6" s="144"/>
      <c r="U6" s="144"/>
      <c r="V6" s="144"/>
      <c r="W6" s="144"/>
      <c r="X6" s="144"/>
      <c r="Y6" s="144"/>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491"/>
    </row>
    <row r="7" spans="2:49" ht="28.35" customHeight="1" thickBot="1" x14ac:dyDescent="0.2">
      <c r="B7" s="874" t="s">
        <v>87</v>
      </c>
      <c r="C7" s="875"/>
      <c r="D7" s="877" t="s">
        <v>206</v>
      </c>
      <c r="E7" s="878"/>
      <c r="F7" s="878"/>
      <c r="G7" s="878"/>
      <c r="H7" s="878"/>
      <c r="I7" s="879"/>
      <c r="J7" s="154"/>
      <c r="K7" s="63"/>
      <c r="L7" s="165"/>
      <c r="M7" s="929" t="s">
        <v>89</v>
      </c>
      <c r="N7" s="930"/>
      <c r="O7" s="930"/>
      <c r="P7" s="930"/>
      <c r="Q7" s="930"/>
      <c r="R7" s="930"/>
      <c r="S7" s="930"/>
      <c r="T7" s="930"/>
      <c r="U7" s="930"/>
      <c r="V7" s="930"/>
      <c r="W7" s="931"/>
      <c r="X7" s="931"/>
      <c r="Y7" s="930"/>
      <c r="Z7" s="930"/>
      <c r="AA7" s="930"/>
      <c r="AB7" s="932"/>
      <c r="AC7" s="149"/>
      <c r="AD7" s="149"/>
      <c r="AE7" s="149"/>
      <c r="AF7" s="104"/>
      <c r="AG7" s="104"/>
      <c r="AH7" s="104"/>
      <c r="AI7" s="104"/>
      <c r="AJ7" s="104"/>
      <c r="AK7" s="104"/>
      <c r="AL7" s="104"/>
      <c r="AM7" s="104"/>
      <c r="AN7" s="168"/>
      <c r="AO7" s="63"/>
      <c r="AP7" s="63"/>
      <c r="AQ7" s="63"/>
      <c r="AR7" s="63"/>
      <c r="AS7" s="202"/>
      <c r="AT7" s="202"/>
      <c r="AU7"/>
      <c r="AV7"/>
      <c r="AW7" s="491"/>
    </row>
    <row r="8" spans="2:49" ht="28.35" customHeight="1" thickTop="1" thickBot="1" x14ac:dyDescent="0.2">
      <c r="B8" s="53" t="s">
        <v>101</v>
      </c>
      <c r="C8" s="876" t="s">
        <v>109</v>
      </c>
      <c r="D8" s="876"/>
      <c r="E8" s="876"/>
      <c r="F8" s="876"/>
      <c r="G8" s="876"/>
      <c r="H8" s="876"/>
      <c r="I8" s="876"/>
      <c r="J8" s="876"/>
      <c r="K8" s="876"/>
      <c r="L8" s="159"/>
      <c r="M8" s="933"/>
      <c r="N8" s="934"/>
      <c r="O8" s="934"/>
      <c r="P8" s="934"/>
      <c r="Q8" s="934"/>
      <c r="R8" s="934"/>
      <c r="S8" s="934"/>
      <c r="T8" s="934"/>
      <c r="U8" s="934"/>
      <c r="V8" s="934"/>
      <c r="W8" s="934"/>
      <c r="X8" s="934"/>
      <c r="Y8" s="934"/>
      <c r="Z8" s="934"/>
      <c r="AA8" s="934"/>
      <c r="AB8" s="935"/>
      <c r="AC8" s="104"/>
      <c r="AD8" s="104"/>
      <c r="AE8" s="104"/>
      <c r="AF8" s="63"/>
      <c r="AG8" s="59"/>
      <c r="AH8" s="55" t="s">
        <v>27</v>
      </c>
      <c r="AI8" s="846" t="s">
        <v>334</v>
      </c>
      <c r="AJ8" s="846"/>
      <c r="AK8" s="846"/>
      <c r="AL8" s="846"/>
      <c r="AM8" s="846"/>
      <c r="AN8" s="847"/>
      <c r="AO8" s="63"/>
      <c r="AP8" s="63"/>
      <c r="AQ8" s="63"/>
      <c r="AR8" s="63"/>
      <c r="AS8" s="202"/>
      <c r="AT8" s="202"/>
      <c r="AU8"/>
      <c r="AV8"/>
      <c r="AW8" s="491"/>
    </row>
    <row r="9" spans="2:49" ht="24.75" customHeight="1" thickTop="1" thickBot="1" x14ac:dyDescent="0.2">
      <c r="B9" s="199" t="s">
        <v>254</v>
      </c>
      <c r="F9" s="883" t="s">
        <v>194</v>
      </c>
      <c r="G9" s="884"/>
      <c r="H9" s="884"/>
      <c r="I9" s="885"/>
      <c r="J9" s="159"/>
      <c r="K9" s="159"/>
      <c r="L9" s="159"/>
      <c r="M9" s="159"/>
      <c r="N9" s="159"/>
      <c r="O9" s="159"/>
      <c r="P9" s="159"/>
      <c r="Q9" s="159"/>
      <c r="R9" s="159"/>
      <c r="S9" s="159"/>
      <c r="T9" s="159"/>
      <c r="U9" s="159"/>
      <c r="V9" s="159"/>
      <c r="W9" s="146"/>
      <c r="X9" s="146"/>
      <c r="Y9" s="146"/>
      <c r="Z9" s="104"/>
      <c r="AA9" s="104"/>
      <c r="AB9" s="104"/>
      <c r="AC9" s="104"/>
      <c r="AD9" s="104"/>
      <c r="AE9" s="922" t="s">
        <v>19</v>
      </c>
      <c r="AF9" s="66"/>
      <c r="AH9" s="844"/>
      <c r="AI9" s="845"/>
      <c r="AJ9" s="845"/>
      <c r="AK9" s="845"/>
      <c r="AL9" s="845"/>
      <c r="AM9" s="845"/>
      <c r="AN9" s="62" t="s">
        <v>13</v>
      </c>
      <c r="AO9" s="63"/>
      <c r="AP9" s="63"/>
      <c r="AQ9" s="63"/>
      <c r="AR9" s="63"/>
      <c r="AS9" s="202"/>
      <c r="AT9" s="202"/>
      <c r="AU9"/>
      <c r="AV9"/>
      <c r="AW9" s="491"/>
    </row>
    <row r="10" spans="2:49" ht="24.75" customHeight="1" thickTop="1" thickBot="1" x14ac:dyDescent="0.2">
      <c r="F10" s="105"/>
      <c r="G10" s="139"/>
      <c r="H10" s="139"/>
      <c r="I10" s="139"/>
      <c r="J10" s="139"/>
      <c r="K10" s="139"/>
      <c r="L10" s="139"/>
      <c r="M10" s="139"/>
      <c r="N10" s="139"/>
      <c r="O10" s="139"/>
      <c r="P10" s="139"/>
      <c r="Q10" s="139"/>
      <c r="R10" s="139"/>
      <c r="S10" s="139"/>
      <c r="T10" s="139"/>
      <c r="U10" s="139"/>
      <c r="V10" s="139"/>
      <c r="W10" s="140"/>
      <c r="X10" s="140"/>
      <c r="Y10" s="140"/>
      <c r="Z10" s="104"/>
      <c r="AA10" s="104"/>
      <c r="AB10" s="104"/>
      <c r="AD10" s="63"/>
      <c r="AE10" s="923"/>
      <c r="AF10" s="66"/>
      <c r="AN10" s="63"/>
      <c r="AO10" s="63"/>
      <c r="AP10" s="63"/>
      <c r="AQ10" s="63"/>
      <c r="AR10" s="63"/>
      <c r="AS10" s="202"/>
      <c r="AT10" s="202"/>
      <c r="AU10"/>
      <c r="AV10"/>
      <c r="AW10" s="491"/>
    </row>
    <row r="11" spans="2:49" ht="27" customHeight="1" thickTop="1" thickBot="1" x14ac:dyDescent="0.2">
      <c r="C11" s="174" t="s">
        <v>195</v>
      </c>
      <c r="F11" s="55" t="s">
        <v>16</v>
      </c>
      <c r="G11" s="846" t="s">
        <v>328</v>
      </c>
      <c r="H11" s="846"/>
      <c r="I11" s="847"/>
      <c r="J11" s="56"/>
      <c r="K11" s="57"/>
      <c r="L11" s="58"/>
      <c r="M11" s="901" t="s">
        <v>17</v>
      </c>
      <c r="N11" s="58"/>
      <c r="O11" s="59"/>
      <c r="P11" s="55" t="s">
        <v>18</v>
      </c>
      <c r="Q11" s="925" t="s">
        <v>271</v>
      </c>
      <c r="R11" s="925"/>
      <c r="S11" s="925"/>
      <c r="T11" s="926"/>
      <c r="U11" s="201"/>
      <c r="V11" s="74"/>
      <c r="W11" s="63"/>
      <c r="X11" s="63"/>
      <c r="Y11"/>
      <c r="Z11"/>
      <c r="AA11"/>
      <c r="AB11"/>
      <c r="AC11" s="63"/>
      <c r="AD11" s="71"/>
      <c r="AE11" s="923"/>
      <c r="AF11" s="156"/>
      <c r="AG11" s="59"/>
      <c r="AH11" s="55" t="s">
        <v>34</v>
      </c>
      <c r="AI11" s="846" t="s">
        <v>277</v>
      </c>
      <c r="AJ11" s="846"/>
      <c r="AK11" s="846"/>
      <c r="AL11" s="846"/>
      <c r="AM11" s="846"/>
      <c r="AN11" s="847"/>
      <c r="AO11" s="63"/>
      <c r="AP11" s="63"/>
      <c r="AQ11" s="63"/>
      <c r="AR11" s="63"/>
      <c r="AS11" s="202"/>
      <c r="AT11" s="202"/>
      <c r="AU11"/>
      <c r="AV11"/>
      <c r="AW11" s="491"/>
    </row>
    <row r="12" spans="2:49" ht="24.75" customHeight="1" thickTop="1" thickBot="1" x14ac:dyDescent="0.2">
      <c r="F12" s="859">
        <f>+ROUND(P12,1)+ROUND(P15,1)+ROUND(P18,1)+ROUND(P24,1)+P27-ROUND(F15,1)</f>
        <v>203.1</v>
      </c>
      <c r="G12" s="860"/>
      <c r="H12" s="860"/>
      <c r="I12" s="62" t="s">
        <v>13</v>
      </c>
      <c r="J12" s="63"/>
      <c r="K12" s="64"/>
      <c r="L12" s="63"/>
      <c r="M12" s="902"/>
      <c r="N12" s="65"/>
      <c r="P12" s="844"/>
      <c r="Q12" s="741"/>
      <c r="R12" s="741"/>
      <c r="S12" s="741"/>
      <c r="T12" s="62" t="s">
        <v>13</v>
      </c>
      <c r="U12" s="63"/>
      <c r="V12" s="63"/>
      <c r="W12" s="63"/>
      <c r="X12" s="63"/>
      <c r="Y12"/>
      <c r="Z12"/>
      <c r="AA12"/>
      <c r="AB12"/>
      <c r="AC12" s="66"/>
      <c r="AE12" s="923"/>
      <c r="AG12" s="148"/>
      <c r="AH12" s="844"/>
      <c r="AI12" s="845"/>
      <c r="AJ12" s="845"/>
      <c r="AK12" s="845"/>
      <c r="AL12" s="845"/>
      <c r="AM12" s="845"/>
      <c r="AN12" s="62" t="s">
        <v>13</v>
      </c>
      <c r="AO12" s="63"/>
      <c r="AP12" s="63"/>
      <c r="AQ12" s="63"/>
      <c r="AR12" s="63"/>
      <c r="AS12" s="202"/>
      <c r="AT12" s="202"/>
      <c r="AU12"/>
      <c r="AV12"/>
      <c r="AW12" s="491"/>
    </row>
    <row r="13" spans="2:49" ht="24.75" customHeight="1" thickTop="1" thickBot="1" x14ac:dyDescent="0.2">
      <c r="J13" s="63"/>
      <c r="K13" s="67"/>
      <c r="L13" s="63"/>
      <c r="M13" s="902"/>
      <c r="N13" s="66"/>
      <c r="U13" s="63"/>
      <c r="V13" s="63"/>
      <c r="W13" s="63"/>
      <c r="X13" s="63"/>
      <c r="Y13"/>
      <c r="Z13"/>
      <c r="AA13"/>
      <c r="AB13"/>
      <c r="AC13" s="66"/>
      <c r="AE13" s="923"/>
      <c r="AG13" s="154"/>
      <c r="AH13" s="151"/>
      <c r="AI13" s="152"/>
      <c r="AJ13" s="152"/>
      <c r="AK13" s="152"/>
      <c r="AL13" s="152"/>
      <c r="AM13" s="153"/>
      <c r="AN13" s="153"/>
      <c r="AQ13" s="51"/>
      <c r="AR13" s="51"/>
      <c r="AS13" s="150"/>
      <c r="AT13" s="150"/>
      <c r="AU13" s="329"/>
      <c r="AV13" s="63"/>
      <c r="AW13" s="491"/>
    </row>
    <row r="14" spans="2:49" ht="27" customHeight="1" thickTop="1" thickBot="1" x14ac:dyDescent="0.2">
      <c r="F14" s="61" t="s">
        <v>425</v>
      </c>
      <c r="G14" s="882" t="s">
        <v>220</v>
      </c>
      <c r="H14" s="882"/>
      <c r="I14" s="881"/>
      <c r="J14" s="69"/>
      <c r="K14" s="70"/>
      <c r="L14" s="63"/>
      <c r="M14" s="902"/>
      <c r="N14" s="66"/>
      <c r="O14" s="58"/>
      <c r="P14" s="55" t="s">
        <v>22</v>
      </c>
      <c r="Q14" s="872" t="s">
        <v>272</v>
      </c>
      <c r="R14" s="872"/>
      <c r="S14" s="872"/>
      <c r="T14" s="873"/>
      <c r="U14" s="201"/>
      <c r="V14" s="74"/>
      <c r="W14" s="63"/>
      <c r="X14" s="63"/>
      <c r="Y14"/>
      <c r="Z14"/>
      <c r="AA14"/>
      <c r="AB14"/>
      <c r="AC14" s="66"/>
      <c r="AE14" s="924"/>
      <c r="AG14" s="155"/>
      <c r="AH14" s="61" t="s">
        <v>174</v>
      </c>
      <c r="AI14" s="886" t="s">
        <v>289</v>
      </c>
      <c r="AJ14" s="886"/>
      <c r="AK14" s="886"/>
      <c r="AL14" s="886"/>
      <c r="AM14" s="886"/>
      <c r="AN14" s="887"/>
      <c r="AO14"/>
      <c r="AS14" s="150"/>
      <c r="AT14" s="150"/>
      <c r="AU14" s="329"/>
      <c r="AV14" s="63"/>
      <c r="AW14" s="491"/>
    </row>
    <row r="15" spans="2:49" ht="24.75" customHeight="1" thickBot="1" x14ac:dyDescent="0.2">
      <c r="F15" s="861"/>
      <c r="G15" s="830"/>
      <c r="H15" s="830"/>
      <c r="I15" s="54" t="s">
        <v>13</v>
      </c>
      <c r="J15" s="63"/>
      <c r="K15" s="66"/>
      <c r="L15" s="63"/>
      <c r="M15" s="902"/>
      <c r="N15" s="66"/>
      <c r="P15" s="844"/>
      <c r="Q15" s="741"/>
      <c r="R15" s="741"/>
      <c r="S15" s="741"/>
      <c r="T15" s="62" t="s">
        <v>13</v>
      </c>
      <c r="U15" s="63"/>
      <c r="V15" s="63"/>
      <c r="W15" s="63"/>
      <c r="X15" s="63"/>
      <c r="Y15"/>
      <c r="Z15"/>
      <c r="AA15"/>
      <c r="AB15"/>
      <c r="AC15" s="66"/>
      <c r="AH15" s="837"/>
      <c r="AI15" s="838"/>
      <c r="AJ15" s="838"/>
      <c r="AK15" s="838"/>
      <c r="AL15" s="838"/>
      <c r="AM15" s="838"/>
      <c r="AN15" s="54" t="s">
        <v>13</v>
      </c>
      <c r="AO15"/>
      <c r="AS15" s="72" t="s">
        <v>28</v>
      </c>
      <c r="AT15" s="73"/>
      <c r="AW15" s="491"/>
    </row>
    <row r="16" spans="2:49" ht="24.75" customHeight="1" thickTop="1" thickBot="1" x14ac:dyDescent="0.2">
      <c r="K16" s="66"/>
      <c r="L16" s="63"/>
      <c r="M16" s="902"/>
      <c r="N16" s="66"/>
      <c r="P16" s="841" t="str">
        <f>+IF(Y18=0,"",IF(Y18-P18=Y18,"エラー！：⑥残さ物量があるのに、④自ら中間処理した量がゼロになっています",""))</f>
        <v/>
      </c>
      <c r="Q16" s="841"/>
      <c r="R16" s="841"/>
      <c r="S16" s="841"/>
      <c r="T16" s="841"/>
      <c r="U16" s="841"/>
      <c r="V16" s="841"/>
      <c r="W16" s="841"/>
      <c r="X16" s="841"/>
      <c r="Y16" s="841"/>
      <c r="Z16" s="841"/>
      <c r="AA16" s="841"/>
      <c r="AB16" s="841"/>
      <c r="AC16" s="66"/>
      <c r="AD16" s="63"/>
      <c r="AE16" s="197"/>
      <c r="AP16" s="60"/>
      <c r="AQ16" s="63"/>
      <c r="AS16" s="906" t="s">
        <v>173</v>
      </c>
      <c r="AT16" s="907"/>
      <c r="AU16" s="106"/>
      <c r="AV16" s="54" t="s">
        <v>13</v>
      </c>
      <c r="AW16" s="491"/>
    </row>
    <row r="17" spans="2:49" ht="27" customHeight="1" thickTop="1" thickBot="1" x14ac:dyDescent="0.2">
      <c r="K17" s="66"/>
      <c r="L17" s="63"/>
      <c r="M17" s="902"/>
      <c r="N17" s="66"/>
      <c r="O17" s="58"/>
      <c r="P17" s="55" t="s">
        <v>25</v>
      </c>
      <c r="Q17" s="846" t="s">
        <v>273</v>
      </c>
      <c r="R17" s="846"/>
      <c r="S17" s="846"/>
      <c r="T17" s="847"/>
      <c r="U17" s="909"/>
      <c r="V17" s="910"/>
      <c r="W17" s="910"/>
      <c r="X17" s="910"/>
      <c r="Y17" s="147" t="s">
        <v>20</v>
      </c>
      <c r="Z17" s="846" t="s">
        <v>276</v>
      </c>
      <c r="AA17" s="846"/>
      <c r="AB17" s="847"/>
      <c r="AC17" s="160"/>
      <c r="AD17" s="155"/>
      <c r="AE17" s="901" t="s">
        <v>26</v>
      </c>
      <c r="AF17" s="58"/>
      <c r="AG17" s="58"/>
      <c r="AH17" s="290" t="s">
        <v>176</v>
      </c>
      <c r="AI17" s="882" t="s">
        <v>278</v>
      </c>
      <c r="AJ17" s="882"/>
      <c r="AK17" s="882"/>
      <c r="AL17" s="881"/>
      <c r="AM17" s="58"/>
      <c r="AN17" s="296"/>
      <c r="AO17" s="880" t="s">
        <v>251</v>
      </c>
      <c r="AP17" s="881"/>
      <c r="AQ17" s="298"/>
      <c r="AS17" s="906" t="s">
        <v>256</v>
      </c>
      <c r="AT17" s="907"/>
      <c r="AU17" s="106"/>
      <c r="AV17" s="54" t="s">
        <v>32</v>
      </c>
      <c r="AW17" s="491"/>
    </row>
    <row r="18" spans="2:49" ht="24.75" customHeight="1" thickBot="1" x14ac:dyDescent="0.2">
      <c r="K18" s="66"/>
      <c r="L18" s="63"/>
      <c r="M18" s="902"/>
      <c r="N18" s="66"/>
      <c r="P18" s="844"/>
      <c r="Q18" s="741"/>
      <c r="R18" s="741"/>
      <c r="S18" s="741"/>
      <c r="T18" s="62" t="s">
        <v>13</v>
      </c>
      <c r="U18"/>
      <c r="V18" s="291"/>
      <c r="W18"/>
      <c r="X18" s="205"/>
      <c r="Y18" s="859">
        <f>+ROUND(AH9,1)+ROUND(AH12,1)+ROUND(AH15,1)+AH18</f>
        <v>0</v>
      </c>
      <c r="Z18" s="860"/>
      <c r="AA18" s="860"/>
      <c r="AB18" s="62" t="s">
        <v>4</v>
      </c>
      <c r="AC18" s="204"/>
      <c r="AD18" s="204"/>
      <c r="AE18" s="902"/>
      <c r="AH18" s="904">
        <f>+ROUND(AO18,1)+ROUND(AO21,1)</f>
        <v>0</v>
      </c>
      <c r="AI18" s="832"/>
      <c r="AJ18" s="832"/>
      <c r="AK18" s="832"/>
      <c r="AL18" s="54" t="s">
        <v>13</v>
      </c>
      <c r="AM18" s="65"/>
      <c r="AO18" s="316">
        <f>+ROUND(AU16,1)+ROUND(AU17,1)+ROUND(AU18,1)</f>
        <v>0</v>
      </c>
      <c r="AP18" s="54" t="s">
        <v>32</v>
      </c>
      <c r="AS18" s="906" t="s">
        <v>175</v>
      </c>
      <c r="AT18" s="907"/>
      <c r="AU18" s="106"/>
      <c r="AV18" s="54" t="s">
        <v>24</v>
      </c>
      <c r="AW18" s="491"/>
    </row>
    <row r="19" spans="2:49" ht="24.75" customHeight="1" thickTop="1" thickBot="1" x14ac:dyDescent="0.2">
      <c r="K19" s="66"/>
      <c r="L19" s="63"/>
      <c r="M19" s="902"/>
      <c r="N19" s="66"/>
      <c r="P19" s="141"/>
      <c r="Q19" s="309"/>
      <c r="R19" s="208"/>
      <c r="S19" s="141"/>
      <c r="T19" s="141"/>
      <c r="U19" s="143"/>
      <c r="V19" s="292"/>
      <c r="W19" s="143"/>
      <c r="X19" s="143"/>
      <c r="Y19" s="142"/>
      <c r="Z19" s="142"/>
      <c r="AA19" s="142"/>
      <c r="AB19" s="142"/>
      <c r="AC19" s="63"/>
      <c r="AD19" s="63"/>
      <c r="AE19" s="902"/>
      <c r="AH19" s="63"/>
      <c r="AI19" s="66"/>
      <c r="AJ19" s="63"/>
      <c r="AK19" s="63"/>
      <c r="AL19" s="63"/>
      <c r="AM19" s="66"/>
      <c r="AS19"/>
      <c r="AT19"/>
      <c r="AU19"/>
      <c r="AV19"/>
      <c r="AW19" s="829" t="s">
        <v>448</v>
      </c>
    </row>
    <row r="20" spans="2:49" ht="27" customHeight="1" thickTop="1" thickBot="1" x14ac:dyDescent="0.2">
      <c r="K20" s="66"/>
      <c r="L20" s="63"/>
      <c r="M20" s="902"/>
      <c r="N20" s="66"/>
      <c r="P20" s="55" t="s">
        <v>46</v>
      </c>
      <c r="Q20" s="846" t="s">
        <v>274</v>
      </c>
      <c r="R20" s="846"/>
      <c r="S20" s="846"/>
      <c r="T20" s="847"/>
      <c r="U20" s="141"/>
      <c r="V20" s="293"/>
      <c r="W20" s="294"/>
      <c r="X20" s="295"/>
      <c r="Y20" s="147" t="s">
        <v>23</v>
      </c>
      <c r="Z20" s="846" t="s">
        <v>275</v>
      </c>
      <c r="AA20" s="846"/>
      <c r="AB20" s="847"/>
      <c r="AC20" s="63"/>
      <c r="AD20" s="63"/>
      <c r="AE20" s="902"/>
      <c r="AG20" s="63"/>
      <c r="AH20" s="63"/>
      <c r="AI20" s="66"/>
      <c r="AJ20" s="63"/>
      <c r="AK20" s="63"/>
      <c r="AL20" s="158"/>
      <c r="AM20" s="66"/>
      <c r="AN20" s="297"/>
      <c r="AO20" s="880" t="s">
        <v>253</v>
      </c>
      <c r="AP20" s="881"/>
      <c r="AQ20" s="203"/>
      <c r="AR20" s="63"/>
      <c r="AS20" s="68"/>
      <c r="AT20" s="68"/>
      <c r="AW20" s="829"/>
    </row>
    <row r="21" spans="2:49" ht="25.35" customHeight="1" thickBot="1" x14ac:dyDescent="0.2">
      <c r="B21" s="854" t="s">
        <v>442</v>
      </c>
      <c r="C21" s="854"/>
      <c r="D21" s="854"/>
      <c r="E21" s="854"/>
      <c r="F21" s="854"/>
      <c r="G21" s="854"/>
      <c r="H21" s="854"/>
      <c r="I21" s="854"/>
      <c r="J21" s="854"/>
      <c r="K21" s="66"/>
      <c r="L21" s="63"/>
      <c r="M21" s="902"/>
      <c r="N21" s="66"/>
      <c r="P21" s="844"/>
      <c r="Q21" s="871"/>
      <c r="R21" s="871"/>
      <c r="S21" s="871"/>
      <c r="T21" s="62" t="s">
        <v>13</v>
      </c>
      <c r="U21" s="141"/>
      <c r="V21" s="141"/>
      <c r="W21" s="141"/>
      <c r="X21" s="141"/>
      <c r="Y21" s="859">
        <f>+P18-Y18</f>
        <v>0</v>
      </c>
      <c r="Z21" s="860"/>
      <c r="AA21" s="860"/>
      <c r="AB21" s="62" t="s">
        <v>4</v>
      </c>
      <c r="AC21" s="143"/>
      <c r="AD21" s="63"/>
      <c r="AE21" s="903"/>
      <c r="AG21" s="63"/>
      <c r="AH21" s="63"/>
      <c r="AI21" s="66"/>
      <c r="AJ21" s="63"/>
      <c r="AK21" s="63"/>
      <c r="AL21" s="63"/>
      <c r="AM21" s="63"/>
      <c r="AN21" s="158"/>
      <c r="AO21" s="106"/>
      <c r="AP21" s="54" t="s">
        <v>36</v>
      </c>
      <c r="AQ21" s="203"/>
      <c r="AR21" s="63"/>
      <c r="AS21" s="202"/>
      <c r="AT21" s="202"/>
      <c r="AU21"/>
      <c r="AV21"/>
      <c r="AW21" s="491"/>
    </row>
    <row r="22" spans="2:49" ht="25.5" customHeight="1" thickTop="1" thickBot="1" x14ac:dyDescent="0.2">
      <c r="B22" s="855"/>
      <c r="C22" s="855"/>
      <c r="D22" s="855"/>
      <c r="E22" s="855"/>
      <c r="F22" s="855"/>
      <c r="G22" s="855"/>
      <c r="H22" s="855"/>
      <c r="I22" s="855"/>
      <c r="J22" s="855"/>
      <c r="K22" s="66"/>
      <c r="L22" s="63"/>
      <c r="M22" s="902"/>
      <c r="N22" s="66"/>
      <c r="P22" s="908" t="str">
        <f>+IF(P21=0,"",IF(P18&lt;P21,"エラー !：④の内数である⑤の量が④を超えています",""))</f>
        <v/>
      </c>
      <c r="Q22" s="908"/>
      <c r="R22" s="908"/>
      <c r="S22" s="908"/>
      <c r="T22" s="908"/>
      <c r="U22" s="908"/>
      <c r="V22" s="908"/>
      <c r="W22" s="142"/>
      <c r="X22" s="142"/>
      <c r="Y22" s="142"/>
      <c r="Z22" s="142"/>
      <c r="AA22" s="142"/>
      <c r="AB22" s="142"/>
      <c r="AC22" s="63"/>
      <c r="AD22" s="63"/>
      <c r="AE22" s="197"/>
      <c r="AG22" s="63"/>
      <c r="AH22" s="63"/>
      <c r="AI22" s="66"/>
      <c r="AJ22" s="63"/>
      <c r="AK22" s="63"/>
      <c r="AL22" s="63"/>
      <c r="AM22" s="63"/>
      <c r="AN22" s="63"/>
      <c r="AW22" s="491"/>
    </row>
    <row r="23" spans="2:49" ht="27" customHeight="1" thickTop="1" thickBot="1" x14ac:dyDescent="0.2">
      <c r="B23" s="856" t="s">
        <v>197</v>
      </c>
      <c r="C23" s="858"/>
      <c r="D23" s="857" t="s">
        <v>443</v>
      </c>
      <c r="E23" s="857"/>
      <c r="F23" s="857"/>
      <c r="G23" s="858"/>
      <c r="H23" s="856" t="s">
        <v>444</v>
      </c>
      <c r="I23" s="857"/>
      <c r="J23" s="858"/>
      <c r="K23" s="66"/>
      <c r="L23" s="63"/>
      <c r="M23" s="902"/>
      <c r="N23" s="66"/>
      <c r="O23" s="58"/>
      <c r="P23" s="61" t="s">
        <v>86</v>
      </c>
      <c r="Q23" s="882" t="s">
        <v>30</v>
      </c>
      <c r="R23" s="882"/>
      <c r="S23" s="882"/>
      <c r="T23" s="881"/>
      <c r="U23" s="888"/>
      <c r="V23" s="889"/>
      <c r="W23" s="889"/>
      <c r="X23" s="889"/>
      <c r="AC23" s="63"/>
      <c r="AD23" s="63"/>
      <c r="AE23" s="202"/>
      <c r="AF23"/>
      <c r="AG23"/>
      <c r="AH23"/>
      <c r="AI23" s="299"/>
      <c r="AJ23" s="202"/>
      <c r="AK23" s="63"/>
      <c r="AL23" s="63"/>
      <c r="AM23" s="63"/>
      <c r="AN23" s="162"/>
      <c r="AP23" s="63"/>
      <c r="AR23" s="59"/>
      <c r="AS23" s="147" t="s">
        <v>188</v>
      </c>
      <c r="AT23" s="846" t="s">
        <v>189</v>
      </c>
      <c r="AU23" s="846"/>
      <c r="AV23" s="847"/>
      <c r="AW23" s="491"/>
    </row>
    <row r="24" spans="2:49" ht="27" customHeight="1" thickBot="1" x14ac:dyDescent="0.2">
      <c r="B24" s="866" t="s">
        <v>198</v>
      </c>
      <c r="C24" s="867"/>
      <c r="D24" s="830">
        <v>200</v>
      </c>
      <c r="E24" s="830"/>
      <c r="F24" s="830"/>
      <c r="G24" s="206" t="s">
        <v>196</v>
      </c>
      <c r="H24" s="831">
        <f>+F12</f>
        <v>203.1</v>
      </c>
      <c r="I24" s="832"/>
      <c r="J24" s="206" t="s">
        <v>196</v>
      </c>
      <c r="K24" s="66"/>
      <c r="L24" s="63"/>
      <c r="M24" s="903"/>
      <c r="P24" s="837"/>
      <c r="Q24" s="870"/>
      <c r="R24" s="870"/>
      <c r="S24" s="870"/>
      <c r="T24" s="54" t="s">
        <v>13</v>
      </c>
      <c r="U24"/>
      <c r="V24"/>
      <c r="W24"/>
      <c r="X24"/>
      <c r="AC24" s="63"/>
      <c r="AD24" s="63"/>
      <c r="AE24" s="202"/>
      <c r="AF24"/>
      <c r="AG24"/>
      <c r="AH24"/>
      <c r="AI24" s="299"/>
      <c r="AJ24" s="202"/>
      <c r="AK24" s="63"/>
      <c r="AL24" s="152"/>
      <c r="AM24" s="63"/>
      <c r="AN24" s="63"/>
      <c r="AQ24" s="66"/>
      <c r="AR24" s="157"/>
      <c r="AS24" s="859">
        <f>+ROUND(AU16,1)+ROUND(AA28,1)</f>
        <v>8.6999999999999993</v>
      </c>
      <c r="AT24" s="860"/>
      <c r="AU24" s="860"/>
      <c r="AV24" s="62" t="s">
        <v>13</v>
      </c>
      <c r="AW24" s="491"/>
    </row>
    <row r="25" spans="2:49" ht="27" customHeight="1" thickBot="1" x14ac:dyDescent="0.2">
      <c r="B25" s="866" t="s">
        <v>199</v>
      </c>
      <c r="C25" s="867"/>
      <c r="D25" s="830">
        <v>0</v>
      </c>
      <c r="E25" s="830"/>
      <c r="F25" s="830"/>
      <c r="G25" s="206" t="s">
        <v>196</v>
      </c>
      <c r="H25" s="831">
        <f>+P12+AH9</f>
        <v>0</v>
      </c>
      <c r="I25" s="832"/>
      <c r="J25" s="206" t="s">
        <v>196</v>
      </c>
      <c r="K25" s="66"/>
      <c r="L25" s="63"/>
      <c r="P25" s="63"/>
      <c r="Q25" s="63"/>
      <c r="R25" s="63"/>
      <c r="S25" s="63"/>
      <c r="T25" s="63"/>
      <c r="U25" s="63"/>
      <c r="V25" s="63"/>
      <c r="AE25" s="161"/>
      <c r="AH25" s="63"/>
      <c r="AI25" s="66"/>
      <c r="AJ25" s="63"/>
      <c r="AK25" s="63"/>
      <c r="AL25" s="198"/>
      <c r="AM25" s="198"/>
      <c r="AN25" s="198"/>
      <c r="AQ25" s="311"/>
      <c r="AR25" s="138"/>
      <c r="AW25" s="491"/>
    </row>
    <row r="26" spans="2:49" ht="27" customHeight="1" thickTop="1" thickBot="1" x14ac:dyDescent="0.2">
      <c r="B26" s="866" t="s">
        <v>200</v>
      </c>
      <c r="C26" s="867"/>
      <c r="D26" s="830">
        <v>0</v>
      </c>
      <c r="E26" s="830"/>
      <c r="F26" s="830"/>
      <c r="G26" s="206" t="s">
        <v>196</v>
      </c>
      <c r="H26" s="831">
        <f>+P21</f>
        <v>0</v>
      </c>
      <c r="I26" s="832"/>
      <c r="J26" s="206" t="s">
        <v>196</v>
      </c>
      <c r="K26" s="66"/>
      <c r="L26" s="155"/>
      <c r="M26" s="901" t="s">
        <v>33</v>
      </c>
      <c r="N26" s="58"/>
      <c r="O26" s="58"/>
      <c r="P26" s="290" t="s">
        <v>178</v>
      </c>
      <c r="Q26" s="882" t="s">
        <v>179</v>
      </c>
      <c r="R26" s="882"/>
      <c r="S26" s="882"/>
      <c r="T26" s="881"/>
      <c r="U26" s="58"/>
      <c r="V26" s="58"/>
      <c r="W26" s="58"/>
      <c r="X26" s="58"/>
      <c r="Y26" s="58"/>
      <c r="Z26" s="58"/>
      <c r="AA26" s="58"/>
      <c r="AB26" s="58"/>
      <c r="AC26" s="58"/>
      <c r="AD26" s="58"/>
      <c r="AE26" s="58"/>
      <c r="AF26" s="58"/>
      <c r="AG26" s="58"/>
      <c r="AH26" s="58"/>
      <c r="AI26" s="71"/>
      <c r="AJ26" s="58"/>
      <c r="AK26" s="59"/>
      <c r="AL26" s="147" t="s">
        <v>185</v>
      </c>
      <c r="AM26" s="846" t="s">
        <v>279</v>
      </c>
      <c r="AN26" s="846"/>
      <c r="AO26" s="846"/>
      <c r="AP26" s="847"/>
      <c r="AQ26" s="313"/>
      <c r="AR26" s="314"/>
      <c r="AS26" s="147" t="s">
        <v>190</v>
      </c>
      <c r="AT26" s="846" t="s">
        <v>428</v>
      </c>
      <c r="AU26" s="846"/>
      <c r="AV26" s="847"/>
      <c r="AW26" s="491"/>
    </row>
    <row r="27" spans="2:49" ht="27" customHeight="1" thickBot="1" x14ac:dyDescent="0.2">
      <c r="B27" s="866" t="s">
        <v>221</v>
      </c>
      <c r="C27" s="867"/>
      <c r="D27" s="830">
        <v>0</v>
      </c>
      <c r="E27" s="830"/>
      <c r="F27" s="830"/>
      <c r="G27" s="206" t="s">
        <v>196</v>
      </c>
      <c r="H27" s="831">
        <f>+Y21</f>
        <v>0</v>
      </c>
      <c r="I27" s="832"/>
      <c r="J27" s="206" t="s">
        <v>196</v>
      </c>
      <c r="M27" s="902"/>
      <c r="P27" s="904">
        <f>+R30+ROUND(R33,1)</f>
        <v>203.1</v>
      </c>
      <c r="Q27" s="905"/>
      <c r="R27" s="905"/>
      <c r="S27" s="905"/>
      <c r="T27" s="54" t="s">
        <v>36</v>
      </c>
      <c r="U27" s="74"/>
      <c r="V27" s="74"/>
      <c r="Y27" s="72" t="s">
        <v>37</v>
      </c>
      <c r="Z27" s="75"/>
      <c r="AH27" s="63"/>
      <c r="AI27" s="63"/>
      <c r="AJ27" s="63"/>
      <c r="AK27" s="63"/>
      <c r="AL27" s="859">
        <f>+AH18+P27</f>
        <v>203.1</v>
      </c>
      <c r="AM27" s="860"/>
      <c r="AN27" s="860"/>
      <c r="AO27" s="860"/>
      <c r="AP27" s="62" t="s">
        <v>13</v>
      </c>
      <c r="AQ27" s="311"/>
      <c r="AR27" s="138"/>
      <c r="AS27" s="844">
        <v>0.2</v>
      </c>
      <c r="AT27" s="845"/>
      <c r="AU27" s="845"/>
      <c r="AV27" s="62" t="s">
        <v>13</v>
      </c>
      <c r="AW27" s="491"/>
    </row>
    <row r="28" spans="2:49" ht="27" customHeight="1" thickTop="1" thickBot="1" x14ac:dyDescent="0.2">
      <c r="B28" s="868" t="s">
        <v>329</v>
      </c>
      <c r="C28" s="869"/>
      <c r="D28" s="830">
        <v>0</v>
      </c>
      <c r="E28" s="830"/>
      <c r="F28" s="830"/>
      <c r="G28" s="206" t="s">
        <v>196</v>
      </c>
      <c r="H28" s="831">
        <f>+P15+AH12</f>
        <v>0</v>
      </c>
      <c r="I28" s="832"/>
      <c r="J28" s="206" t="s">
        <v>196</v>
      </c>
      <c r="M28" s="902"/>
      <c r="P28" s="66"/>
      <c r="U28" s="63"/>
      <c r="V28" s="63"/>
      <c r="Y28" s="864" t="s">
        <v>173</v>
      </c>
      <c r="Z28" s="865"/>
      <c r="AA28" s="837">
        <v>8.6999999999999993</v>
      </c>
      <c r="AB28" s="838"/>
      <c r="AC28" s="838"/>
      <c r="AD28" s="838"/>
      <c r="AE28" s="838"/>
      <c r="AF28" s="54" t="s">
        <v>13</v>
      </c>
      <c r="AH28" s="63"/>
      <c r="AI28" s="63"/>
      <c r="AN28" s="310"/>
      <c r="AQ28" s="311"/>
      <c r="AR28" s="138"/>
      <c r="AS28" s="489" t="str">
        <f>+IF(AS27=0,"",IF(AL27&lt;(AS24+AS27+AS31),"エラー !：⑩の内数である（⑫+⑬＋⑭）の量が⑩を超えています",""))</f>
        <v/>
      </c>
      <c r="AT28" s="487"/>
      <c r="AU28" s="487"/>
      <c r="AV28" s="487"/>
      <c r="AW28" s="491"/>
    </row>
    <row r="29" spans="2:49" ht="27" customHeight="1" thickTop="1" thickBot="1" x14ac:dyDescent="0.2">
      <c r="B29" s="866" t="s">
        <v>222</v>
      </c>
      <c r="C29" s="867"/>
      <c r="D29" s="830">
        <v>200</v>
      </c>
      <c r="E29" s="830"/>
      <c r="F29" s="830"/>
      <c r="G29" s="206" t="s">
        <v>196</v>
      </c>
      <c r="H29" s="831">
        <f>+AL27</f>
        <v>203.1</v>
      </c>
      <c r="I29" s="832"/>
      <c r="J29" s="206" t="s">
        <v>196</v>
      </c>
      <c r="M29" s="902"/>
      <c r="P29" s="66"/>
      <c r="Q29" s="155"/>
      <c r="R29" s="61" t="s">
        <v>181</v>
      </c>
      <c r="S29" s="882" t="s">
        <v>31</v>
      </c>
      <c r="T29" s="896"/>
      <c r="U29" s="896"/>
      <c r="V29" s="897"/>
      <c r="W29" s="58"/>
      <c r="X29" s="76"/>
      <c r="Y29" s="864" t="s">
        <v>255</v>
      </c>
      <c r="Z29" s="865"/>
      <c r="AA29" s="837">
        <v>194.4</v>
      </c>
      <c r="AB29" s="838"/>
      <c r="AC29" s="838"/>
      <c r="AD29" s="838"/>
      <c r="AE29" s="838"/>
      <c r="AF29" s="54" t="s">
        <v>13</v>
      </c>
      <c r="AH29" s="63"/>
      <c r="AI29" s="63"/>
      <c r="AJ29" s="63"/>
      <c r="AK29" s="63"/>
      <c r="AL29" s="147" t="s">
        <v>186</v>
      </c>
      <c r="AM29" s="846" t="s">
        <v>187</v>
      </c>
      <c r="AN29" s="846"/>
      <c r="AO29" s="846"/>
      <c r="AP29" s="847"/>
      <c r="AQ29" s="312"/>
      <c r="AR29" s="315"/>
      <c r="AS29" s="839" t="s">
        <v>191</v>
      </c>
      <c r="AT29" s="833" t="s">
        <v>429</v>
      </c>
      <c r="AU29" s="833"/>
      <c r="AV29" s="834"/>
      <c r="AW29" s="491"/>
    </row>
    <row r="30" spans="2:49" ht="27" customHeight="1" thickBot="1" x14ac:dyDescent="0.2">
      <c r="B30" s="866" t="s">
        <v>223</v>
      </c>
      <c r="C30" s="867"/>
      <c r="D30" s="830">
        <v>197</v>
      </c>
      <c r="E30" s="830"/>
      <c r="F30" s="830"/>
      <c r="G30" s="206" t="s">
        <v>196</v>
      </c>
      <c r="H30" s="831">
        <f>+AL30</f>
        <v>195.1</v>
      </c>
      <c r="I30" s="832"/>
      <c r="J30" s="206" t="s">
        <v>196</v>
      </c>
      <c r="M30" s="902"/>
      <c r="P30" s="66"/>
      <c r="R30" s="904">
        <f>+ROUND(AA28,1)+ROUND(AA29,1)+ROUND(AA30,1)</f>
        <v>203.1</v>
      </c>
      <c r="S30" s="905"/>
      <c r="T30" s="905"/>
      <c r="U30" s="905"/>
      <c r="V30" s="54" t="s">
        <v>15</v>
      </c>
      <c r="Y30" s="864" t="s">
        <v>184</v>
      </c>
      <c r="Z30" s="865"/>
      <c r="AA30" s="837"/>
      <c r="AB30" s="838"/>
      <c r="AC30" s="838"/>
      <c r="AD30" s="838"/>
      <c r="AE30" s="838"/>
      <c r="AF30" s="54" t="s">
        <v>13</v>
      </c>
      <c r="AL30" s="844">
        <v>195.1</v>
      </c>
      <c r="AM30" s="845"/>
      <c r="AN30" s="845"/>
      <c r="AO30" s="845"/>
      <c r="AP30" s="62" t="s">
        <v>13</v>
      </c>
      <c r="AS30" s="840"/>
      <c r="AT30" s="835"/>
      <c r="AU30" s="835"/>
      <c r="AV30" s="836"/>
      <c r="AW30" s="491"/>
    </row>
    <row r="31" spans="2:49" ht="27" customHeight="1" thickTop="1" thickBot="1" x14ac:dyDescent="0.2">
      <c r="B31" s="866" t="s">
        <v>224</v>
      </c>
      <c r="C31" s="867"/>
      <c r="D31" s="830">
        <v>150</v>
      </c>
      <c r="E31" s="830"/>
      <c r="F31" s="830"/>
      <c r="G31" s="206" t="s">
        <v>196</v>
      </c>
      <c r="H31" s="831">
        <f>+AS24</f>
        <v>8.6999999999999993</v>
      </c>
      <c r="I31" s="832"/>
      <c r="J31" s="206" t="s">
        <v>196</v>
      </c>
      <c r="M31" s="902"/>
      <c r="P31" s="66"/>
      <c r="Y31"/>
      <c r="Z31"/>
      <c r="AA31" s="77" t="s">
        <v>88</v>
      </c>
      <c r="AK31" s="138"/>
      <c r="AL31" s="841" t="str">
        <f>+IF(AL30=0,"",IF(AL27&lt;AL30,"エラー !：⑩の内数である⑪の量が⑩を超えています",""))</f>
        <v/>
      </c>
      <c r="AM31" s="841"/>
      <c r="AN31" s="841"/>
      <c r="AO31" s="841"/>
      <c r="AP31" s="841"/>
      <c r="AQ31" s="841"/>
      <c r="AR31" s="51"/>
      <c r="AS31" s="842">
        <v>1.2</v>
      </c>
      <c r="AT31" s="843"/>
      <c r="AU31" s="843"/>
      <c r="AV31" s="173" t="s">
        <v>13</v>
      </c>
      <c r="AW31" s="491"/>
    </row>
    <row r="32" spans="2:49" ht="27" customHeight="1" thickTop="1" thickBot="1" x14ac:dyDescent="0.2">
      <c r="B32" s="866" t="s">
        <v>426</v>
      </c>
      <c r="C32" s="867"/>
      <c r="D32" s="830">
        <v>0</v>
      </c>
      <c r="E32" s="830"/>
      <c r="F32" s="830"/>
      <c r="G32" s="206" t="s">
        <v>196</v>
      </c>
      <c r="H32" s="831">
        <f>+AS27</f>
        <v>0.2</v>
      </c>
      <c r="I32" s="832"/>
      <c r="J32" s="206" t="s">
        <v>196</v>
      </c>
      <c r="M32" s="902"/>
      <c r="P32" s="66"/>
      <c r="Q32" s="155"/>
      <c r="R32" s="61" t="s">
        <v>183</v>
      </c>
      <c r="S32" s="882" t="s">
        <v>35</v>
      </c>
      <c r="T32" s="896"/>
      <c r="U32" s="896"/>
      <c r="V32" s="897"/>
      <c r="W32" s="63"/>
      <c r="X32" s="63"/>
      <c r="Y32"/>
      <c r="Z32"/>
      <c r="AA32" s="890" t="s">
        <v>327</v>
      </c>
      <c r="AB32" s="891"/>
      <c r="AC32" s="891"/>
      <c r="AD32" s="891"/>
      <c r="AE32" s="891"/>
      <c r="AF32" s="891" t="s">
        <v>192</v>
      </c>
      <c r="AG32" s="891"/>
      <c r="AH32" s="891"/>
      <c r="AI32" s="891"/>
      <c r="AJ32" s="891"/>
      <c r="AK32" s="891"/>
      <c r="AL32" s="891" t="s">
        <v>193</v>
      </c>
      <c r="AM32" s="891"/>
      <c r="AN32" s="891"/>
      <c r="AO32" s="898"/>
      <c r="AP32" s="200"/>
      <c r="AS32" s="490" t="str">
        <f>+IF(AS31=0,"",IF(AL27&lt;(AS24+AS27+AS31),"エラー !：⑩の内数である（⑫+⑬＋⑭）の量が⑩を超えています",""))</f>
        <v/>
      </c>
      <c r="AT32" s="488"/>
      <c r="AU32" s="488"/>
      <c r="AV32" s="488"/>
      <c r="AW32" s="491"/>
    </row>
    <row r="33" spans="2:62" ht="27" customHeight="1" thickBot="1" x14ac:dyDescent="0.2">
      <c r="B33" s="862" t="s">
        <v>427</v>
      </c>
      <c r="C33" s="863"/>
      <c r="D33" s="848">
        <v>0</v>
      </c>
      <c r="E33" s="849"/>
      <c r="F33" s="849"/>
      <c r="G33" s="207" t="s">
        <v>196</v>
      </c>
      <c r="H33" s="850">
        <f>+AS31</f>
        <v>1.2</v>
      </c>
      <c r="I33" s="851"/>
      <c r="J33" s="207" t="s">
        <v>196</v>
      </c>
      <c r="M33" s="903"/>
      <c r="R33" s="837"/>
      <c r="S33" s="838"/>
      <c r="T33" s="838"/>
      <c r="U33" s="838"/>
      <c r="V33" s="54" t="s">
        <v>36</v>
      </c>
      <c r="W33" s="63"/>
      <c r="X33" s="63"/>
      <c r="Y33"/>
      <c r="Z33"/>
      <c r="AA33" s="892"/>
      <c r="AB33" s="893"/>
      <c r="AC33" s="893"/>
      <c r="AD33" s="893"/>
      <c r="AE33" s="893"/>
      <c r="AF33" s="893"/>
      <c r="AG33" s="893"/>
      <c r="AH33" s="893"/>
      <c r="AI33" s="893"/>
      <c r="AJ33" s="893"/>
      <c r="AK33" s="893"/>
      <c r="AL33" s="893"/>
      <c r="AM33" s="893"/>
      <c r="AN33" s="893"/>
      <c r="AO33" s="899"/>
      <c r="AP33" s="200"/>
      <c r="AW33" s="491"/>
    </row>
    <row r="34" spans="2:62" ht="24" customHeight="1" x14ac:dyDescent="0.15">
      <c r="C34" s="300" t="str">
        <f>+IF(D30=0,"",IF(D29&lt;D30,"エラー !：上の表は、⑩の内数である⑪の量が⑩を超えています",""))</f>
        <v/>
      </c>
      <c r="AA34" s="894"/>
      <c r="AB34" s="895"/>
      <c r="AC34" s="895"/>
      <c r="AD34" s="895"/>
      <c r="AE34" s="895"/>
      <c r="AF34" s="895"/>
      <c r="AG34" s="895"/>
      <c r="AH34" s="895"/>
      <c r="AI34" s="895"/>
      <c r="AJ34" s="895"/>
      <c r="AK34" s="895"/>
      <c r="AL34" s="895"/>
      <c r="AM34" s="895"/>
      <c r="AN34" s="895"/>
      <c r="AO34" s="900"/>
      <c r="AP34" s="200"/>
      <c r="AW34" s="491"/>
    </row>
    <row r="35" spans="2:62" ht="15" customHeight="1" x14ac:dyDescent="0.15">
      <c r="C35" s="30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01" t="str">
        <f>+IF(D32=0,"",IF(D29&lt;D32,"エラー !：上の表は、⑩の内数である⑬の量が⑩を超えています",""))</f>
        <v/>
      </c>
      <c r="AF36" s="74"/>
      <c r="AG36" s="74"/>
      <c r="AH36" s="74"/>
      <c r="AI36" s="74"/>
      <c r="AJ36" s="74"/>
      <c r="AK36" s="74"/>
      <c r="AL36" s="74"/>
      <c r="AM36" s="163"/>
      <c r="AN36" s="163"/>
      <c r="AO36" s="138"/>
      <c r="AP36" s="63"/>
      <c r="AQ36" s="63"/>
      <c r="AR36" s="63"/>
      <c r="AS36" s="63"/>
      <c r="AT36" s="63"/>
      <c r="AU36" s="63"/>
      <c r="AV36" s="63"/>
      <c r="AW36" s="78"/>
      <c r="AY36" s="63"/>
      <c r="AZ36" s="63"/>
      <c r="BA36" s="63"/>
      <c r="BB36" s="63"/>
      <c r="BC36" s="63"/>
      <c r="BD36" s="63"/>
    </row>
    <row r="37" spans="2:62" ht="15" customHeight="1" x14ac:dyDescent="0.15">
      <c r="C37" s="301" t="str">
        <f>+IF(D33=0,"",IF(D29&lt;D33,"エラー !：上の表は、⑩の内数である⑭の量が⑩を超えています",""))</f>
        <v/>
      </c>
      <c r="J37" s="78"/>
      <c r="K37" s="78"/>
      <c r="R37" s="78"/>
      <c r="S37" s="78"/>
      <c r="T37" s="78"/>
      <c r="AF37" s="63"/>
      <c r="AG37" s="63"/>
      <c r="AH37" s="63"/>
      <c r="AI37" s="63"/>
      <c r="AJ37" s="63"/>
      <c r="AK37" s="63"/>
      <c r="AL37" s="74"/>
      <c r="AM37" s="138"/>
      <c r="AN37" s="138"/>
      <c r="AO37" s="138"/>
      <c r="AP37" s="63"/>
      <c r="AQ37" s="63"/>
      <c r="AR37" s="63"/>
      <c r="AS37" s="63"/>
      <c r="AT37" s="63"/>
      <c r="AU37" s="74"/>
      <c r="AV37" s="74"/>
      <c r="AW37" s="78"/>
      <c r="AY37" s="63"/>
      <c r="AZ37" s="63"/>
      <c r="BA37" s="63"/>
      <c r="BB37" s="63"/>
      <c r="BC37" s="63"/>
      <c r="BD37" s="63"/>
    </row>
    <row r="38" spans="2:62" ht="13.5" x14ac:dyDescent="0.15">
      <c r="H38" s="330"/>
      <c r="J38" s="78"/>
      <c r="K38" s="78"/>
      <c r="R38" s="78"/>
      <c r="S38" s="78"/>
      <c r="T38" s="78"/>
      <c r="AF38" s="63"/>
      <c r="AG38" s="63"/>
      <c r="AH38" s="63"/>
      <c r="AI38" s="63"/>
      <c r="AJ38" s="63"/>
      <c r="AK38" s="63"/>
      <c r="AL38" s="74"/>
      <c r="AM38" s="138"/>
      <c r="AN38" s="138"/>
      <c r="AO38" s="138"/>
      <c r="AP38" s="63"/>
      <c r="AQ38" s="63"/>
      <c r="AR38" s="63"/>
      <c r="AS38" s="138"/>
      <c r="AT38" s="163"/>
      <c r="AU38" s="74"/>
      <c r="AV38" s="74"/>
      <c r="AW38" s="78"/>
      <c r="AY38" s="63"/>
      <c r="AZ38" s="63"/>
      <c r="BA38" s="63"/>
      <c r="BB38" s="63"/>
      <c r="BC38" s="63"/>
      <c r="BD38" s="63"/>
    </row>
    <row r="39" spans="2:62" ht="13.5" x14ac:dyDescent="0.15">
      <c r="H39" s="330"/>
      <c r="J39" s="78"/>
      <c r="K39" s="78"/>
      <c r="R39" s="78"/>
      <c r="S39" s="78"/>
      <c r="T39" s="78"/>
      <c r="AF39" s="63"/>
      <c r="AG39" s="63"/>
      <c r="AH39" s="63"/>
      <c r="AI39" s="63"/>
      <c r="AJ39" s="63"/>
      <c r="AK39" s="63"/>
      <c r="AL39" s="74"/>
      <c r="AM39" s="138"/>
      <c r="AN39" s="138"/>
      <c r="AO39" s="138"/>
      <c r="AP39" s="63"/>
      <c r="AQ39" s="63"/>
      <c r="AR39" s="63"/>
      <c r="AS39" s="138"/>
      <c r="AT39" s="74"/>
      <c r="AU39" s="74"/>
      <c r="AV39" s="74"/>
      <c r="AW39" s="78"/>
      <c r="AY39" s="63"/>
      <c r="AZ39" s="63"/>
      <c r="BA39" s="63"/>
      <c r="BB39" s="63"/>
      <c r="BC39" s="63"/>
      <c r="BD39" s="63"/>
    </row>
    <row r="40" spans="2:62" ht="13.5" x14ac:dyDescent="0.15">
      <c r="H40" s="330"/>
      <c r="J40" s="78"/>
      <c r="K40" s="78"/>
      <c r="R40" s="78"/>
      <c r="S40" s="78"/>
      <c r="T40" s="78"/>
      <c r="AF40" s="63"/>
      <c r="AG40" s="63"/>
      <c r="AH40" s="63"/>
      <c r="AI40" s="63"/>
      <c r="AJ40" s="63"/>
      <c r="AK40" s="63"/>
      <c r="AL40" s="74"/>
      <c r="AM40" s="138"/>
      <c r="AN40" s="138"/>
      <c r="AO40" s="138"/>
      <c r="AP40" s="63"/>
      <c r="AQ40" s="63"/>
      <c r="AR40" s="63"/>
      <c r="AS40" s="138"/>
      <c r="AT40" s="74"/>
      <c r="AU40" s="74"/>
      <c r="AV40" s="74"/>
      <c r="AW40" s="78"/>
      <c r="AY40" s="63"/>
      <c r="AZ40" s="63"/>
      <c r="BA40" s="63"/>
      <c r="BB40" s="63"/>
      <c r="BC40" s="63"/>
      <c r="BD40" s="63"/>
    </row>
    <row r="41" spans="2:62" ht="13.5" x14ac:dyDescent="0.15">
      <c r="H41" s="330"/>
      <c r="J41" s="78"/>
      <c r="K41" s="78"/>
      <c r="R41" s="78"/>
      <c r="S41" s="78"/>
      <c r="T41" s="78"/>
      <c r="AF41" s="63"/>
      <c r="AG41" s="63"/>
      <c r="AH41" s="63"/>
      <c r="AI41" s="63"/>
      <c r="AJ41" s="63"/>
      <c r="AK41" s="63"/>
      <c r="AL41" s="63"/>
      <c r="AM41" s="63"/>
      <c r="AN41" s="63"/>
      <c r="AO41" s="63"/>
      <c r="AP41" s="63"/>
      <c r="AQ41" s="63"/>
      <c r="AR41" s="63"/>
      <c r="AS41" s="138"/>
      <c r="AT41" s="74"/>
      <c r="AU41" s="74"/>
      <c r="AV41" s="74"/>
      <c r="AW41" s="78"/>
      <c r="AY41" s="63"/>
      <c r="AZ41" s="63"/>
      <c r="BA41" s="63"/>
      <c r="BB41" s="63"/>
      <c r="BC41" s="63"/>
      <c r="BD41" s="63"/>
    </row>
    <row r="42" spans="2:62" ht="13.5" x14ac:dyDescent="0.15">
      <c r="H42" s="330"/>
      <c r="I42" s="78"/>
      <c r="J42" s="78"/>
      <c r="K42" s="78"/>
      <c r="R42" s="78"/>
      <c r="S42" s="78"/>
      <c r="T42" s="78"/>
      <c r="AQ42" s="63"/>
      <c r="AR42" s="63"/>
      <c r="AS42" s="138"/>
      <c r="AT42" s="74"/>
      <c r="AY42" s="63"/>
      <c r="AZ42" s="63"/>
      <c r="BA42" s="63"/>
      <c r="BB42" s="63"/>
      <c r="BC42" s="63"/>
      <c r="BD42" s="63"/>
    </row>
    <row r="43" spans="2:62" x14ac:dyDescent="0.15">
      <c r="H43" s="330"/>
      <c r="I43" s="78"/>
      <c r="J43" s="78"/>
      <c r="K43" s="78"/>
      <c r="R43" s="78"/>
      <c r="S43" s="78"/>
      <c r="T43" s="78"/>
      <c r="AW43" s="78"/>
      <c r="AY43" s="63"/>
      <c r="AZ43" s="63"/>
      <c r="BA43" s="63"/>
      <c r="BB43" s="63"/>
      <c r="BC43" s="63"/>
      <c r="BD43" s="63"/>
    </row>
    <row r="44" spans="2:62" x14ac:dyDescent="0.15">
      <c r="H44" s="330"/>
      <c r="I44" s="78"/>
      <c r="J44" s="78"/>
      <c r="K44" s="78"/>
      <c r="R44" s="78"/>
      <c r="S44" s="78"/>
      <c r="T44" s="78"/>
      <c r="AW44" s="78"/>
    </row>
    <row r="45" spans="2:62" x14ac:dyDescent="0.15">
      <c r="H45" s="330"/>
      <c r="I45" s="78"/>
      <c r="J45" s="78"/>
      <c r="K45" s="78"/>
      <c r="R45" s="78"/>
      <c r="S45" s="78"/>
      <c r="T45" s="78"/>
    </row>
    <row r="46" spans="2:62" x14ac:dyDescent="0.15">
      <c r="H46" s="330"/>
      <c r="I46" s="78"/>
      <c r="J46" s="78"/>
      <c r="K46" s="78"/>
      <c r="R46" s="78"/>
      <c r="S46" s="78"/>
      <c r="T46" s="78"/>
    </row>
    <row r="47" spans="2:62" ht="13.5" x14ac:dyDescent="0.15">
      <c r="H47" s="330"/>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22"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92</v>
      </c>
      <c r="T1" s="95" t="s">
        <v>280</v>
      </c>
    </row>
    <row r="2" spans="2:49" ht="12" customHeight="1" thickBot="1" x14ac:dyDescent="0.2">
      <c r="B2" s="852" t="s">
        <v>270</v>
      </c>
      <c r="C2" s="852"/>
      <c r="D2" s="852"/>
      <c r="E2" s="852"/>
      <c r="F2" s="852"/>
      <c r="G2" s="852"/>
      <c r="H2" s="852"/>
      <c r="I2" s="137"/>
      <c r="J2" s="137"/>
      <c r="K2" s="137"/>
      <c r="L2" s="137"/>
      <c r="M2" s="137"/>
      <c r="N2" s="137"/>
      <c r="O2" s="137"/>
      <c r="P2" s="137"/>
      <c r="Q2" s="137"/>
      <c r="R2" s="137"/>
      <c r="S2" s="137"/>
      <c r="T2" s="137"/>
      <c r="U2" s="137"/>
      <c r="V2" s="137"/>
      <c r="W2" s="137"/>
      <c r="X2" s="137"/>
      <c r="Y2" s="118"/>
      <c r="Z2" s="51"/>
      <c r="AA2" s="51"/>
      <c r="AB2" s="51"/>
      <c r="AC2" s="51"/>
      <c r="AD2" s="51"/>
      <c r="AE2" s="51"/>
      <c r="AF2" s="51"/>
      <c r="AG2" s="51"/>
      <c r="AH2" s="51"/>
      <c r="AI2" s="51"/>
      <c r="AJ2" s="51"/>
      <c r="AK2" s="51"/>
      <c r="AL2" s="51"/>
      <c r="AM2" s="51"/>
      <c r="AN2" s="51"/>
      <c r="AO2" s="51"/>
      <c r="AP2" s="51"/>
      <c r="AQ2" s="51"/>
      <c r="AR2" s="51"/>
      <c r="AS2" s="51"/>
      <c r="AT2" s="51"/>
      <c r="AU2" s="129"/>
      <c r="AV2" s="127"/>
      <c r="AW2" s="491"/>
    </row>
    <row r="3" spans="2:49" ht="13.35" customHeight="1" x14ac:dyDescent="0.15">
      <c r="B3" s="852"/>
      <c r="C3" s="852"/>
      <c r="D3" s="852"/>
      <c r="E3" s="852"/>
      <c r="F3" s="852"/>
      <c r="G3" s="852"/>
      <c r="H3" s="852"/>
      <c r="I3" s="137"/>
      <c r="J3" s="137"/>
      <c r="K3" s="137"/>
      <c r="L3" s="137"/>
      <c r="M3" s="137"/>
      <c r="N3" s="137"/>
      <c r="O3" s="137"/>
      <c r="P3" s="137"/>
      <c r="Q3" s="137"/>
      <c r="R3" s="137"/>
      <c r="S3" s="137"/>
      <c r="T3" s="137"/>
      <c r="U3" s="137"/>
      <c r="V3" s="137"/>
      <c r="W3" s="137"/>
      <c r="X3" s="137"/>
      <c r="Y3" s="118"/>
      <c r="Z3" s="52"/>
      <c r="AA3" s="52"/>
      <c r="AB3" s="911"/>
      <c r="AC3" s="911"/>
      <c r="AD3" s="911"/>
      <c r="AE3" s="101"/>
      <c r="AF3" s="119"/>
      <c r="AG3" s="119"/>
      <c r="AH3" s="119"/>
      <c r="AI3" s="119"/>
      <c r="AJ3" s="119"/>
      <c r="AK3" s="119"/>
      <c r="AL3" s="119"/>
      <c r="AM3" s="119"/>
      <c r="AN3" s="119"/>
      <c r="AO3" s="119"/>
      <c r="AP3" s="912" t="s">
        <v>325</v>
      </c>
      <c r="AQ3" s="913"/>
      <c r="AR3" s="914"/>
      <c r="AS3" s="918" t="s">
        <v>0</v>
      </c>
      <c r="AT3" s="757"/>
      <c r="AU3" s="128" t="s">
        <v>111</v>
      </c>
      <c r="AV3" s="119"/>
      <c r="AW3" s="491"/>
    </row>
    <row r="4" spans="2:49" ht="14.25" thickBot="1" x14ac:dyDescent="0.2">
      <c r="C4" s="118"/>
      <c r="F4" s="118"/>
      <c r="G4" s="118"/>
      <c r="H4" s="118"/>
      <c r="I4" s="118"/>
      <c r="J4" s="118"/>
      <c r="K4" s="118"/>
      <c r="L4" s="118"/>
      <c r="M4" s="118"/>
      <c r="N4" s="118"/>
      <c r="O4" s="118"/>
      <c r="P4" s="118"/>
      <c r="Q4" s="118"/>
      <c r="R4" s="118"/>
      <c r="S4" s="118"/>
      <c r="T4" s="118"/>
      <c r="U4" s="118"/>
      <c r="V4" s="118"/>
      <c r="W4" s="118"/>
      <c r="X4" s="118"/>
      <c r="Y4" s="118"/>
      <c r="Z4" s="52"/>
      <c r="AA4" s="52"/>
      <c r="AB4" s="120"/>
      <c r="AC4" s="120"/>
      <c r="AD4" s="120"/>
      <c r="AE4" s="101"/>
      <c r="AF4" s="119"/>
      <c r="AG4" s="119"/>
      <c r="AH4" s="119"/>
      <c r="AI4" s="119"/>
      <c r="AJ4" s="119"/>
      <c r="AK4" s="119"/>
      <c r="AL4" s="119"/>
      <c r="AM4" s="119"/>
      <c r="AN4" s="119"/>
      <c r="AO4" s="119"/>
      <c r="AP4" s="915"/>
      <c r="AQ4" s="916"/>
      <c r="AR4" s="917"/>
      <c r="AS4" s="919" t="str">
        <f>+表紙!N28</f>
        <v>○</v>
      </c>
      <c r="AT4" s="779"/>
      <c r="AU4" s="317" t="str">
        <f>+表紙!O28</f>
        <v>　</v>
      </c>
      <c r="AV4" s="119"/>
      <c r="AW4" s="491"/>
    </row>
    <row r="5" spans="2:49" ht="15" customHeight="1" x14ac:dyDescent="0.15">
      <c r="B5" s="164" t="s">
        <v>103</v>
      </c>
      <c r="C5" s="164"/>
      <c r="F5" s="164"/>
      <c r="G5" s="117"/>
      <c r="H5" s="117"/>
      <c r="I5" s="117"/>
      <c r="J5" s="117"/>
      <c r="K5" s="117"/>
      <c r="L5" s="117"/>
      <c r="M5" s="52"/>
      <c r="N5" s="52"/>
      <c r="O5" s="52"/>
      <c r="P5" s="52"/>
      <c r="Q5" s="52"/>
      <c r="R5" s="52"/>
      <c r="S5" s="52"/>
      <c r="T5" s="52"/>
      <c r="U5" s="52"/>
      <c r="V5" s="52"/>
      <c r="W5" s="52"/>
      <c r="X5" s="52"/>
      <c r="Y5" s="52"/>
      <c r="Z5" s="927" t="s">
        <v>99</v>
      </c>
      <c r="AA5" s="927"/>
      <c r="AB5" s="928"/>
      <c r="AC5" s="928"/>
      <c r="AD5" s="928"/>
      <c r="AE5" s="101" t="s">
        <v>104</v>
      </c>
      <c r="AF5" s="853" t="str">
        <f>+表紙!F47</f>
        <v>住友不動産株式会社　注文住宅事業本部　工事課　神奈川事業所</v>
      </c>
      <c r="AG5" s="853"/>
      <c r="AH5" s="853"/>
      <c r="AI5" s="853"/>
      <c r="AJ5" s="853"/>
      <c r="AK5" s="853"/>
      <c r="AL5" s="853"/>
      <c r="AM5" s="853"/>
      <c r="AN5" s="853"/>
      <c r="AO5" s="853"/>
      <c r="AP5" s="853"/>
      <c r="AQ5" s="853"/>
      <c r="AR5" s="853"/>
      <c r="AS5" s="853"/>
      <c r="AT5" s="853"/>
      <c r="AU5" s="853"/>
      <c r="AV5" s="286"/>
      <c r="AW5" s="491"/>
    </row>
    <row r="6" spans="2:49" ht="24.75" customHeight="1" thickBot="1" x14ac:dyDescent="0.2">
      <c r="B6" s="356" t="s">
        <v>441</v>
      </c>
      <c r="C6" s="144"/>
      <c r="F6" s="144"/>
      <c r="G6" s="144"/>
      <c r="H6" s="144"/>
      <c r="I6" s="144"/>
      <c r="J6" s="144"/>
      <c r="K6" s="144"/>
      <c r="L6" s="144"/>
      <c r="M6" s="144"/>
      <c r="N6" s="144"/>
      <c r="O6" s="144"/>
      <c r="P6" s="144"/>
      <c r="Q6" s="144"/>
      <c r="R6" s="144"/>
      <c r="S6" s="144"/>
      <c r="T6" s="144"/>
      <c r="U6" s="144"/>
      <c r="V6" s="144"/>
      <c r="W6" s="144"/>
      <c r="X6" s="144"/>
      <c r="Y6" s="144"/>
      <c r="Z6" s="94"/>
      <c r="AA6" s="94"/>
      <c r="AB6" s="166"/>
      <c r="AC6" s="167"/>
      <c r="AD6" s="167"/>
      <c r="AE6" s="167"/>
      <c r="AF6" s="167"/>
      <c r="AG6" s="167"/>
      <c r="AH6" s="167"/>
      <c r="AI6" s="167"/>
      <c r="AJ6" s="167"/>
      <c r="AK6" s="167"/>
      <c r="AL6" s="167"/>
      <c r="AM6" s="167"/>
      <c r="AN6" s="167"/>
      <c r="AO6" s="167"/>
      <c r="AP6" s="167"/>
      <c r="AQ6" s="167"/>
      <c r="AR6" s="167"/>
      <c r="AS6" s="167"/>
      <c r="AT6" s="167"/>
      <c r="AU6" s="167"/>
      <c r="AV6" s="167"/>
      <c r="AW6" s="491"/>
    </row>
    <row r="7" spans="2:49" ht="28.35" customHeight="1" thickBot="1" x14ac:dyDescent="0.2">
      <c r="B7" s="874" t="s">
        <v>87</v>
      </c>
      <c r="C7" s="875"/>
      <c r="D7" s="877" t="s">
        <v>207</v>
      </c>
      <c r="E7" s="878"/>
      <c r="F7" s="878"/>
      <c r="G7" s="878"/>
      <c r="H7" s="878"/>
      <c r="I7" s="879"/>
      <c r="J7" s="154"/>
      <c r="K7" s="63"/>
      <c r="L7" s="165"/>
      <c r="M7" s="936" t="s">
        <v>225</v>
      </c>
      <c r="N7" s="937"/>
      <c r="O7" s="937"/>
      <c r="P7" s="937"/>
      <c r="Q7" s="937"/>
      <c r="R7" s="937"/>
      <c r="S7" s="937"/>
      <c r="T7" s="937"/>
      <c r="U7" s="937"/>
      <c r="V7" s="937"/>
      <c r="W7" s="938"/>
      <c r="X7" s="938"/>
      <c r="Y7" s="937"/>
      <c r="Z7" s="937"/>
      <c r="AA7" s="937"/>
      <c r="AB7" s="939"/>
      <c r="AC7" s="167"/>
      <c r="AD7" s="167"/>
      <c r="AE7" s="167"/>
      <c r="AF7" s="168"/>
      <c r="AG7" s="104"/>
      <c r="AH7" s="104"/>
      <c r="AI7" s="104"/>
      <c r="AJ7" s="104"/>
      <c r="AK7" s="104"/>
      <c r="AL7" s="104"/>
      <c r="AM7" s="104"/>
      <c r="AN7" s="168"/>
      <c r="AO7" s="63"/>
      <c r="AP7" s="63"/>
      <c r="AQ7" s="63"/>
      <c r="AR7" s="63"/>
      <c r="AS7" s="202"/>
      <c r="AT7" s="202"/>
      <c r="AU7"/>
      <c r="AV7"/>
      <c r="AW7" s="491"/>
    </row>
    <row r="8" spans="2:49" ht="28.35" customHeight="1" thickTop="1" thickBot="1" x14ac:dyDescent="0.2">
      <c r="B8" s="53" t="s">
        <v>101</v>
      </c>
      <c r="C8" s="876" t="s">
        <v>109</v>
      </c>
      <c r="D8" s="876"/>
      <c r="E8" s="876"/>
      <c r="F8" s="876"/>
      <c r="G8" s="876"/>
      <c r="H8" s="876"/>
      <c r="I8" s="876"/>
      <c r="J8" s="876"/>
      <c r="K8" s="876"/>
      <c r="L8" s="159"/>
      <c r="M8" s="940"/>
      <c r="N8" s="941"/>
      <c r="O8" s="941"/>
      <c r="P8" s="941"/>
      <c r="Q8" s="941"/>
      <c r="R8" s="941"/>
      <c r="S8" s="941"/>
      <c r="T8" s="941"/>
      <c r="U8" s="941"/>
      <c r="V8" s="941"/>
      <c r="W8" s="941"/>
      <c r="X8" s="941"/>
      <c r="Y8" s="941"/>
      <c r="Z8" s="941"/>
      <c r="AA8" s="941"/>
      <c r="AB8" s="942"/>
      <c r="AC8" s="104"/>
      <c r="AD8" s="104"/>
      <c r="AE8" s="104"/>
      <c r="AF8" s="63"/>
      <c r="AG8" s="59"/>
      <c r="AH8" s="55" t="s">
        <v>27</v>
      </c>
      <c r="AI8" s="846" t="s">
        <v>334</v>
      </c>
      <c r="AJ8" s="846"/>
      <c r="AK8" s="846"/>
      <c r="AL8" s="846"/>
      <c r="AM8" s="846"/>
      <c r="AN8" s="847"/>
      <c r="AO8" s="63"/>
      <c r="AP8" s="63"/>
      <c r="AQ8" s="63"/>
      <c r="AR8" s="63"/>
      <c r="AS8" s="202"/>
      <c r="AT8" s="202"/>
      <c r="AU8"/>
      <c r="AV8"/>
      <c r="AW8" s="491"/>
    </row>
    <row r="9" spans="2:49" ht="24.75" customHeight="1" thickTop="1" thickBot="1" x14ac:dyDescent="0.2">
      <c r="B9" s="199" t="s">
        <v>254</v>
      </c>
      <c r="F9" s="883" t="s">
        <v>194</v>
      </c>
      <c r="G9" s="884"/>
      <c r="H9" s="884"/>
      <c r="I9" s="885"/>
      <c r="J9" s="159"/>
      <c r="K9" s="159"/>
      <c r="L9" s="159"/>
      <c r="M9" s="159"/>
      <c r="N9" s="159"/>
      <c r="O9" s="159"/>
      <c r="P9" s="159"/>
      <c r="Q9" s="159"/>
      <c r="R9" s="159"/>
      <c r="S9" s="159"/>
      <c r="T9" s="159"/>
      <c r="U9" s="159"/>
      <c r="V9" s="159"/>
      <c r="W9" s="146"/>
      <c r="X9" s="146"/>
      <c r="Y9" s="146"/>
      <c r="Z9" s="104"/>
      <c r="AA9" s="104"/>
      <c r="AB9" s="104"/>
      <c r="AC9" s="104"/>
      <c r="AD9" s="104"/>
      <c r="AE9" s="922" t="s">
        <v>19</v>
      </c>
      <c r="AF9" s="66"/>
      <c r="AH9" s="844"/>
      <c r="AI9" s="845"/>
      <c r="AJ9" s="845"/>
      <c r="AK9" s="845"/>
      <c r="AL9" s="845"/>
      <c r="AM9" s="845"/>
      <c r="AN9" s="62" t="s">
        <v>13</v>
      </c>
      <c r="AO9" s="63"/>
      <c r="AP9" s="63"/>
      <c r="AQ9" s="63"/>
      <c r="AR9" s="63"/>
      <c r="AS9" s="202"/>
      <c r="AT9" s="202"/>
      <c r="AU9"/>
      <c r="AV9"/>
      <c r="AW9" s="491"/>
    </row>
    <row r="10" spans="2:49" ht="24.75" customHeight="1" thickTop="1" thickBot="1" x14ac:dyDescent="0.2">
      <c r="F10" s="105"/>
      <c r="G10" s="139"/>
      <c r="H10" s="139"/>
      <c r="I10" s="139"/>
      <c r="J10" s="139"/>
      <c r="K10" s="139"/>
      <c r="L10" s="139"/>
      <c r="M10" s="139"/>
      <c r="N10" s="139"/>
      <c r="O10" s="139"/>
      <c r="P10" s="139"/>
      <c r="Q10" s="139"/>
      <c r="R10" s="139"/>
      <c r="S10" s="139"/>
      <c r="T10" s="139"/>
      <c r="U10" s="139"/>
      <c r="V10" s="139"/>
      <c r="W10" s="140"/>
      <c r="X10" s="140"/>
      <c r="Y10" s="140"/>
      <c r="Z10" s="104"/>
      <c r="AA10" s="104"/>
      <c r="AB10" s="104"/>
      <c r="AD10" s="63"/>
      <c r="AE10" s="923"/>
      <c r="AF10" s="66"/>
      <c r="AN10" s="63"/>
      <c r="AO10" s="63"/>
      <c r="AP10" s="63"/>
      <c r="AQ10" s="63"/>
      <c r="AR10" s="63"/>
      <c r="AS10" s="202"/>
      <c r="AT10" s="202"/>
      <c r="AU10"/>
      <c r="AV10"/>
      <c r="AW10" s="491"/>
    </row>
    <row r="11" spans="2:49" ht="27" customHeight="1" thickTop="1" thickBot="1" x14ac:dyDescent="0.2">
      <c r="C11" s="174" t="s">
        <v>195</v>
      </c>
      <c r="F11" s="55" t="s">
        <v>16</v>
      </c>
      <c r="G11" s="846" t="s">
        <v>328</v>
      </c>
      <c r="H11" s="846"/>
      <c r="I11" s="847"/>
      <c r="J11" s="56"/>
      <c r="K11" s="57"/>
      <c r="L11" s="58"/>
      <c r="M11" s="901" t="s">
        <v>17</v>
      </c>
      <c r="N11" s="58"/>
      <c r="O11" s="59"/>
      <c r="P11" s="55" t="s">
        <v>18</v>
      </c>
      <c r="Q11" s="925" t="s">
        <v>271</v>
      </c>
      <c r="R11" s="925"/>
      <c r="S11" s="925"/>
      <c r="T11" s="926"/>
      <c r="U11" s="201"/>
      <c r="V11" s="74"/>
      <c r="W11" s="63"/>
      <c r="X11" s="63"/>
      <c r="Y11"/>
      <c r="Z11"/>
      <c r="AA11"/>
      <c r="AB11"/>
      <c r="AC11" s="63"/>
      <c r="AD11" s="71"/>
      <c r="AE11" s="923"/>
      <c r="AF11" s="156"/>
      <c r="AG11" s="59"/>
      <c r="AH11" s="55" t="s">
        <v>34</v>
      </c>
      <c r="AI11" s="846" t="s">
        <v>277</v>
      </c>
      <c r="AJ11" s="846"/>
      <c r="AK11" s="846"/>
      <c r="AL11" s="846"/>
      <c r="AM11" s="846"/>
      <c r="AN11" s="847"/>
      <c r="AO11" s="63"/>
      <c r="AP11" s="63"/>
      <c r="AQ11" s="63"/>
      <c r="AR11" s="63"/>
      <c r="AS11" s="202"/>
      <c r="AT11" s="202"/>
      <c r="AU11"/>
      <c r="AV11"/>
      <c r="AW11" s="491"/>
    </row>
    <row r="12" spans="2:49" ht="24.75" customHeight="1" thickTop="1" thickBot="1" x14ac:dyDescent="0.2">
      <c r="F12" s="859">
        <f>+ROUND(P12,1)+ROUND(P15,1)+ROUND(P18,1)+ROUND(P24,1)+P27-ROUND(F15,1)</f>
        <v>1129.4000000000001</v>
      </c>
      <c r="G12" s="860"/>
      <c r="H12" s="860"/>
      <c r="I12" s="62" t="s">
        <v>13</v>
      </c>
      <c r="J12" s="63"/>
      <c r="K12" s="64"/>
      <c r="L12" s="63"/>
      <c r="M12" s="902"/>
      <c r="N12" s="65"/>
      <c r="P12" s="844"/>
      <c r="Q12" s="741"/>
      <c r="R12" s="741"/>
      <c r="S12" s="741"/>
      <c r="T12" s="62" t="s">
        <v>13</v>
      </c>
      <c r="U12" s="63"/>
      <c r="V12" s="63"/>
      <c r="W12" s="63"/>
      <c r="X12" s="63"/>
      <c r="Y12"/>
      <c r="Z12"/>
      <c r="AA12"/>
      <c r="AB12"/>
      <c r="AC12" s="66"/>
      <c r="AE12" s="923"/>
      <c r="AG12" s="148"/>
      <c r="AH12" s="844"/>
      <c r="AI12" s="845"/>
      <c r="AJ12" s="845"/>
      <c r="AK12" s="845"/>
      <c r="AL12" s="845"/>
      <c r="AM12" s="845"/>
      <c r="AN12" s="62" t="s">
        <v>13</v>
      </c>
      <c r="AO12" s="63"/>
      <c r="AP12" s="63"/>
      <c r="AQ12" s="63"/>
      <c r="AR12" s="63"/>
      <c r="AS12" s="202"/>
      <c r="AT12" s="202"/>
      <c r="AU12"/>
      <c r="AV12"/>
      <c r="AW12" s="491"/>
    </row>
    <row r="13" spans="2:49" ht="24.75" customHeight="1" thickTop="1" thickBot="1" x14ac:dyDescent="0.2">
      <c r="J13" s="63"/>
      <c r="K13" s="67"/>
      <c r="L13" s="63"/>
      <c r="M13" s="902"/>
      <c r="N13" s="66"/>
      <c r="U13" s="63"/>
      <c r="V13" s="63"/>
      <c r="W13" s="63"/>
      <c r="X13" s="63"/>
      <c r="Y13"/>
      <c r="Z13"/>
      <c r="AA13"/>
      <c r="AB13"/>
      <c r="AC13" s="66"/>
      <c r="AE13" s="923"/>
      <c r="AG13" s="154"/>
      <c r="AH13" s="151"/>
      <c r="AI13" s="152"/>
      <c r="AJ13" s="152"/>
      <c r="AK13" s="152"/>
      <c r="AL13" s="152"/>
      <c r="AM13" s="153"/>
      <c r="AN13" s="153"/>
      <c r="AQ13" s="51"/>
      <c r="AR13" s="51"/>
      <c r="AS13" s="150"/>
      <c r="AT13" s="150"/>
      <c r="AU13" s="329"/>
      <c r="AV13" s="63"/>
      <c r="AW13" s="491"/>
    </row>
    <row r="14" spans="2:49" ht="27" customHeight="1" thickTop="1" thickBot="1" x14ac:dyDescent="0.2">
      <c r="F14" s="61" t="s">
        <v>425</v>
      </c>
      <c r="G14" s="882" t="s">
        <v>220</v>
      </c>
      <c r="H14" s="882"/>
      <c r="I14" s="881"/>
      <c r="J14" s="69"/>
      <c r="K14" s="70"/>
      <c r="L14" s="63"/>
      <c r="M14" s="902"/>
      <c r="N14" s="66"/>
      <c r="O14" s="58"/>
      <c r="P14" s="55" t="s">
        <v>22</v>
      </c>
      <c r="Q14" s="872" t="s">
        <v>272</v>
      </c>
      <c r="R14" s="872"/>
      <c r="S14" s="872"/>
      <c r="T14" s="873"/>
      <c r="U14" s="201"/>
      <c r="V14" s="74"/>
      <c r="W14" s="63"/>
      <c r="X14" s="63"/>
      <c r="Y14"/>
      <c r="Z14"/>
      <c r="AA14"/>
      <c r="AB14"/>
      <c r="AC14" s="66"/>
      <c r="AE14" s="924"/>
      <c r="AG14" s="155"/>
      <c r="AH14" s="61" t="s">
        <v>174</v>
      </c>
      <c r="AI14" s="886" t="s">
        <v>289</v>
      </c>
      <c r="AJ14" s="886"/>
      <c r="AK14" s="886"/>
      <c r="AL14" s="886"/>
      <c r="AM14" s="886"/>
      <c r="AN14" s="887"/>
      <c r="AO14"/>
      <c r="AS14" s="150"/>
      <c r="AT14" s="150"/>
      <c r="AU14" s="329"/>
      <c r="AV14" s="63"/>
      <c r="AW14" s="491"/>
    </row>
    <row r="15" spans="2:49" ht="24.75" customHeight="1" thickBot="1" x14ac:dyDescent="0.2">
      <c r="F15" s="861"/>
      <c r="G15" s="830"/>
      <c r="H15" s="830"/>
      <c r="I15" s="54" t="s">
        <v>13</v>
      </c>
      <c r="J15" s="63"/>
      <c r="K15" s="66"/>
      <c r="L15" s="63"/>
      <c r="M15" s="902"/>
      <c r="N15" s="66"/>
      <c r="P15" s="844"/>
      <c r="Q15" s="741"/>
      <c r="R15" s="741"/>
      <c r="S15" s="741"/>
      <c r="T15" s="62" t="s">
        <v>13</v>
      </c>
      <c r="U15" s="63"/>
      <c r="V15" s="63"/>
      <c r="W15" s="63"/>
      <c r="X15" s="63"/>
      <c r="Y15"/>
      <c r="Z15"/>
      <c r="AA15"/>
      <c r="AB15"/>
      <c r="AC15" s="66"/>
      <c r="AH15" s="837"/>
      <c r="AI15" s="838"/>
      <c r="AJ15" s="838"/>
      <c r="AK15" s="838"/>
      <c r="AL15" s="838"/>
      <c r="AM15" s="838"/>
      <c r="AN15" s="54" t="s">
        <v>13</v>
      </c>
      <c r="AO15"/>
      <c r="AS15" s="72" t="s">
        <v>28</v>
      </c>
      <c r="AT15" s="73"/>
      <c r="AW15" s="491"/>
    </row>
    <row r="16" spans="2:49" ht="24.75" customHeight="1" thickTop="1" thickBot="1" x14ac:dyDescent="0.2">
      <c r="K16" s="66"/>
      <c r="L16" s="63"/>
      <c r="M16" s="902"/>
      <c r="N16" s="66"/>
      <c r="P16" s="841" t="str">
        <f>+IF(Y18=0,"",IF(Y18-P18=Y18,"エラー！：⑥残さ物量があるのに、④自ら中間処理した量がゼロになっています",""))</f>
        <v/>
      </c>
      <c r="Q16" s="841"/>
      <c r="R16" s="841"/>
      <c r="S16" s="841"/>
      <c r="T16" s="841"/>
      <c r="U16" s="841"/>
      <c r="V16" s="841"/>
      <c r="W16" s="841"/>
      <c r="X16" s="841"/>
      <c r="Y16" s="841"/>
      <c r="Z16" s="841"/>
      <c r="AA16" s="841"/>
      <c r="AB16" s="841"/>
      <c r="AC16" s="66"/>
      <c r="AD16" s="63"/>
      <c r="AE16" s="197"/>
      <c r="AP16" s="60"/>
      <c r="AQ16" s="63"/>
      <c r="AS16" s="906" t="s">
        <v>173</v>
      </c>
      <c r="AT16" s="907"/>
      <c r="AU16" s="106"/>
      <c r="AV16" s="54" t="s">
        <v>13</v>
      </c>
      <c r="AW16" s="491"/>
    </row>
    <row r="17" spans="2:49" ht="27" customHeight="1" thickTop="1" thickBot="1" x14ac:dyDescent="0.2">
      <c r="K17" s="66"/>
      <c r="L17" s="63"/>
      <c r="M17" s="902"/>
      <c r="N17" s="66"/>
      <c r="O17" s="58"/>
      <c r="P17" s="55" t="s">
        <v>25</v>
      </c>
      <c r="Q17" s="846" t="s">
        <v>273</v>
      </c>
      <c r="R17" s="846"/>
      <c r="S17" s="846"/>
      <c r="T17" s="847"/>
      <c r="U17" s="909"/>
      <c r="V17" s="910"/>
      <c r="W17" s="910"/>
      <c r="X17" s="910"/>
      <c r="Y17" s="147" t="s">
        <v>20</v>
      </c>
      <c r="Z17" s="846" t="s">
        <v>276</v>
      </c>
      <c r="AA17" s="846"/>
      <c r="AB17" s="847"/>
      <c r="AC17" s="160"/>
      <c r="AD17" s="155"/>
      <c r="AE17" s="901" t="s">
        <v>26</v>
      </c>
      <c r="AF17" s="58"/>
      <c r="AG17" s="58"/>
      <c r="AH17" s="290" t="s">
        <v>176</v>
      </c>
      <c r="AI17" s="882" t="s">
        <v>278</v>
      </c>
      <c r="AJ17" s="882"/>
      <c r="AK17" s="882"/>
      <c r="AL17" s="881"/>
      <c r="AM17" s="58"/>
      <c r="AN17" s="296"/>
      <c r="AO17" s="880" t="s">
        <v>251</v>
      </c>
      <c r="AP17" s="881"/>
      <c r="AQ17" s="298"/>
      <c r="AS17" s="906" t="s">
        <v>256</v>
      </c>
      <c r="AT17" s="907"/>
      <c r="AU17" s="106"/>
      <c r="AV17" s="54" t="s">
        <v>32</v>
      </c>
      <c r="AW17" s="491"/>
    </row>
    <row r="18" spans="2:49" ht="24.75" customHeight="1" thickBot="1" x14ac:dyDescent="0.2">
      <c r="K18" s="66"/>
      <c r="L18" s="63"/>
      <c r="M18" s="902"/>
      <c r="N18" s="66"/>
      <c r="P18" s="844"/>
      <c r="Q18" s="741"/>
      <c r="R18" s="741"/>
      <c r="S18" s="741"/>
      <c r="T18" s="62" t="s">
        <v>13</v>
      </c>
      <c r="U18"/>
      <c r="V18" s="291"/>
      <c r="W18"/>
      <c r="X18" s="205"/>
      <c r="Y18" s="859">
        <f>+ROUND(AH9,1)+ROUND(AH12,1)+ROUND(AH15,1)+AH18</f>
        <v>0</v>
      </c>
      <c r="Z18" s="860"/>
      <c r="AA18" s="860"/>
      <c r="AB18" s="62" t="s">
        <v>4</v>
      </c>
      <c r="AC18" s="204"/>
      <c r="AD18" s="204"/>
      <c r="AE18" s="902"/>
      <c r="AH18" s="904">
        <f>+ROUND(AO18,1)+ROUND(AO21,1)</f>
        <v>0</v>
      </c>
      <c r="AI18" s="832"/>
      <c r="AJ18" s="832"/>
      <c r="AK18" s="832"/>
      <c r="AL18" s="54" t="s">
        <v>13</v>
      </c>
      <c r="AM18" s="65"/>
      <c r="AO18" s="316">
        <f>+ROUND(AU16,1)+ROUND(AU17,1)+ROUND(AU18,1)</f>
        <v>0</v>
      </c>
      <c r="AP18" s="54" t="s">
        <v>32</v>
      </c>
      <c r="AS18" s="906" t="s">
        <v>175</v>
      </c>
      <c r="AT18" s="907"/>
      <c r="AU18" s="106"/>
      <c r="AV18" s="54" t="s">
        <v>24</v>
      </c>
      <c r="AW18" s="491"/>
    </row>
    <row r="19" spans="2:49" ht="24.75" customHeight="1" thickTop="1" thickBot="1" x14ac:dyDescent="0.2">
      <c r="K19" s="66"/>
      <c r="L19" s="63"/>
      <c r="M19" s="902"/>
      <c r="N19" s="66"/>
      <c r="P19" s="141"/>
      <c r="Q19" s="309"/>
      <c r="R19" s="208"/>
      <c r="S19" s="141"/>
      <c r="T19" s="141"/>
      <c r="U19" s="143"/>
      <c r="V19" s="292"/>
      <c r="W19" s="143"/>
      <c r="X19" s="143"/>
      <c r="Y19" s="142"/>
      <c r="Z19" s="142"/>
      <c r="AA19" s="142"/>
      <c r="AB19" s="142"/>
      <c r="AC19" s="63"/>
      <c r="AD19" s="63"/>
      <c r="AE19" s="902"/>
      <c r="AH19" s="63"/>
      <c r="AI19" s="66"/>
      <c r="AJ19" s="63"/>
      <c r="AK19" s="63"/>
      <c r="AL19" s="63"/>
      <c r="AM19" s="66"/>
      <c r="AS19"/>
      <c r="AT19"/>
      <c r="AU19"/>
      <c r="AV19"/>
      <c r="AW19" s="829" t="s">
        <v>448</v>
      </c>
    </row>
    <row r="20" spans="2:49" ht="27" customHeight="1" thickTop="1" thickBot="1" x14ac:dyDescent="0.2">
      <c r="K20" s="66"/>
      <c r="L20" s="63"/>
      <c r="M20" s="902"/>
      <c r="N20" s="66"/>
      <c r="P20" s="55" t="s">
        <v>46</v>
      </c>
      <c r="Q20" s="846" t="s">
        <v>274</v>
      </c>
      <c r="R20" s="846"/>
      <c r="S20" s="846"/>
      <c r="T20" s="847"/>
      <c r="U20" s="141"/>
      <c r="V20" s="293"/>
      <c r="W20" s="294"/>
      <c r="X20" s="295"/>
      <c r="Y20" s="147" t="s">
        <v>23</v>
      </c>
      <c r="Z20" s="846" t="s">
        <v>275</v>
      </c>
      <c r="AA20" s="846"/>
      <c r="AB20" s="847"/>
      <c r="AC20" s="63"/>
      <c r="AD20" s="63"/>
      <c r="AE20" s="902"/>
      <c r="AG20" s="63"/>
      <c r="AH20" s="63"/>
      <c r="AI20" s="66"/>
      <c r="AJ20" s="63"/>
      <c r="AK20" s="63"/>
      <c r="AL20" s="158"/>
      <c r="AM20" s="66"/>
      <c r="AN20" s="297"/>
      <c r="AO20" s="880" t="s">
        <v>253</v>
      </c>
      <c r="AP20" s="881"/>
      <c r="AQ20" s="203"/>
      <c r="AR20" s="63"/>
      <c r="AS20" s="68"/>
      <c r="AT20" s="68"/>
      <c r="AW20" s="829"/>
    </row>
    <row r="21" spans="2:49" ht="25.35" customHeight="1" thickBot="1" x14ac:dyDescent="0.2">
      <c r="B21" s="854" t="s">
        <v>442</v>
      </c>
      <c r="C21" s="854"/>
      <c r="D21" s="854"/>
      <c r="E21" s="854"/>
      <c r="F21" s="854"/>
      <c r="G21" s="854"/>
      <c r="H21" s="854"/>
      <c r="I21" s="854"/>
      <c r="J21" s="854"/>
      <c r="K21" s="66"/>
      <c r="L21" s="63"/>
      <c r="M21" s="902"/>
      <c r="N21" s="66"/>
      <c r="P21" s="844"/>
      <c r="Q21" s="871"/>
      <c r="R21" s="871"/>
      <c r="S21" s="871"/>
      <c r="T21" s="62" t="s">
        <v>13</v>
      </c>
      <c r="U21" s="141"/>
      <c r="V21" s="141"/>
      <c r="W21" s="141"/>
      <c r="X21" s="141"/>
      <c r="Y21" s="859">
        <f>+P18-Y18</f>
        <v>0</v>
      </c>
      <c r="Z21" s="860"/>
      <c r="AA21" s="860"/>
      <c r="AB21" s="62" t="s">
        <v>4</v>
      </c>
      <c r="AC21" s="143"/>
      <c r="AD21" s="63"/>
      <c r="AE21" s="903"/>
      <c r="AG21" s="63"/>
      <c r="AH21" s="63"/>
      <c r="AI21" s="66"/>
      <c r="AJ21" s="63"/>
      <c r="AK21" s="63"/>
      <c r="AL21" s="63"/>
      <c r="AM21" s="63"/>
      <c r="AN21" s="158"/>
      <c r="AO21" s="106"/>
      <c r="AP21" s="54" t="s">
        <v>36</v>
      </c>
      <c r="AQ21" s="203"/>
      <c r="AR21" s="63"/>
      <c r="AS21" s="202"/>
      <c r="AT21" s="202"/>
      <c r="AU21"/>
      <c r="AV21"/>
      <c r="AW21" s="491"/>
    </row>
    <row r="22" spans="2:49" ht="25.5" customHeight="1" thickTop="1" thickBot="1" x14ac:dyDescent="0.2">
      <c r="B22" s="855"/>
      <c r="C22" s="855"/>
      <c r="D22" s="855"/>
      <c r="E22" s="855"/>
      <c r="F22" s="855"/>
      <c r="G22" s="855"/>
      <c r="H22" s="855"/>
      <c r="I22" s="855"/>
      <c r="J22" s="855"/>
      <c r="K22" s="66"/>
      <c r="L22" s="63"/>
      <c r="M22" s="902"/>
      <c r="N22" s="66"/>
      <c r="P22" s="908" t="str">
        <f>+IF(P21=0,"",IF(P18&lt;P21,"エラー !：④の内数である⑤の量が④を超えています",""))</f>
        <v/>
      </c>
      <c r="Q22" s="908"/>
      <c r="R22" s="908"/>
      <c r="S22" s="908"/>
      <c r="T22" s="908"/>
      <c r="U22" s="908"/>
      <c r="V22" s="908"/>
      <c r="W22" s="142"/>
      <c r="X22" s="142"/>
      <c r="Y22" s="142"/>
      <c r="Z22" s="142"/>
      <c r="AA22" s="142"/>
      <c r="AB22" s="142"/>
      <c r="AC22" s="63"/>
      <c r="AD22" s="63"/>
      <c r="AE22" s="197"/>
      <c r="AG22" s="63"/>
      <c r="AH22" s="63"/>
      <c r="AI22" s="66"/>
      <c r="AJ22" s="63"/>
      <c r="AK22" s="63"/>
      <c r="AL22" s="63"/>
      <c r="AM22" s="63"/>
      <c r="AN22" s="63"/>
      <c r="AW22" s="491"/>
    </row>
    <row r="23" spans="2:49" ht="27" customHeight="1" thickTop="1" thickBot="1" x14ac:dyDescent="0.2">
      <c r="B23" s="856" t="s">
        <v>197</v>
      </c>
      <c r="C23" s="858"/>
      <c r="D23" s="857" t="s">
        <v>443</v>
      </c>
      <c r="E23" s="857"/>
      <c r="F23" s="857"/>
      <c r="G23" s="858"/>
      <c r="H23" s="856" t="s">
        <v>444</v>
      </c>
      <c r="I23" s="857"/>
      <c r="J23" s="858"/>
      <c r="K23" s="66"/>
      <c r="L23" s="63"/>
      <c r="M23" s="902"/>
      <c r="N23" s="66"/>
      <c r="O23" s="58"/>
      <c r="P23" s="61" t="s">
        <v>86</v>
      </c>
      <c r="Q23" s="882" t="s">
        <v>30</v>
      </c>
      <c r="R23" s="882"/>
      <c r="S23" s="882"/>
      <c r="T23" s="881"/>
      <c r="U23" s="888"/>
      <c r="V23" s="889"/>
      <c r="W23" s="889"/>
      <c r="X23" s="889"/>
      <c r="AC23" s="63"/>
      <c r="AD23" s="63"/>
      <c r="AE23" s="202"/>
      <c r="AF23"/>
      <c r="AG23"/>
      <c r="AH23"/>
      <c r="AI23" s="299"/>
      <c r="AJ23" s="202"/>
      <c r="AK23" s="63"/>
      <c r="AL23" s="63"/>
      <c r="AM23" s="63"/>
      <c r="AN23" s="162"/>
      <c r="AP23" s="63"/>
      <c r="AR23" s="59"/>
      <c r="AS23" s="147" t="s">
        <v>188</v>
      </c>
      <c r="AT23" s="846" t="s">
        <v>189</v>
      </c>
      <c r="AU23" s="846"/>
      <c r="AV23" s="847"/>
      <c r="AW23" s="491"/>
    </row>
    <row r="24" spans="2:49" ht="27" customHeight="1" thickBot="1" x14ac:dyDescent="0.2">
      <c r="B24" s="866" t="s">
        <v>198</v>
      </c>
      <c r="C24" s="867"/>
      <c r="D24" s="830">
        <v>890</v>
      </c>
      <c r="E24" s="830"/>
      <c r="F24" s="830"/>
      <c r="G24" s="206" t="s">
        <v>196</v>
      </c>
      <c r="H24" s="831">
        <f>+F12</f>
        <v>1129.4000000000001</v>
      </c>
      <c r="I24" s="832"/>
      <c r="J24" s="206" t="s">
        <v>196</v>
      </c>
      <c r="K24" s="66"/>
      <c r="L24" s="63"/>
      <c r="M24" s="903"/>
      <c r="P24" s="837"/>
      <c r="Q24" s="870"/>
      <c r="R24" s="870"/>
      <c r="S24" s="870"/>
      <c r="T24" s="54" t="s">
        <v>13</v>
      </c>
      <c r="U24"/>
      <c r="V24"/>
      <c r="W24"/>
      <c r="X24"/>
      <c r="AC24" s="63"/>
      <c r="AD24" s="63"/>
      <c r="AE24" s="202"/>
      <c r="AF24"/>
      <c r="AG24"/>
      <c r="AH24"/>
      <c r="AI24" s="299"/>
      <c r="AJ24" s="202"/>
      <c r="AK24" s="63"/>
      <c r="AL24" s="152"/>
      <c r="AM24" s="63"/>
      <c r="AN24" s="63"/>
      <c r="AQ24" s="66"/>
      <c r="AR24" s="157"/>
      <c r="AS24" s="859">
        <f>+ROUND(AU16,1)+ROUND(AA28,1)</f>
        <v>187.8</v>
      </c>
      <c r="AT24" s="860"/>
      <c r="AU24" s="860"/>
      <c r="AV24" s="62" t="s">
        <v>13</v>
      </c>
      <c r="AW24" s="491"/>
    </row>
    <row r="25" spans="2:49" ht="27" customHeight="1" thickBot="1" x14ac:dyDescent="0.2">
      <c r="B25" s="866" t="s">
        <v>199</v>
      </c>
      <c r="C25" s="867"/>
      <c r="D25" s="830">
        <v>0</v>
      </c>
      <c r="E25" s="830"/>
      <c r="F25" s="830"/>
      <c r="G25" s="206" t="s">
        <v>196</v>
      </c>
      <c r="H25" s="831">
        <f>+P12+AH9</f>
        <v>0</v>
      </c>
      <c r="I25" s="832"/>
      <c r="J25" s="206" t="s">
        <v>196</v>
      </c>
      <c r="K25" s="66"/>
      <c r="L25" s="63"/>
      <c r="P25" s="63"/>
      <c r="Q25" s="63"/>
      <c r="R25" s="63"/>
      <c r="S25" s="63"/>
      <c r="T25" s="63"/>
      <c r="U25" s="63"/>
      <c r="V25" s="63"/>
      <c r="AE25" s="161"/>
      <c r="AH25" s="63"/>
      <c r="AI25" s="66"/>
      <c r="AJ25" s="63"/>
      <c r="AK25" s="63"/>
      <c r="AL25" s="198"/>
      <c r="AM25" s="198"/>
      <c r="AN25" s="198"/>
      <c r="AQ25" s="311"/>
      <c r="AR25" s="138"/>
      <c r="AW25" s="491"/>
    </row>
    <row r="26" spans="2:49" ht="27" customHeight="1" thickTop="1" thickBot="1" x14ac:dyDescent="0.2">
      <c r="B26" s="866" t="s">
        <v>200</v>
      </c>
      <c r="C26" s="867"/>
      <c r="D26" s="830">
        <v>0</v>
      </c>
      <c r="E26" s="830"/>
      <c r="F26" s="830"/>
      <c r="G26" s="206" t="s">
        <v>196</v>
      </c>
      <c r="H26" s="831">
        <f>+P21</f>
        <v>0</v>
      </c>
      <c r="I26" s="832"/>
      <c r="J26" s="206" t="s">
        <v>196</v>
      </c>
      <c r="K26" s="66"/>
      <c r="L26" s="155"/>
      <c r="M26" s="901" t="s">
        <v>33</v>
      </c>
      <c r="N26" s="58"/>
      <c r="O26" s="58"/>
      <c r="P26" s="290" t="s">
        <v>178</v>
      </c>
      <c r="Q26" s="882" t="s">
        <v>179</v>
      </c>
      <c r="R26" s="882"/>
      <c r="S26" s="882"/>
      <c r="T26" s="881"/>
      <c r="U26" s="58"/>
      <c r="V26" s="58"/>
      <c r="W26" s="58"/>
      <c r="X26" s="58"/>
      <c r="Y26" s="58"/>
      <c r="Z26" s="58"/>
      <c r="AA26" s="58"/>
      <c r="AB26" s="58"/>
      <c r="AC26" s="58"/>
      <c r="AD26" s="58"/>
      <c r="AE26" s="58"/>
      <c r="AF26" s="58"/>
      <c r="AG26" s="58"/>
      <c r="AH26" s="58"/>
      <c r="AI26" s="71"/>
      <c r="AJ26" s="58"/>
      <c r="AK26" s="59"/>
      <c r="AL26" s="147" t="s">
        <v>185</v>
      </c>
      <c r="AM26" s="846" t="s">
        <v>279</v>
      </c>
      <c r="AN26" s="846"/>
      <c r="AO26" s="846"/>
      <c r="AP26" s="847"/>
      <c r="AQ26" s="313"/>
      <c r="AR26" s="314"/>
      <c r="AS26" s="147" t="s">
        <v>190</v>
      </c>
      <c r="AT26" s="846" t="s">
        <v>428</v>
      </c>
      <c r="AU26" s="846"/>
      <c r="AV26" s="847"/>
      <c r="AW26" s="491"/>
    </row>
    <row r="27" spans="2:49" ht="27" customHeight="1" thickBot="1" x14ac:dyDescent="0.2">
      <c r="B27" s="866" t="s">
        <v>221</v>
      </c>
      <c r="C27" s="867"/>
      <c r="D27" s="830">
        <v>0</v>
      </c>
      <c r="E27" s="830"/>
      <c r="F27" s="830"/>
      <c r="G27" s="206" t="s">
        <v>196</v>
      </c>
      <c r="H27" s="831">
        <f>+Y21</f>
        <v>0</v>
      </c>
      <c r="I27" s="832"/>
      <c r="J27" s="206" t="s">
        <v>196</v>
      </c>
      <c r="M27" s="902"/>
      <c r="P27" s="904">
        <f>+R30+ROUND(R33,1)</f>
        <v>1129.4000000000001</v>
      </c>
      <c r="Q27" s="905"/>
      <c r="R27" s="905"/>
      <c r="S27" s="905"/>
      <c r="T27" s="54" t="s">
        <v>36</v>
      </c>
      <c r="U27" s="74"/>
      <c r="V27" s="74"/>
      <c r="Y27" s="72" t="s">
        <v>37</v>
      </c>
      <c r="Z27" s="75"/>
      <c r="AH27" s="63"/>
      <c r="AI27" s="63"/>
      <c r="AJ27" s="63"/>
      <c r="AK27" s="63"/>
      <c r="AL27" s="859">
        <f>+AH18+P27</f>
        <v>1129.4000000000001</v>
      </c>
      <c r="AM27" s="860"/>
      <c r="AN27" s="860"/>
      <c r="AO27" s="860"/>
      <c r="AP27" s="62" t="s">
        <v>13</v>
      </c>
      <c r="AQ27" s="311"/>
      <c r="AR27" s="138"/>
      <c r="AS27" s="844">
        <v>0.1</v>
      </c>
      <c r="AT27" s="845"/>
      <c r="AU27" s="845"/>
      <c r="AV27" s="62" t="s">
        <v>13</v>
      </c>
      <c r="AW27" s="491"/>
    </row>
    <row r="28" spans="2:49" ht="27" customHeight="1" thickTop="1" thickBot="1" x14ac:dyDescent="0.2">
      <c r="B28" s="868" t="s">
        <v>329</v>
      </c>
      <c r="C28" s="869"/>
      <c r="D28" s="830">
        <v>0</v>
      </c>
      <c r="E28" s="830"/>
      <c r="F28" s="830"/>
      <c r="G28" s="206" t="s">
        <v>196</v>
      </c>
      <c r="H28" s="831">
        <f>+P15+AH12</f>
        <v>0</v>
      </c>
      <c r="I28" s="832"/>
      <c r="J28" s="206" t="s">
        <v>196</v>
      </c>
      <c r="M28" s="902"/>
      <c r="P28" s="66"/>
      <c r="U28" s="63"/>
      <c r="V28" s="63"/>
      <c r="Y28" s="864" t="s">
        <v>173</v>
      </c>
      <c r="Z28" s="865"/>
      <c r="AA28" s="837">
        <v>187.8</v>
      </c>
      <c r="AB28" s="838"/>
      <c r="AC28" s="838"/>
      <c r="AD28" s="838"/>
      <c r="AE28" s="838"/>
      <c r="AF28" s="54" t="s">
        <v>13</v>
      </c>
      <c r="AH28" s="63"/>
      <c r="AI28" s="63"/>
      <c r="AN28" s="310"/>
      <c r="AQ28" s="311"/>
      <c r="AR28" s="138"/>
      <c r="AS28" s="489" t="str">
        <f>+IF(AS27=0,"",IF(AL27&lt;(AS24+AS27+AS31),"エラー !：⑩の内数である（⑫+⑬＋⑭）の量が⑩を超えています",""))</f>
        <v/>
      </c>
      <c r="AT28" s="487"/>
      <c r="AU28" s="487"/>
      <c r="AV28" s="487"/>
      <c r="AW28" s="491"/>
    </row>
    <row r="29" spans="2:49" ht="27" customHeight="1" thickTop="1" thickBot="1" x14ac:dyDescent="0.2">
      <c r="B29" s="866" t="s">
        <v>222</v>
      </c>
      <c r="C29" s="867"/>
      <c r="D29" s="830">
        <v>890</v>
      </c>
      <c r="E29" s="830"/>
      <c r="F29" s="830"/>
      <c r="G29" s="206" t="s">
        <v>196</v>
      </c>
      <c r="H29" s="831">
        <f>+AL27</f>
        <v>1129.4000000000001</v>
      </c>
      <c r="I29" s="832"/>
      <c r="J29" s="206" t="s">
        <v>196</v>
      </c>
      <c r="M29" s="902"/>
      <c r="P29" s="66"/>
      <c r="Q29" s="155"/>
      <c r="R29" s="61" t="s">
        <v>181</v>
      </c>
      <c r="S29" s="882" t="s">
        <v>31</v>
      </c>
      <c r="T29" s="896"/>
      <c r="U29" s="896"/>
      <c r="V29" s="897"/>
      <c r="W29" s="58"/>
      <c r="X29" s="76"/>
      <c r="Y29" s="864" t="s">
        <v>255</v>
      </c>
      <c r="Z29" s="865"/>
      <c r="AA29" s="837">
        <v>941.6</v>
      </c>
      <c r="AB29" s="838"/>
      <c r="AC29" s="838"/>
      <c r="AD29" s="838"/>
      <c r="AE29" s="838"/>
      <c r="AF29" s="54" t="s">
        <v>13</v>
      </c>
      <c r="AH29" s="63"/>
      <c r="AI29" s="63"/>
      <c r="AJ29" s="63"/>
      <c r="AK29" s="63"/>
      <c r="AL29" s="147" t="s">
        <v>186</v>
      </c>
      <c r="AM29" s="846" t="s">
        <v>187</v>
      </c>
      <c r="AN29" s="846"/>
      <c r="AO29" s="846"/>
      <c r="AP29" s="847"/>
      <c r="AQ29" s="312"/>
      <c r="AR29" s="315"/>
      <c r="AS29" s="839" t="s">
        <v>191</v>
      </c>
      <c r="AT29" s="833" t="s">
        <v>429</v>
      </c>
      <c r="AU29" s="833"/>
      <c r="AV29" s="834"/>
      <c r="AW29" s="491"/>
    </row>
    <row r="30" spans="2:49" ht="27" customHeight="1" thickBot="1" x14ac:dyDescent="0.2">
      <c r="B30" s="866" t="s">
        <v>223</v>
      </c>
      <c r="C30" s="867"/>
      <c r="D30" s="830">
        <v>528</v>
      </c>
      <c r="E30" s="830"/>
      <c r="F30" s="830"/>
      <c r="G30" s="206" t="s">
        <v>196</v>
      </c>
      <c r="H30" s="831">
        <f>+AL30</f>
        <v>1087.0999999999999</v>
      </c>
      <c r="I30" s="832"/>
      <c r="J30" s="206" t="s">
        <v>196</v>
      </c>
      <c r="M30" s="902"/>
      <c r="P30" s="66"/>
      <c r="R30" s="904">
        <f>+ROUND(AA28,1)+ROUND(AA29,1)+ROUND(AA30,1)</f>
        <v>1129.4000000000001</v>
      </c>
      <c r="S30" s="905"/>
      <c r="T30" s="905"/>
      <c r="U30" s="905"/>
      <c r="V30" s="54" t="s">
        <v>15</v>
      </c>
      <c r="Y30" s="864" t="s">
        <v>184</v>
      </c>
      <c r="Z30" s="865"/>
      <c r="AA30" s="837"/>
      <c r="AB30" s="838"/>
      <c r="AC30" s="838"/>
      <c r="AD30" s="838"/>
      <c r="AE30" s="838"/>
      <c r="AF30" s="54" t="s">
        <v>13</v>
      </c>
      <c r="AL30" s="844">
        <v>1087.0999999999999</v>
      </c>
      <c r="AM30" s="845"/>
      <c r="AN30" s="845"/>
      <c r="AO30" s="845"/>
      <c r="AP30" s="62" t="s">
        <v>13</v>
      </c>
      <c r="AS30" s="840"/>
      <c r="AT30" s="835"/>
      <c r="AU30" s="835"/>
      <c r="AV30" s="836"/>
      <c r="AW30" s="491"/>
    </row>
    <row r="31" spans="2:49" ht="27" customHeight="1" thickTop="1" thickBot="1" x14ac:dyDescent="0.2">
      <c r="B31" s="866" t="s">
        <v>224</v>
      </c>
      <c r="C31" s="867"/>
      <c r="D31" s="830">
        <v>860</v>
      </c>
      <c r="E31" s="830"/>
      <c r="F31" s="830"/>
      <c r="G31" s="206" t="s">
        <v>196</v>
      </c>
      <c r="H31" s="831">
        <f>+AS24</f>
        <v>187.8</v>
      </c>
      <c r="I31" s="832"/>
      <c r="J31" s="206" t="s">
        <v>196</v>
      </c>
      <c r="M31" s="902"/>
      <c r="P31" s="66"/>
      <c r="Y31"/>
      <c r="Z31"/>
      <c r="AA31" s="77" t="s">
        <v>88</v>
      </c>
      <c r="AK31" s="138"/>
      <c r="AL31" s="841" t="str">
        <f>+IF(AL30=0,"",IF(AL27&lt;AL30,"エラー !：⑩の内数である⑪の量が⑩を超えています",""))</f>
        <v/>
      </c>
      <c r="AM31" s="841"/>
      <c r="AN31" s="841"/>
      <c r="AO31" s="841"/>
      <c r="AP31" s="841"/>
      <c r="AQ31" s="841"/>
      <c r="AR31" s="51"/>
      <c r="AS31" s="842">
        <v>0.9</v>
      </c>
      <c r="AT31" s="843"/>
      <c r="AU31" s="843"/>
      <c r="AV31" s="173" t="s">
        <v>13</v>
      </c>
      <c r="AW31" s="491"/>
    </row>
    <row r="32" spans="2:49" ht="27" customHeight="1" thickTop="1" thickBot="1" x14ac:dyDescent="0.2">
      <c r="B32" s="866" t="s">
        <v>426</v>
      </c>
      <c r="C32" s="867"/>
      <c r="D32" s="830">
        <v>0</v>
      </c>
      <c r="E32" s="830"/>
      <c r="F32" s="830"/>
      <c r="G32" s="206" t="s">
        <v>196</v>
      </c>
      <c r="H32" s="831">
        <f>+AS27</f>
        <v>0.1</v>
      </c>
      <c r="I32" s="832"/>
      <c r="J32" s="206" t="s">
        <v>196</v>
      </c>
      <c r="M32" s="902"/>
      <c r="P32" s="66"/>
      <c r="Q32" s="155"/>
      <c r="R32" s="61" t="s">
        <v>183</v>
      </c>
      <c r="S32" s="882" t="s">
        <v>35</v>
      </c>
      <c r="T32" s="896"/>
      <c r="U32" s="896"/>
      <c r="V32" s="897"/>
      <c r="W32" s="63"/>
      <c r="X32" s="63"/>
      <c r="Y32"/>
      <c r="Z32"/>
      <c r="AA32" s="890" t="s">
        <v>327</v>
      </c>
      <c r="AB32" s="891"/>
      <c r="AC32" s="891"/>
      <c r="AD32" s="891"/>
      <c r="AE32" s="891"/>
      <c r="AF32" s="891" t="s">
        <v>192</v>
      </c>
      <c r="AG32" s="891"/>
      <c r="AH32" s="891"/>
      <c r="AI32" s="891"/>
      <c r="AJ32" s="891"/>
      <c r="AK32" s="891"/>
      <c r="AL32" s="891" t="s">
        <v>193</v>
      </c>
      <c r="AM32" s="891"/>
      <c r="AN32" s="891"/>
      <c r="AO32" s="898"/>
      <c r="AP32" s="200"/>
      <c r="AS32" s="490" t="str">
        <f>+IF(AS31=0,"",IF(AL27&lt;(AS24+AS27+AS31),"エラー !：⑩の内数である（⑫+⑬＋⑭）の量が⑩を超えています",""))</f>
        <v/>
      </c>
      <c r="AT32" s="488"/>
      <c r="AU32" s="488"/>
      <c r="AV32" s="488"/>
      <c r="AW32" s="491"/>
    </row>
    <row r="33" spans="2:62" ht="27" customHeight="1" thickBot="1" x14ac:dyDescent="0.2">
      <c r="B33" s="862" t="s">
        <v>427</v>
      </c>
      <c r="C33" s="863"/>
      <c r="D33" s="848">
        <v>0</v>
      </c>
      <c r="E33" s="849"/>
      <c r="F33" s="849"/>
      <c r="G33" s="207" t="s">
        <v>196</v>
      </c>
      <c r="H33" s="850">
        <f>+AS31</f>
        <v>0.9</v>
      </c>
      <c r="I33" s="851"/>
      <c r="J33" s="207" t="s">
        <v>196</v>
      </c>
      <c r="M33" s="903"/>
      <c r="R33" s="837"/>
      <c r="S33" s="838"/>
      <c r="T33" s="838"/>
      <c r="U33" s="838"/>
      <c r="V33" s="54" t="s">
        <v>36</v>
      </c>
      <c r="W33" s="63"/>
      <c r="X33" s="63"/>
      <c r="Y33"/>
      <c r="Z33"/>
      <c r="AA33" s="892"/>
      <c r="AB33" s="893"/>
      <c r="AC33" s="893"/>
      <c r="AD33" s="893"/>
      <c r="AE33" s="893"/>
      <c r="AF33" s="893"/>
      <c r="AG33" s="893"/>
      <c r="AH33" s="893"/>
      <c r="AI33" s="893"/>
      <c r="AJ33" s="893"/>
      <c r="AK33" s="893"/>
      <c r="AL33" s="893"/>
      <c r="AM33" s="893"/>
      <c r="AN33" s="893"/>
      <c r="AO33" s="899"/>
      <c r="AP33" s="200"/>
      <c r="AW33" s="491"/>
    </row>
    <row r="34" spans="2:62" ht="24" customHeight="1" x14ac:dyDescent="0.15">
      <c r="C34" s="300" t="str">
        <f>+IF(D30=0,"",IF(D29&lt;D30,"エラー !：上の表は、⑩の内数である⑪の量が⑩を超えています",""))</f>
        <v/>
      </c>
      <c r="AA34" s="894"/>
      <c r="AB34" s="895"/>
      <c r="AC34" s="895"/>
      <c r="AD34" s="895"/>
      <c r="AE34" s="895"/>
      <c r="AF34" s="895"/>
      <c r="AG34" s="895"/>
      <c r="AH34" s="895"/>
      <c r="AI34" s="895"/>
      <c r="AJ34" s="895"/>
      <c r="AK34" s="895"/>
      <c r="AL34" s="895"/>
      <c r="AM34" s="895"/>
      <c r="AN34" s="895"/>
      <c r="AO34" s="900"/>
      <c r="AP34" s="200"/>
      <c r="AW34" s="491"/>
    </row>
    <row r="35" spans="2:62" ht="15" customHeight="1" x14ac:dyDescent="0.15">
      <c r="C35" s="30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01" t="str">
        <f>+IF(D32=0,"",IF(D29&lt;D32,"エラー !：上の表は、⑩の内数である⑬の量が⑩を超えています",""))</f>
        <v/>
      </c>
      <c r="AF36" s="74"/>
      <c r="AG36" s="74"/>
      <c r="AH36" s="74"/>
      <c r="AI36" s="74"/>
      <c r="AJ36" s="74"/>
      <c r="AK36" s="74"/>
      <c r="AL36" s="74"/>
      <c r="AM36" s="163"/>
      <c r="AN36" s="163"/>
      <c r="AO36" s="138"/>
      <c r="AP36" s="63"/>
      <c r="AQ36" s="63"/>
      <c r="AR36" s="63"/>
      <c r="AS36" s="63"/>
      <c r="AT36" s="63"/>
      <c r="AU36" s="63"/>
      <c r="AV36" s="63"/>
      <c r="AW36" s="78"/>
      <c r="AY36" s="63"/>
      <c r="AZ36" s="63"/>
      <c r="BA36" s="63"/>
      <c r="BB36" s="63"/>
      <c r="BC36" s="63"/>
      <c r="BD36" s="63"/>
    </row>
    <row r="37" spans="2:62" ht="15" customHeight="1" x14ac:dyDescent="0.15">
      <c r="C37" s="301" t="str">
        <f>+IF(D33=0,"",IF(D29&lt;D33,"エラー !：上の表は、⑩の内数である⑭の量が⑩を超えています",""))</f>
        <v/>
      </c>
      <c r="J37" s="78"/>
      <c r="K37" s="78"/>
      <c r="R37" s="78"/>
      <c r="S37" s="78"/>
      <c r="T37" s="78"/>
      <c r="AF37" s="63"/>
      <c r="AG37" s="63"/>
      <c r="AH37" s="63"/>
      <c r="AI37" s="63"/>
      <c r="AJ37" s="63"/>
      <c r="AK37" s="63"/>
      <c r="AL37" s="74"/>
      <c r="AM37" s="138"/>
      <c r="AN37" s="138"/>
      <c r="AO37" s="138"/>
      <c r="AP37" s="63"/>
      <c r="AQ37" s="63"/>
      <c r="AR37" s="63"/>
      <c r="AS37" s="63"/>
      <c r="AT37" s="63"/>
      <c r="AU37" s="74"/>
      <c r="AV37" s="74"/>
      <c r="AW37" s="78"/>
      <c r="AY37" s="63"/>
      <c r="AZ37" s="63"/>
      <c r="BA37" s="63"/>
      <c r="BB37" s="63"/>
      <c r="BC37" s="63"/>
      <c r="BD37" s="63"/>
    </row>
    <row r="38" spans="2:62" ht="13.5" x14ac:dyDescent="0.15">
      <c r="H38" s="330"/>
      <c r="J38" s="78"/>
      <c r="K38" s="78"/>
      <c r="R38" s="78"/>
      <c r="S38" s="78"/>
      <c r="T38" s="78"/>
      <c r="AF38" s="63"/>
      <c r="AG38" s="63"/>
      <c r="AH38" s="63"/>
      <c r="AI38" s="63"/>
      <c r="AJ38" s="63"/>
      <c r="AK38" s="63"/>
      <c r="AL38" s="74"/>
      <c r="AM38" s="138"/>
      <c r="AN38" s="138"/>
      <c r="AO38" s="138"/>
      <c r="AP38" s="63"/>
      <c r="AQ38" s="63"/>
      <c r="AR38" s="63"/>
      <c r="AS38" s="138"/>
      <c r="AT38" s="163"/>
      <c r="AU38" s="74"/>
      <c r="AV38" s="74"/>
      <c r="AW38" s="78"/>
      <c r="AY38" s="63"/>
      <c r="AZ38" s="63"/>
      <c r="BA38" s="63"/>
      <c r="BB38" s="63"/>
      <c r="BC38" s="63"/>
      <c r="BD38" s="63"/>
    </row>
    <row r="39" spans="2:62" ht="13.5" x14ac:dyDescent="0.15">
      <c r="H39" s="330"/>
      <c r="J39" s="78"/>
      <c r="K39" s="78"/>
      <c r="R39" s="78"/>
      <c r="S39" s="78"/>
      <c r="T39" s="78"/>
      <c r="AF39" s="63"/>
      <c r="AG39" s="63"/>
      <c r="AH39" s="63"/>
      <c r="AI39" s="63"/>
      <c r="AJ39" s="63"/>
      <c r="AK39" s="63"/>
      <c r="AL39" s="74"/>
      <c r="AM39" s="138"/>
      <c r="AN39" s="138"/>
      <c r="AO39" s="138"/>
      <c r="AP39" s="63"/>
      <c r="AQ39" s="63"/>
      <c r="AR39" s="63"/>
      <c r="AS39" s="138"/>
      <c r="AT39" s="74"/>
      <c r="AU39" s="74"/>
      <c r="AV39" s="74"/>
      <c r="AW39" s="78"/>
      <c r="AY39" s="63"/>
      <c r="AZ39" s="63"/>
      <c r="BA39" s="63"/>
      <c r="BB39" s="63"/>
      <c r="BC39" s="63"/>
      <c r="BD39" s="63"/>
    </row>
    <row r="40" spans="2:62" ht="13.5" x14ac:dyDescent="0.15">
      <c r="H40" s="330"/>
      <c r="J40" s="78"/>
      <c r="K40" s="78"/>
      <c r="R40" s="78"/>
      <c r="S40" s="78"/>
      <c r="T40" s="78"/>
      <c r="AF40" s="63"/>
      <c r="AG40" s="63"/>
      <c r="AH40" s="63"/>
      <c r="AI40" s="63"/>
      <c r="AJ40" s="63"/>
      <c r="AK40" s="63"/>
      <c r="AL40" s="74"/>
      <c r="AM40" s="138"/>
      <c r="AN40" s="138"/>
      <c r="AO40" s="138"/>
      <c r="AP40" s="63"/>
      <c r="AQ40" s="63"/>
      <c r="AR40" s="63"/>
      <c r="AS40" s="138"/>
      <c r="AT40" s="74"/>
      <c r="AU40" s="74"/>
      <c r="AV40" s="74"/>
      <c r="AW40" s="78"/>
      <c r="AY40" s="63"/>
      <c r="AZ40" s="63"/>
      <c r="BA40" s="63"/>
      <c r="BB40" s="63"/>
      <c r="BC40" s="63"/>
      <c r="BD40" s="63"/>
    </row>
    <row r="41" spans="2:62" ht="13.5" x14ac:dyDescent="0.15">
      <c r="H41" s="330"/>
      <c r="J41" s="78"/>
      <c r="K41" s="78"/>
      <c r="R41" s="78"/>
      <c r="S41" s="78"/>
      <c r="T41" s="78"/>
      <c r="AF41" s="63"/>
      <c r="AG41" s="63"/>
      <c r="AH41" s="63"/>
      <c r="AI41" s="63"/>
      <c r="AJ41" s="63"/>
      <c r="AK41" s="63"/>
      <c r="AL41" s="63"/>
      <c r="AM41" s="63"/>
      <c r="AN41" s="63"/>
      <c r="AO41" s="63"/>
      <c r="AP41" s="63"/>
      <c r="AQ41" s="63"/>
      <c r="AR41" s="63"/>
      <c r="AS41" s="138"/>
      <c r="AT41" s="74"/>
      <c r="AU41" s="74"/>
      <c r="AV41" s="74"/>
      <c r="AW41" s="78"/>
      <c r="AY41" s="63"/>
      <c r="AZ41" s="63"/>
      <c r="BA41" s="63"/>
      <c r="BB41" s="63"/>
      <c r="BC41" s="63"/>
      <c r="BD41" s="63"/>
    </row>
    <row r="42" spans="2:62" ht="13.5" x14ac:dyDescent="0.15">
      <c r="H42" s="330"/>
      <c r="I42" s="78"/>
      <c r="J42" s="78"/>
      <c r="K42" s="78"/>
      <c r="R42" s="78"/>
      <c r="S42" s="78"/>
      <c r="T42" s="78"/>
      <c r="AQ42" s="63"/>
      <c r="AR42" s="63"/>
      <c r="AS42" s="138"/>
      <c r="AT42" s="74"/>
      <c r="AY42" s="63"/>
      <c r="AZ42" s="63"/>
      <c r="BA42" s="63"/>
      <c r="BB42" s="63"/>
      <c r="BC42" s="63"/>
      <c r="BD42" s="63"/>
    </row>
    <row r="43" spans="2:62" x14ac:dyDescent="0.15">
      <c r="H43" s="330"/>
      <c r="I43" s="78"/>
      <c r="J43" s="78"/>
      <c r="K43" s="78"/>
      <c r="R43" s="78"/>
      <c r="S43" s="78"/>
      <c r="T43" s="78"/>
      <c r="AW43" s="78"/>
      <c r="AY43" s="63"/>
      <c r="AZ43" s="63"/>
      <c r="BA43" s="63"/>
      <c r="BB43" s="63"/>
      <c r="BC43" s="63"/>
      <c r="BD43" s="63"/>
    </row>
    <row r="44" spans="2:62" x14ac:dyDescent="0.15">
      <c r="H44" s="330"/>
      <c r="I44" s="78"/>
      <c r="J44" s="78"/>
      <c r="K44" s="78"/>
      <c r="R44" s="78"/>
      <c r="S44" s="78"/>
      <c r="T44" s="78"/>
      <c r="AW44" s="78"/>
    </row>
    <row r="45" spans="2:62" x14ac:dyDescent="0.15">
      <c r="H45" s="330"/>
      <c r="I45" s="78"/>
      <c r="J45" s="78"/>
      <c r="K45" s="78"/>
      <c r="R45" s="78"/>
      <c r="S45" s="78"/>
      <c r="T45" s="78"/>
    </row>
    <row r="46" spans="2:62" x14ac:dyDescent="0.15">
      <c r="H46" s="330"/>
      <c r="I46" s="78"/>
      <c r="J46" s="78"/>
      <c r="K46" s="78"/>
      <c r="R46" s="78"/>
      <c r="S46" s="78"/>
      <c r="T46" s="78"/>
    </row>
    <row r="47" spans="2:62" ht="13.5" x14ac:dyDescent="0.15">
      <c r="H47" s="330"/>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P19"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92</v>
      </c>
      <c r="T1" s="95" t="s">
        <v>280</v>
      </c>
    </row>
    <row r="2" spans="2:49" ht="12" customHeight="1" thickBot="1" x14ac:dyDescent="0.2">
      <c r="B2" s="852" t="s">
        <v>270</v>
      </c>
      <c r="C2" s="852"/>
      <c r="D2" s="852"/>
      <c r="E2" s="852"/>
      <c r="F2" s="852"/>
      <c r="G2" s="852"/>
      <c r="H2" s="852"/>
      <c r="I2" s="137"/>
      <c r="J2" s="137"/>
      <c r="K2" s="137"/>
      <c r="L2" s="137"/>
      <c r="M2" s="137"/>
      <c r="N2" s="137"/>
      <c r="O2" s="137"/>
      <c r="P2" s="137"/>
      <c r="Q2" s="137"/>
      <c r="R2" s="137"/>
      <c r="S2" s="137"/>
      <c r="T2" s="137"/>
      <c r="U2" s="137"/>
      <c r="V2" s="137"/>
      <c r="W2" s="137"/>
      <c r="X2" s="137"/>
      <c r="Y2" s="118"/>
      <c r="Z2" s="51"/>
      <c r="AA2" s="51"/>
      <c r="AB2" s="51"/>
      <c r="AC2" s="51"/>
      <c r="AD2" s="51"/>
      <c r="AE2" s="51"/>
      <c r="AF2" s="51"/>
      <c r="AG2" s="51"/>
      <c r="AH2" s="51"/>
      <c r="AI2" s="51"/>
      <c r="AJ2" s="51"/>
      <c r="AK2" s="51"/>
      <c r="AL2" s="51"/>
      <c r="AM2" s="51"/>
      <c r="AN2" s="51"/>
      <c r="AO2" s="51"/>
      <c r="AP2" s="51"/>
      <c r="AQ2" s="51"/>
      <c r="AR2" s="51"/>
      <c r="AS2" s="51"/>
      <c r="AT2" s="51"/>
      <c r="AU2" s="129"/>
      <c r="AV2" s="127"/>
      <c r="AW2" s="491"/>
    </row>
    <row r="3" spans="2:49" ht="13.35" customHeight="1" x14ac:dyDescent="0.15">
      <c r="B3" s="852"/>
      <c r="C3" s="852"/>
      <c r="D3" s="852"/>
      <c r="E3" s="852"/>
      <c r="F3" s="852"/>
      <c r="G3" s="852"/>
      <c r="H3" s="852"/>
      <c r="I3" s="137"/>
      <c r="J3" s="137"/>
      <c r="K3" s="137"/>
      <c r="L3" s="137"/>
      <c r="M3" s="137"/>
      <c r="N3" s="137"/>
      <c r="O3" s="137"/>
      <c r="P3" s="137"/>
      <c r="Q3" s="137"/>
      <c r="R3" s="137"/>
      <c r="S3" s="137"/>
      <c r="T3" s="137"/>
      <c r="U3" s="137"/>
      <c r="V3" s="137"/>
      <c r="W3" s="137"/>
      <c r="X3" s="137"/>
      <c r="Y3" s="118"/>
      <c r="Z3" s="52"/>
      <c r="AA3" s="52"/>
      <c r="AB3" s="911"/>
      <c r="AC3" s="911"/>
      <c r="AD3" s="911"/>
      <c r="AE3" s="101"/>
      <c r="AF3" s="119"/>
      <c r="AG3" s="119"/>
      <c r="AH3" s="119"/>
      <c r="AI3" s="119"/>
      <c r="AJ3" s="119"/>
      <c r="AK3" s="119"/>
      <c r="AL3" s="119"/>
      <c r="AM3" s="119"/>
      <c r="AN3" s="119"/>
      <c r="AO3" s="119"/>
      <c r="AP3" s="912" t="s">
        <v>325</v>
      </c>
      <c r="AQ3" s="913"/>
      <c r="AR3" s="914"/>
      <c r="AS3" s="918" t="s">
        <v>0</v>
      </c>
      <c r="AT3" s="757"/>
      <c r="AU3" s="128" t="s">
        <v>111</v>
      </c>
      <c r="AV3" s="119"/>
      <c r="AW3" s="491"/>
    </row>
    <row r="4" spans="2:49" ht="14.25" thickBot="1" x14ac:dyDescent="0.2">
      <c r="C4" s="118"/>
      <c r="F4" s="118"/>
      <c r="G4" s="118"/>
      <c r="H4" s="118"/>
      <c r="I4" s="118"/>
      <c r="J4" s="118"/>
      <c r="K4" s="118"/>
      <c r="L4" s="118"/>
      <c r="M4" s="118"/>
      <c r="N4" s="118"/>
      <c r="O4" s="118"/>
      <c r="P4" s="118"/>
      <c r="Q4" s="118"/>
      <c r="R4" s="118"/>
      <c r="S4" s="118"/>
      <c r="T4" s="118"/>
      <c r="U4" s="118"/>
      <c r="V4" s="118"/>
      <c r="W4" s="118"/>
      <c r="X4" s="118"/>
      <c r="Y4" s="118"/>
      <c r="Z4" s="52"/>
      <c r="AA4" s="52"/>
      <c r="AB4" s="120"/>
      <c r="AC4" s="120"/>
      <c r="AD4" s="120"/>
      <c r="AE4" s="101"/>
      <c r="AF4" s="119"/>
      <c r="AG4" s="119"/>
      <c r="AH4" s="119"/>
      <c r="AI4" s="119"/>
      <c r="AJ4" s="119"/>
      <c r="AK4" s="119"/>
      <c r="AL4" s="119"/>
      <c r="AM4" s="119"/>
      <c r="AN4" s="119"/>
      <c r="AO4" s="119"/>
      <c r="AP4" s="915"/>
      <c r="AQ4" s="916"/>
      <c r="AR4" s="917"/>
      <c r="AS4" s="919" t="str">
        <f>+表紙!N28</f>
        <v>○</v>
      </c>
      <c r="AT4" s="779"/>
      <c r="AU4" s="317" t="str">
        <f>+表紙!O28</f>
        <v>　</v>
      </c>
      <c r="AV4" s="119"/>
      <c r="AW4" s="491"/>
    </row>
    <row r="5" spans="2:49" ht="15" customHeight="1" x14ac:dyDescent="0.15">
      <c r="B5" s="164" t="s">
        <v>103</v>
      </c>
      <c r="C5" s="164"/>
      <c r="F5" s="164"/>
      <c r="G5" s="117"/>
      <c r="H5" s="117"/>
      <c r="I5" s="117"/>
      <c r="J5" s="117"/>
      <c r="K5" s="117"/>
      <c r="L5" s="117"/>
      <c r="M5" s="52"/>
      <c r="N5" s="52"/>
      <c r="O5" s="52"/>
      <c r="P5" s="52"/>
      <c r="Q5" s="52"/>
      <c r="R5" s="52"/>
      <c r="S5" s="52"/>
      <c r="T5" s="52"/>
      <c r="U5" s="52"/>
      <c r="V5" s="52"/>
      <c r="W5" s="52"/>
      <c r="X5" s="52"/>
      <c r="Y5" s="52"/>
      <c r="Z5" s="927" t="s">
        <v>99</v>
      </c>
      <c r="AA5" s="927"/>
      <c r="AB5" s="928"/>
      <c r="AC5" s="928"/>
      <c r="AD5" s="928"/>
      <c r="AE5" s="101" t="s">
        <v>104</v>
      </c>
      <c r="AF5" s="853" t="str">
        <f>+表紙!F47</f>
        <v>住友不動産株式会社　注文住宅事業本部　工事課　神奈川事業所</v>
      </c>
      <c r="AG5" s="853"/>
      <c r="AH5" s="853"/>
      <c r="AI5" s="853"/>
      <c r="AJ5" s="853"/>
      <c r="AK5" s="853"/>
      <c r="AL5" s="853"/>
      <c r="AM5" s="853"/>
      <c r="AN5" s="853"/>
      <c r="AO5" s="853"/>
      <c r="AP5" s="853"/>
      <c r="AQ5" s="853"/>
      <c r="AR5" s="853"/>
      <c r="AS5" s="853"/>
      <c r="AT5" s="853"/>
      <c r="AU5" s="853"/>
      <c r="AV5" s="286"/>
      <c r="AW5" s="491"/>
    </row>
    <row r="6" spans="2:49" ht="24.75" customHeight="1" thickBot="1" x14ac:dyDescent="0.2">
      <c r="B6" s="356" t="s">
        <v>441</v>
      </c>
      <c r="C6" s="144"/>
      <c r="F6" s="144"/>
      <c r="G6" s="144"/>
      <c r="H6" s="144"/>
      <c r="I6" s="144"/>
      <c r="J6" s="144"/>
      <c r="K6" s="144"/>
      <c r="L6" s="144"/>
      <c r="M6" s="144"/>
      <c r="N6" s="144"/>
      <c r="O6" s="144"/>
      <c r="P6" s="144"/>
      <c r="Q6" s="144"/>
      <c r="R6" s="144"/>
      <c r="S6" s="144"/>
      <c r="T6" s="144"/>
      <c r="U6" s="144"/>
      <c r="V6" s="144"/>
      <c r="W6" s="144"/>
      <c r="X6" s="144"/>
      <c r="Y6" s="144"/>
      <c r="Z6" s="93"/>
      <c r="AA6" s="93"/>
      <c r="AB6" s="149"/>
      <c r="AC6" s="169"/>
      <c r="AD6" s="169"/>
      <c r="AE6" s="169"/>
      <c r="AF6" s="169"/>
      <c r="AG6" s="169"/>
      <c r="AH6" s="169"/>
      <c r="AI6" s="169"/>
      <c r="AJ6" s="169"/>
      <c r="AK6" s="169"/>
      <c r="AL6" s="169"/>
      <c r="AM6" s="169"/>
      <c r="AN6" s="169"/>
      <c r="AO6" s="169"/>
      <c r="AP6" s="169"/>
      <c r="AQ6" s="169"/>
      <c r="AR6" s="169"/>
      <c r="AS6" s="169"/>
      <c r="AT6" s="169"/>
      <c r="AU6" s="169"/>
      <c r="AV6" s="169"/>
      <c r="AW6" s="491"/>
    </row>
    <row r="7" spans="2:49" ht="28.35" customHeight="1" thickBot="1" x14ac:dyDescent="0.2">
      <c r="B7" s="874" t="s">
        <v>87</v>
      </c>
      <c r="C7" s="875"/>
      <c r="D7" s="877" t="s">
        <v>208</v>
      </c>
      <c r="E7" s="878"/>
      <c r="F7" s="878"/>
      <c r="G7" s="878"/>
      <c r="H7" s="878"/>
      <c r="I7" s="879"/>
      <c r="J7" s="154"/>
      <c r="K7" s="63"/>
      <c r="L7" s="165"/>
      <c r="M7" s="929" t="s">
        <v>105</v>
      </c>
      <c r="N7" s="930"/>
      <c r="O7" s="930"/>
      <c r="P7" s="930"/>
      <c r="Q7" s="930"/>
      <c r="R7" s="930"/>
      <c r="S7" s="930"/>
      <c r="T7" s="930"/>
      <c r="U7" s="930"/>
      <c r="V7" s="930"/>
      <c r="W7" s="931"/>
      <c r="X7" s="931"/>
      <c r="Y7" s="930"/>
      <c r="Z7" s="930"/>
      <c r="AA7" s="930"/>
      <c r="AB7" s="932"/>
      <c r="AC7" s="169"/>
      <c r="AD7" s="169"/>
      <c r="AE7" s="169"/>
      <c r="AF7" s="104"/>
      <c r="AG7" s="104"/>
      <c r="AH7" s="104"/>
      <c r="AI7" s="104"/>
      <c r="AJ7" s="104"/>
      <c r="AK7" s="104"/>
      <c r="AL7" s="104"/>
      <c r="AM7" s="104"/>
      <c r="AN7" s="168"/>
      <c r="AO7" s="63"/>
      <c r="AP7" s="63"/>
      <c r="AQ7" s="63"/>
      <c r="AR7" s="63"/>
      <c r="AS7" s="202"/>
      <c r="AT7" s="202"/>
      <c r="AU7"/>
      <c r="AV7"/>
      <c r="AW7" s="491"/>
    </row>
    <row r="8" spans="2:49" ht="28.35" customHeight="1" thickTop="1" thickBot="1" x14ac:dyDescent="0.2">
      <c r="B8" s="53" t="s">
        <v>101</v>
      </c>
      <c r="C8" s="876" t="s">
        <v>109</v>
      </c>
      <c r="D8" s="876"/>
      <c r="E8" s="876"/>
      <c r="F8" s="876"/>
      <c r="G8" s="876"/>
      <c r="H8" s="876"/>
      <c r="I8" s="876"/>
      <c r="J8" s="876"/>
      <c r="K8" s="876"/>
      <c r="L8" s="159"/>
      <c r="M8" s="933"/>
      <c r="N8" s="934"/>
      <c r="O8" s="934"/>
      <c r="P8" s="934"/>
      <c r="Q8" s="934"/>
      <c r="R8" s="934"/>
      <c r="S8" s="934"/>
      <c r="T8" s="934"/>
      <c r="U8" s="934"/>
      <c r="V8" s="934"/>
      <c r="W8" s="934"/>
      <c r="X8" s="934"/>
      <c r="Y8" s="934"/>
      <c r="Z8" s="934"/>
      <c r="AA8" s="934"/>
      <c r="AB8" s="935"/>
      <c r="AC8" s="104"/>
      <c r="AD8" s="104"/>
      <c r="AE8" s="104"/>
      <c r="AF8" s="63"/>
      <c r="AG8" s="59"/>
      <c r="AH8" s="55" t="s">
        <v>27</v>
      </c>
      <c r="AI8" s="846" t="s">
        <v>334</v>
      </c>
      <c r="AJ8" s="846"/>
      <c r="AK8" s="846"/>
      <c r="AL8" s="846"/>
      <c r="AM8" s="846"/>
      <c r="AN8" s="847"/>
      <c r="AO8" s="63"/>
      <c r="AP8" s="63"/>
      <c r="AQ8" s="63"/>
      <c r="AR8" s="63"/>
      <c r="AS8" s="202"/>
      <c r="AT8" s="202"/>
      <c r="AU8"/>
      <c r="AV8"/>
      <c r="AW8" s="491"/>
    </row>
    <row r="9" spans="2:49" ht="24.75" customHeight="1" thickTop="1" thickBot="1" x14ac:dyDescent="0.2">
      <c r="B9" s="199" t="s">
        <v>254</v>
      </c>
      <c r="F9" s="883" t="s">
        <v>194</v>
      </c>
      <c r="G9" s="884"/>
      <c r="H9" s="884"/>
      <c r="I9" s="885"/>
      <c r="J9" s="159"/>
      <c r="K9" s="159"/>
      <c r="L9" s="159"/>
      <c r="M9" s="159"/>
      <c r="N9" s="159"/>
      <c r="O9" s="159"/>
      <c r="P9" s="159"/>
      <c r="Q9" s="159"/>
      <c r="R9" s="159"/>
      <c r="S9" s="159"/>
      <c r="T9" s="159"/>
      <c r="U9" s="159"/>
      <c r="V9" s="159"/>
      <c r="W9" s="146"/>
      <c r="X9" s="146"/>
      <c r="Y9" s="146"/>
      <c r="Z9" s="104"/>
      <c r="AA9" s="104"/>
      <c r="AB9" s="104"/>
      <c r="AC9" s="104"/>
      <c r="AD9" s="104"/>
      <c r="AE9" s="922" t="s">
        <v>19</v>
      </c>
      <c r="AF9" s="66"/>
      <c r="AH9" s="844"/>
      <c r="AI9" s="845"/>
      <c r="AJ9" s="845"/>
      <c r="AK9" s="845"/>
      <c r="AL9" s="845"/>
      <c r="AM9" s="845"/>
      <c r="AN9" s="62" t="s">
        <v>13</v>
      </c>
      <c r="AO9" s="63"/>
      <c r="AP9" s="63"/>
      <c r="AQ9" s="63"/>
      <c r="AR9" s="63"/>
      <c r="AS9" s="202"/>
      <c r="AT9" s="202"/>
      <c r="AU9"/>
      <c r="AV9"/>
      <c r="AW9" s="491"/>
    </row>
    <row r="10" spans="2:49" ht="24.75" customHeight="1" thickTop="1" thickBot="1" x14ac:dyDescent="0.2">
      <c r="F10" s="105"/>
      <c r="G10" s="139"/>
      <c r="H10" s="139"/>
      <c r="I10" s="139"/>
      <c r="J10" s="139"/>
      <c r="K10" s="139"/>
      <c r="L10" s="139"/>
      <c r="M10" s="139"/>
      <c r="N10" s="139"/>
      <c r="O10" s="139"/>
      <c r="P10" s="139"/>
      <c r="Q10" s="139"/>
      <c r="R10" s="139"/>
      <c r="S10" s="139"/>
      <c r="T10" s="139"/>
      <c r="U10" s="139"/>
      <c r="V10" s="139"/>
      <c r="W10" s="140"/>
      <c r="X10" s="140"/>
      <c r="Y10" s="140"/>
      <c r="Z10" s="104"/>
      <c r="AA10" s="104"/>
      <c r="AB10" s="104"/>
      <c r="AD10" s="63"/>
      <c r="AE10" s="923"/>
      <c r="AF10" s="66"/>
      <c r="AN10" s="63"/>
      <c r="AO10" s="63"/>
      <c r="AP10" s="63"/>
      <c r="AQ10" s="63"/>
      <c r="AR10" s="63"/>
      <c r="AS10" s="202"/>
      <c r="AT10" s="202"/>
      <c r="AU10"/>
      <c r="AV10"/>
      <c r="AW10" s="491"/>
    </row>
    <row r="11" spans="2:49" ht="27" customHeight="1" thickTop="1" thickBot="1" x14ac:dyDescent="0.2">
      <c r="C11" s="174" t="s">
        <v>195</v>
      </c>
      <c r="F11" s="55" t="s">
        <v>16</v>
      </c>
      <c r="G11" s="846" t="s">
        <v>328</v>
      </c>
      <c r="H11" s="846"/>
      <c r="I11" s="847"/>
      <c r="J11" s="56"/>
      <c r="K11" s="57"/>
      <c r="L11" s="58"/>
      <c r="M11" s="901" t="s">
        <v>17</v>
      </c>
      <c r="N11" s="58"/>
      <c r="O11" s="59"/>
      <c r="P11" s="55" t="s">
        <v>18</v>
      </c>
      <c r="Q11" s="925" t="s">
        <v>271</v>
      </c>
      <c r="R11" s="925"/>
      <c r="S11" s="925"/>
      <c r="T11" s="926"/>
      <c r="U11" s="201"/>
      <c r="V11" s="74"/>
      <c r="W11" s="63"/>
      <c r="X11" s="63"/>
      <c r="Y11"/>
      <c r="Z11"/>
      <c r="AA11"/>
      <c r="AB11"/>
      <c r="AC11" s="63"/>
      <c r="AD11" s="71"/>
      <c r="AE11" s="923"/>
      <c r="AF11" s="156"/>
      <c r="AG11" s="59"/>
      <c r="AH11" s="55" t="s">
        <v>34</v>
      </c>
      <c r="AI11" s="846" t="s">
        <v>277</v>
      </c>
      <c r="AJ11" s="846"/>
      <c r="AK11" s="846"/>
      <c r="AL11" s="846"/>
      <c r="AM11" s="846"/>
      <c r="AN11" s="847"/>
      <c r="AO11" s="63"/>
      <c r="AP11" s="63"/>
      <c r="AQ11" s="63"/>
      <c r="AR11" s="63"/>
      <c r="AS11" s="202"/>
      <c r="AT11" s="202"/>
      <c r="AU11"/>
      <c r="AV11"/>
      <c r="AW11" s="491"/>
    </row>
    <row r="12" spans="2:49" ht="24.75" customHeight="1" thickTop="1" thickBot="1" x14ac:dyDescent="0.2">
      <c r="F12" s="859">
        <f>+ROUND(P12,1)+ROUND(P15,1)+ROUND(P18,1)+ROUND(P24,1)+P27-ROUND(F15,1)</f>
        <v>3.3</v>
      </c>
      <c r="G12" s="860"/>
      <c r="H12" s="860"/>
      <c r="I12" s="62" t="s">
        <v>13</v>
      </c>
      <c r="J12" s="63"/>
      <c r="K12" s="64"/>
      <c r="L12" s="63"/>
      <c r="M12" s="902"/>
      <c r="N12" s="65"/>
      <c r="P12" s="844"/>
      <c r="Q12" s="741"/>
      <c r="R12" s="741"/>
      <c r="S12" s="741"/>
      <c r="T12" s="62" t="s">
        <v>13</v>
      </c>
      <c r="U12" s="63"/>
      <c r="V12" s="63"/>
      <c r="W12" s="63"/>
      <c r="X12" s="63"/>
      <c r="Y12"/>
      <c r="Z12"/>
      <c r="AA12"/>
      <c r="AB12"/>
      <c r="AC12" s="66"/>
      <c r="AE12" s="923"/>
      <c r="AG12" s="148"/>
      <c r="AH12" s="844"/>
      <c r="AI12" s="845"/>
      <c r="AJ12" s="845"/>
      <c r="AK12" s="845"/>
      <c r="AL12" s="845"/>
      <c r="AM12" s="845"/>
      <c r="AN12" s="62" t="s">
        <v>13</v>
      </c>
      <c r="AO12" s="63"/>
      <c r="AP12" s="63"/>
      <c r="AQ12" s="63"/>
      <c r="AR12" s="63"/>
      <c r="AS12" s="202"/>
      <c r="AT12" s="202"/>
      <c r="AU12"/>
      <c r="AV12"/>
      <c r="AW12" s="491"/>
    </row>
    <row r="13" spans="2:49" ht="24.75" customHeight="1" thickTop="1" thickBot="1" x14ac:dyDescent="0.2">
      <c r="J13" s="63"/>
      <c r="K13" s="67"/>
      <c r="L13" s="63"/>
      <c r="M13" s="902"/>
      <c r="N13" s="66"/>
      <c r="U13" s="63"/>
      <c r="V13" s="63"/>
      <c r="W13" s="63"/>
      <c r="X13" s="63"/>
      <c r="Y13"/>
      <c r="Z13"/>
      <c r="AA13"/>
      <c r="AB13"/>
      <c r="AC13" s="66"/>
      <c r="AE13" s="923"/>
      <c r="AG13" s="154"/>
      <c r="AH13" s="151"/>
      <c r="AI13" s="152"/>
      <c r="AJ13" s="152"/>
      <c r="AK13" s="152"/>
      <c r="AL13" s="152"/>
      <c r="AM13" s="153"/>
      <c r="AN13" s="153"/>
      <c r="AQ13" s="51"/>
      <c r="AR13" s="51"/>
      <c r="AS13" s="150"/>
      <c r="AT13" s="150"/>
      <c r="AU13" s="329"/>
      <c r="AV13" s="63"/>
      <c r="AW13" s="491"/>
    </row>
    <row r="14" spans="2:49" ht="27" customHeight="1" thickTop="1" thickBot="1" x14ac:dyDescent="0.2">
      <c r="F14" s="61" t="s">
        <v>425</v>
      </c>
      <c r="G14" s="882" t="s">
        <v>220</v>
      </c>
      <c r="H14" s="882"/>
      <c r="I14" s="881"/>
      <c r="J14" s="69"/>
      <c r="K14" s="70"/>
      <c r="L14" s="63"/>
      <c r="M14" s="902"/>
      <c r="N14" s="66"/>
      <c r="O14" s="58"/>
      <c r="P14" s="55" t="s">
        <v>22</v>
      </c>
      <c r="Q14" s="872" t="s">
        <v>272</v>
      </c>
      <c r="R14" s="872"/>
      <c r="S14" s="872"/>
      <c r="T14" s="873"/>
      <c r="U14" s="201"/>
      <c r="V14" s="74"/>
      <c r="W14" s="63"/>
      <c r="X14" s="63"/>
      <c r="Y14"/>
      <c r="Z14"/>
      <c r="AA14"/>
      <c r="AB14"/>
      <c r="AC14" s="66"/>
      <c r="AE14" s="924"/>
      <c r="AG14" s="155"/>
      <c r="AH14" s="61" t="s">
        <v>174</v>
      </c>
      <c r="AI14" s="886" t="s">
        <v>289</v>
      </c>
      <c r="AJ14" s="886"/>
      <c r="AK14" s="886"/>
      <c r="AL14" s="886"/>
      <c r="AM14" s="886"/>
      <c r="AN14" s="887"/>
      <c r="AO14"/>
      <c r="AS14" s="150"/>
      <c r="AT14" s="150"/>
      <c r="AU14" s="329"/>
      <c r="AV14" s="63"/>
      <c r="AW14" s="491"/>
    </row>
    <row r="15" spans="2:49" ht="24.75" customHeight="1" thickBot="1" x14ac:dyDescent="0.2">
      <c r="F15" s="861"/>
      <c r="G15" s="830"/>
      <c r="H15" s="830"/>
      <c r="I15" s="54" t="s">
        <v>13</v>
      </c>
      <c r="J15" s="63"/>
      <c r="K15" s="66"/>
      <c r="L15" s="63"/>
      <c r="M15" s="902"/>
      <c r="N15" s="66"/>
      <c r="P15" s="844"/>
      <c r="Q15" s="741"/>
      <c r="R15" s="741"/>
      <c r="S15" s="741"/>
      <c r="T15" s="62" t="s">
        <v>13</v>
      </c>
      <c r="U15" s="63"/>
      <c r="V15" s="63"/>
      <c r="W15" s="63"/>
      <c r="X15" s="63"/>
      <c r="Y15"/>
      <c r="Z15"/>
      <c r="AA15"/>
      <c r="AB15"/>
      <c r="AC15" s="66"/>
      <c r="AH15" s="837"/>
      <c r="AI15" s="838"/>
      <c r="AJ15" s="838"/>
      <c r="AK15" s="838"/>
      <c r="AL15" s="838"/>
      <c r="AM15" s="838"/>
      <c r="AN15" s="54" t="s">
        <v>13</v>
      </c>
      <c r="AO15"/>
      <c r="AS15" s="72" t="s">
        <v>28</v>
      </c>
      <c r="AT15" s="73"/>
      <c r="AW15" s="491"/>
    </row>
    <row r="16" spans="2:49" ht="24.75" customHeight="1" thickTop="1" thickBot="1" x14ac:dyDescent="0.2">
      <c r="K16" s="66"/>
      <c r="L16" s="63"/>
      <c r="M16" s="902"/>
      <c r="N16" s="66"/>
      <c r="P16" s="841" t="str">
        <f>+IF(Y18=0,"",IF(Y18-P18=Y18,"エラー！：⑥残さ物量があるのに、④自ら中間処理した量がゼロになっています",""))</f>
        <v/>
      </c>
      <c r="Q16" s="841"/>
      <c r="R16" s="841"/>
      <c r="S16" s="841"/>
      <c r="T16" s="841"/>
      <c r="U16" s="841"/>
      <c r="V16" s="841"/>
      <c r="W16" s="841"/>
      <c r="X16" s="841"/>
      <c r="Y16" s="841"/>
      <c r="Z16" s="841"/>
      <c r="AA16" s="841"/>
      <c r="AB16" s="841"/>
      <c r="AC16" s="66"/>
      <c r="AD16" s="63"/>
      <c r="AE16" s="197"/>
      <c r="AP16" s="60"/>
      <c r="AQ16" s="63"/>
      <c r="AS16" s="906" t="s">
        <v>173</v>
      </c>
      <c r="AT16" s="907"/>
      <c r="AU16" s="106"/>
      <c r="AV16" s="54" t="s">
        <v>13</v>
      </c>
      <c r="AW16" s="491"/>
    </row>
    <row r="17" spans="2:49" ht="27" customHeight="1" thickTop="1" thickBot="1" x14ac:dyDescent="0.2">
      <c r="K17" s="66"/>
      <c r="L17" s="63"/>
      <c r="M17" s="902"/>
      <c r="N17" s="66"/>
      <c r="O17" s="58"/>
      <c r="P17" s="55" t="s">
        <v>25</v>
      </c>
      <c r="Q17" s="846" t="s">
        <v>273</v>
      </c>
      <c r="R17" s="846"/>
      <c r="S17" s="846"/>
      <c r="T17" s="847"/>
      <c r="U17" s="909"/>
      <c r="V17" s="910"/>
      <c r="W17" s="910"/>
      <c r="X17" s="910"/>
      <c r="Y17" s="147" t="s">
        <v>20</v>
      </c>
      <c r="Z17" s="846" t="s">
        <v>276</v>
      </c>
      <c r="AA17" s="846"/>
      <c r="AB17" s="847"/>
      <c r="AC17" s="160"/>
      <c r="AD17" s="155"/>
      <c r="AE17" s="901" t="s">
        <v>26</v>
      </c>
      <c r="AF17" s="58"/>
      <c r="AG17" s="58"/>
      <c r="AH17" s="290" t="s">
        <v>176</v>
      </c>
      <c r="AI17" s="882" t="s">
        <v>278</v>
      </c>
      <c r="AJ17" s="882"/>
      <c r="AK17" s="882"/>
      <c r="AL17" s="881"/>
      <c r="AM17" s="58"/>
      <c r="AN17" s="296"/>
      <c r="AO17" s="880" t="s">
        <v>251</v>
      </c>
      <c r="AP17" s="881"/>
      <c r="AQ17" s="298"/>
      <c r="AS17" s="906" t="s">
        <v>256</v>
      </c>
      <c r="AT17" s="907"/>
      <c r="AU17" s="106"/>
      <c r="AV17" s="54" t="s">
        <v>32</v>
      </c>
      <c r="AW17" s="491"/>
    </row>
    <row r="18" spans="2:49" ht="24.75" customHeight="1" thickBot="1" x14ac:dyDescent="0.2">
      <c r="K18" s="66"/>
      <c r="L18" s="63"/>
      <c r="M18" s="902"/>
      <c r="N18" s="66"/>
      <c r="P18" s="844"/>
      <c r="Q18" s="741"/>
      <c r="R18" s="741"/>
      <c r="S18" s="741"/>
      <c r="T18" s="62" t="s">
        <v>13</v>
      </c>
      <c r="U18"/>
      <c r="V18" s="291"/>
      <c r="W18"/>
      <c r="X18" s="205"/>
      <c r="Y18" s="859">
        <f>+ROUND(AH9,1)+ROUND(AH12,1)+ROUND(AH15,1)+AH18</f>
        <v>0</v>
      </c>
      <c r="Z18" s="860"/>
      <c r="AA18" s="860"/>
      <c r="AB18" s="62" t="s">
        <v>4</v>
      </c>
      <c r="AC18" s="204"/>
      <c r="AD18" s="204"/>
      <c r="AE18" s="902"/>
      <c r="AH18" s="904">
        <f>+ROUND(AO18,1)+ROUND(AO21,1)</f>
        <v>0</v>
      </c>
      <c r="AI18" s="832"/>
      <c r="AJ18" s="832"/>
      <c r="AK18" s="832"/>
      <c r="AL18" s="54" t="s">
        <v>13</v>
      </c>
      <c r="AM18" s="65"/>
      <c r="AO18" s="316">
        <f>+ROUND(AU16,1)+ROUND(AU17,1)+ROUND(AU18,1)</f>
        <v>0</v>
      </c>
      <c r="AP18" s="54" t="s">
        <v>32</v>
      </c>
      <c r="AS18" s="906" t="s">
        <v>175</v>
      </c>
      <c r="AT18" s="907"/>
      <c r="AU18" s="106"/>
      <c r="AV18" s="54" t="s">
        <v>24</v>
      </c>
      <c r="AW18" s="491"/>
    </row>
    <row r="19" spans="2:49" ht="24.75" customHeight="1" thickTop="1" thickBot="1" x14ac:dyDescent="0.2">
      <c r="K19" s="66"/>
      <c r="L19" s="63"/>
      <c r="M19" s="902"/>
      <c r="N19" s="66"/>
      <c r="P19" s="141"/>
      <c r="Q19" s="309"/>
      <c r="R19" s="208"/>
      <c r="S19" s="141"/>
      <c r="T19" s="141"/>
      <c r="U19" s="143"/>
      <c r="V19" s="292"/>
      <c r="W19" s="143"/>
      <c r="X19" s="143"/>
      <c r="Y19" s="142"/>
      <c r="Z19" s="142"/>
      <c r="AA19" s="142"/>
      <c r="AB19" s="142"/>
      <c r="AC19" s="63"/>
      <c r="AD19" s="63"/>
      <c r="AE19" s="902"/>
      <c r="AH19" s="63"/>
      <c r="AI19" s="66"/>
      <c r="AJ19" s="63"/>
      <c r="AK19" s="63"/>
      <c r="AL19" s="63"/>
      <c r="AM19" s="66"/>
      <c r="AS19"/>
      <c r="AT19"/>
      <c r="AU19"/>
      <c r="AV19"/>
      <c r="AW19" s="829" t="s">
        <v>448</v>
      </c>
    </row>
    <row r="20" spans="2:49" ht="27" customHeight="1" thickTop="1" thickBot="1" x14ac:dyDescent="0.2">
      <c r="K20" s="66"/>
      <c r="L20" s="63"/>
      <c r="M20" s="902"/>
      <c r="N20" s="66"/>
      <c r="P20" s="55" t="s">
        <v>46</v>
      </c>
      <c r="Q20" s="846" t="s">
        <v>274</v>
      </c>
      <c r="R20" s="846"/>
      <c r="S20" s="846"/>
      <c r="T20" s="847"/>
      <c r="U20" s="141"/>
      <c r="V20" s="293"/>
      <c r="W20" s="294"/>
      <c r="X20" s="295"/>
      <c r="Y20" s="147" t="s">
        <v>23</v>
      </c>
      <c r="Z20" s="846" t="s">
        <v>275</v>
      </c>
      <c r="AA20" s="846"/>
      <c r="AB20" s="847"/>
      <c r="AC20" s="63"/>
      <c r="AD20" s="63"/>
      <c r="AE20" s="902"/>
      <c r="AG20" s="63"/>
      <c r="AH20" s="63"/>
      <c r="AI20" s="66"/>
      <c r="AJ20" s="63"/>
      <c r="AK20" s="63"/>
      <c r="AL20" s="158"/>
      <c r="AM20" s="66"/>
      <c r="AN20" s="297"/>
      <c r="AO20" s="880" t="s">
        <v>253</v>
      </c>
      <c r="AP20" s="881"/>
      <c r="AQ20" s="203"/>
      <c r="AR20" s="63"/>
      <c r="AS20" s="68"/>
      <c r="AT20" s="68"/>
      <c r="AW20" s="829"/>
    </row>
    <row r="21" spans="2:49" ht="25.35" customHeight="1" thickBot="1" x14ac:dyDescent="0.2">
      <c r="B21" s="854" t="s">
        <v>442</v>
      </c>
      <c r="C21" s="854"/>
      <c r="D21" s="854"/>
      <c r="E21" s="854"/>
      <c r="F21" s="854"/>
      <c r="G21" s="854"/>
      <c r="H21" s="854"/>
      <c r="I21" s="854"/>
      <c r="J21" s="854"/>
      <c r="K21" s="66"/>
      <c r="L21" s="63"/>
      <c r="M21" s="902"/>
      <c r="N21" s="66"/>
      <c r="P21" s="844"/>
      <c r="Q21" s="871"/>
      <c r="R21" s="871"/>
      <c r="S21" s="871"/>
      <c r="T21" s="62" t="s">
        <v>13</v>
      </c>
      <c r="U21" s="141"/>
      <c r="V21" s="141"/>
      <c r="W21" s="141"/>
      <c r="X21" s="141"/>
      <c r="Y21" s="859">
        <f>+P18-Y18</f>
        <v>0</v>
      </c>
      <c r="Z21" s="860"/>
      <c r="AA21" s="860"/>
      <c r="AB21" s="62" t="s">
        <v>4</v>
      </c>
      <c r="AC21" s="143"/>
      <c r="AD21" s="63"/>
      <c r="AE21" s="903"/>
      <c r="AG21" s="63"/>
      <c r="AH21" s="63"/>
      <c r="AI21" s="66"/>
      <c r="AJ21" s="63"/>
      <c r="AK21" s="63"/>
      <c r="AL21" s="63"/>
      <c r="AM21" s="63"/>
      <c r="AN21" s="158"/>
      <c r="AO21" s="106"/>
      <c r="AP21" s="54" t="s">
        <v>36</v>
      </c>
      <c r="AQ21" s="203"/>
      <c r="AR21" s="63"/>
      <c r="AS21" s="202"/>
      <c r="AT21" s="202"/>
      <c r="AU21"/>
      <c r="AV21"/>
      <c r="AW21" s="491"/>
    </row>
    <row r="22" spans="2:49" ht="25.5" customHeight="1" thickTop="1" thickBot="1" x14ac:dyDescent="0.2">
      <c r="B22" s="855"/>
      <c r="C22" s="855"/>
      <c r="D22" s="855"/>
      <c r="E22" s="855"/>
      <c r="F22" s="855"/>
      <c r="G22" s="855"/>
      <c r="H22" s="855"/>
      <c r="I22" s="855"/>
      <c r="J22" s="855"/>
      <c r="K22" s="66"/>
      <c r="L22" s="63"/>
      <c r="M22" s="902"/>
      <c r="N22" s="66"/>
      <c r="P22" s="908" t="str">
        <f>+IF(P21=0,"",IF(P18&lt;P21,"エラー !：④の内数である⑤の量が④を超えています",""))</f>
        <v/>
      </c>
      <c r="Q22" s="908"/>
      <c r="R22" s="908"/>
      <c r="S22" s="908"/>
      <c r="T22" s="908"/>
      <c r="U22" s="908"/>
      <c r="V22" s="908"/>
      <c r="W22" s="142"/>
      <c r="X22" s="142"/>
      <c r="Y22" s="142"/>
      <c r="Z22" s="142"/>
      <c r="AA22" s="142"/>
      <c r="AB22" s="142"/>
      <c r="AC22" s="63"/>
      <c r="AD22" s="63"/>
      <c r="AE22" s="197"/>
      <c r="AG22" s="63"/>
      <c r="AH22" s="63"/>
      <c r="AI22" s="66"/>
      <c r="AJ22" s="63"/>
      <c r="AK22" s="63"/>
      <c r="AL22" s="63"/>
      <c r="AM22" s="63"/>
      <c r="AN22" s="63"/>
      <c r="AW22" s="491"/>
    </row>
    <row r="23" spans="2:49" ht="27" customHeight="1" thickTop="1" thickBot="1" x14ac:dyDescent="0.2">
      <c r="B23" s="856" t="s">
        <v>197</v>
      </c>
      <c r="C23" s="858"/>
      <c r="D23" s="857" t="s">
        <v>443</v>
      </c>
      <c r="E23" s="857"/>
      <c r="F23" s="857"/>
      <c r="G23" s="858"/>
      <c r="H23" s="856" t="s">
        <v>444</v>
      </c>
      <c r="I23" s="857"/>
      <c r="J23" s="858"/>
      <c r="K23" s="66"/>
      <c r="L23" s="63"/>
      <c r="M23" s="902"/>
      <c r="N23" s="66"/>
      <c r="O23" s="58"/>
      <c r="P23" s="61" t="s">
        <v>86</v>
      </c>
      <c r="Q23" s="882" t="s">
        <v>30</v>
      </c>
      <c r="R23" s="882"/>
      <c r="S23" s="882"/>
      <c r="T23" s="881"/>
      <c r="U23" s="888"/>
      <c r="V23" s="889"/>
      <c r="W23" s="889"/>
      <c r="X23" s="889"/>
      <c r="AC23" s="63"/>
      <c r="AD23" s="63"/>
      <c r="AE23" s="202"/>
      <c r="AF23"/>
      <c r="AG23"/>
      <c r="AH23"/>
      <c r="AI23" s="299"/>
      <c r="AJ23" s="202"/>
      <c r="AK23" s="63"/>
      <c r="AL23" s="63"/>
      <c r="AM23" s="63"/>
      <c r="AN23" s="162"/>
      <c r="AP23" s="63"/>
      <c r="AR23" s="59"/>
      <c r="AS23" s="147" t="s">
        <v>188</v>
      </c>
      <c r="AT23" s="846" t="s">
        <v>189</v>
      </c>
      <c r="AU23" s="846"/>
      <c r="AV23" s="847"/>
      <c r="AW23" s="491"/>
    </row>
    <row r="24" spans="2:49" ht="27" customHeight="1" thickBot="1" x14ac:dyDescent="0.2">
      <c r="B24" s="866" t="s">
        <v>198</v>
      </c>
      <c r="C24" s="867"/>
      <c r="D24" s="830">
        <v>1.2</v>
      </c>
      <c r="E24" s="830"/>
      <c r="F24" s="830"/>
      <c r="G24" s="206" t="s">
        <v>196</v>
      </c>
      <c r="H24" s="831">
        <f>+F12</f>
        <v>3.3</v>
      </c>
      <c r="I24" s="832"/>
      <c r="J24" s="206" t="s">
        <v>196</v>
      </c>
      <c r="K24" s="66"/>
      <c r="L24" s="63"/>
      <c r="M24" s="903"/>
      <c r="P24" s="837"/>
      <c r="Q24" s="870"/>
      <c r="R24" s="870"/>
      <c r="S24" s="870"/>
      <c r="T24" s="54" t="s">
        <v>13</v>
      </c>
      <c r="U24"/>
      <c r="V24"/>
      <c r="W24"/>
      <c r="X24"/>
      <c r="AC24" s="63"/>
      <c r="AD24" s="63"/>
      <c r="AE24" s="202"/>
      <c r="AF24"/>
      <c r="AG24"/>
      <c r="AH24"/>
      <c r="AI24" s="299"/>
      <c r="AJ24" s="202"/>
      <c r="AK24" s="63"/>
      <c r="AL24" s="152"/>
      <c r="AM24" s="63"/>
      <c r="AN24" s="63"/>
      <c r="AQ24" s="66"/>
      <c r="AR24" s="157"/>
      <c r="AS24" s="859">
        <f>+ROUND(AU16,1)+ROUND(AA28,1)</f>
        <v>0</v>
      </c>
      <c r="AT24" s="860"/>
      <c r="AU24" s="860"/>
      <c r="AV24" s="62" t="s">
        <v>13</v>
      </c>
      <c r="AW24" s="491"/>
    </row>
    <row r="25" spans="2:49" ht="27" customHeight="1" thickBot="1" x14ac:dyDescent="0.2">
      <c r="B25" s="866" t="s">
        <v>199</v>
      </c>
      <c r="C25" s="867"/>
      <c r="D25" s="830">
        <v>0</v>
      </c>
      <c r="E25" s="830"/>
      <c r="F25" s="830"/>
      <c r="G25" s="206" t="s">
        <v>196</v>
      </c>
      <c r="H25" s="831">
        <f>+P12+AH9</f>
        <v>0</v>
      </c>
      <c r="I25" s="832"/>
      <c r="J25" s="206" t="s">
        <v>196</v>
      </c>
      <c r="K25" s="66"/>
      <c r="L25" s="63"/>
      <c r="P25" s="63"/>
      <c r="Q25" s="63"/>
      <c r="R25" s="63"/>
      <c r="S25" s="63"/>
      <c r="T25" s="63"/>
      <c r="U25" s="63"/>
      <c r="V25" s="63"/>
      <c r="AE25" s="161"/>
      <c r="AH25" s="63"/>
      <c r="AI25" s="66"/>
      <c r="AJ25" s="63"/>
      <c r="AK25" s="63"/>
      <c r="AL25" s="198"/>
      <c r="AM25" s="198"/>
      <c r="AN25" s="198"/>
      <c r="AQ25" s="311"/>
      <c r="AR25" s="138"/>
      <c r="AW25" s="491"/>
    </row>
    <row r="26" spans="2:49" ht="27" customHeight="1" thickTop="1" thickBot="1" x14ac:dyDescent="0.2">
      <c r="B26" s="866" t="s">
        <v>200</v>
      </c>
      <c r="C26" s="867"/>
      <c r="D26" s="830">
        <v>0</v>
      </c>
      <c r="E26" s="830"/>
      <c r="F26" s="830"/>
      <c r="G26" s="206" t="s">
        <v>196</v>
      </c>
      <c r="H26" s="831">
        <f>+P21</f>
        <v>0</v>
      </c>
      <c r="I26" s="832"/>
      <c r="J26" s="206" t="s">
        <v>196</v>
      </c>
      <c r="K26" s="66"/>
      <c r="L26" s="155"/>
      <c r="M26" s="901" t="s">
        <v>33</v>
      </c>
      <c r="N26" s="58"/>
      <c r="O26" s="58"/>
      <c r="P26" s="290" t="s">
        <v>178</v>
      </c>
      <c r="Q26" s="882" t="s">
        <v>179</v>
      </c>
      <c r="R26" s="882"/>
      <c r="S26" s="882"/>
      <c r="T26" s="881"/>
      <c r="U26" s="58"/>
      <c r="V26" s="58"/>
      <c r="W26" s="58"/>
      <c r="X26" s="58"/>
      <c r="Y26" s="58"/>
      <c r="Z26" s="58"/>
      <c r="AA26" s="58"/>
      <c r="AB26" s="58"/>
      <c r="AC26" s="58"/>
      <c r="AD26" s="58"/>
      <c r="AE26" s="58"/>
      <c r="AF26" s="58"/>
      <c r="AG26" s="58"/>
      <c r="AH26" s="58"/>
      <c r="AI26" s="71"/>
      <c r="AJ26" s="58"/>
      <c r="AK26" s="59"/>
      <c r="AL26" s="147" t="s">
        <v>185</v>
      </c>
      <c r="AM26" s="846" t="s">
        <v>279</v>
      </c>
      <c r="AN26" s="846"/>
      <c r="AO26" s="846"/>
      <c r="AP26" s="847"/>
      <c r="AQ26" s="313"/>
      <c r="AR26" s="314"/>
      <c r="AS26" s="147" t="s">
        <v>190</v>
      </c>
      <c r="AT26" s="846" t="s">
        <v>428</v>
      </c>
      <c r="AU26" s="846"/>
      <c r="AV26" s="847"/>
      <c r="AW26" s="491"/>
    </row>
    <row r="27" spans="2:49" ht="27" customHeight="1" thickBot="1" x14ac:dyDescent="0.2">
      <c r="B27" s="866" t="s">
        <v>221</v>
      </c>
      <c r="C27" s="867"/>
      <c r="D27" s="830">
        <v>0</v>
      </c>
      <c r="E27" s="830"/>
      <c r="F27" s="830"/>
      <c r="G27" s="206" t="s">
        <v>196</v>
      </c>
      <c r="H27" s="831">
        <f>+Y21</f>
        <v>0</v>
      </c>
      <c r="I27" s="832"/>
      <c r="J27" s="206" t="s">
        <v>196</v>
      </c>
      <c r="M27" s="902"/>
      <c r="P27" s="904">
        <f>+R30+ROUND(R33,1)</f>
        <v>3.3</v>
      </c>
      <c r="Q27" s="905"/>
      <c r="R27" s="905"/>
      <c r="S27" s="905"/>
      <c r="T27" s="54" t="s">
        <v>36</v>
      </c>
      <c r="U27" s="74"/>
      <c r="V27" s="74"/>
      <c r="Y27" s="72" t="s">
        <v>37</v>
      </c>
      <c r="Z27" s="75"/>
      <c r="AH27" s="63"/>
      <c r="AI27" s="63"/>
      <c r="AJ27" s="63"/>
      <c r="AK27" s="63"/>
      <c r="AL27" s="859">
        <f>+AH18+P27</f>
        <v>3.3</v>
      </c>
      <c r="AM27" s="860"/>
      <c r="AN27" s="860"/>
      <c r="AO27" s="860"/>
      <c r="AP27" s="62" t="s">
        <v>13</v>
      </c>
      <c r="AQ27" s="311"/>
      <c r="AR27" s="138"/>
      <c r="AS27" s="844"/>
      <c r="AT27" s="845"/>
      <c r="AU27" s="845"/>
      <c r="AV27" s="62" t="s">
        <v>13</v>
      </c>
      <c r="AW27" s="491"/>
    </row>
    <row r="28" spans="2:49" ht="27" customHeight="1" thickTop="1" thickBot="1" x14ac:dyDescent="0.2">
      <c r="B28" s="868" t="s">
        <v>329</v>
      </c>
      <c r="C28" s="869"/>
      <c r="D28" s="830">
        <v>0</v>
      </c>
      <c r="E28" s="830"/>
      <c r="F28" s="830"/>
      <c r="G28" s="206" t="s">
        <v>196</v>
      </c>
      <c r="H28" s="831">
        <f>+P15+AH12</f>
        <v>0</v>
      </c>
      <c r="I28" s="832"/>
      <c r="J28" s="206" t="s">
        <v>196</v>
      </c>
      <c r="M28" s="902"/>
      <c r="P28" s="66"/>
      <c r="U28" s="63"/>
      <c r="V28" s="63"/>
      <c r="Y28" s="864" t="s">
        <v>173</v>
      </c>
      <c r="Z28" s="865"/>
      <c r="AA28" s="837"/>
      <c r="AB28" s="838"/>
      <c r="AC28" s="838"/>
      <c r="AD28" s="838"/>
      <c r="AE28" s="838"/>
      <c r="AF28" s="54" t="s">
        <v>13</v>
      </c>
      <c r="AH28" s="63"/>
      <c r="AI28" s="63"/>
      <c r="AN28" s="310"/>
      <c r="AQ28" s="311"/>
      <c r="AR28" s="138"/>
      <c r="AS28" s="489" t="str">
        <f>+IF(AS27=0,"",IF(AL27&lt;(AS24+AS27+AS31),"エラー !：⑩の内数である（⑫+⑬＋⑭）の量が⑩を超えています",""))</f>
        <v/>
      </c>
      <c r="AT28" s="487"/>
      <c r="AU28" s="487"/>
      <c r="AV28" s="487"/>
      <c r="AW28" s="491"/>
    </row>
    <row r="29" spans="2:49" ht="27" customHeight="1" thickTop="1" thickBot="1" x14ac:dyDescent="0.2">
      <c r="B29" s="866" t="s">
        <v>222</v>
      </c>
      <c r="C29" s="867"/>
      <c r="D29" s="830">
        <v>1.2</v>
      </c>
      <c r="E29" s="830"/>
      <c r="F29" s="830"/>
      <c r="G29" s="206" t="s">
        <v>196</v>
      </c>
      <c r="H29" s="831">
        <f>+AL27</f>
        <v>3.3</v>
      </c>
      <c r="I29" s="832"/>
      <c r="J29" s="206" t="s">
        <v>196</v>
      </c>
      <c r="M29" s="902"/>
      <c r="P29" s="66"/>
      <c r="Q29" s="155"/>
      <c r="R29" s="61" t="s">
        <v>181</v>
      </c>
      <c r="S29" s="882" t="s">
        <v>31</v>
      </c>
      <c r="T29" s="896"/>
      <c r="U29" s="896"/>
      <c r="V29" s="897"/>
      <c r="W29" s="58"/>
      <c r="X29" s="76"/>
      <c r="Y29" s="864" t="s">
        <v>255</v>
      </c>
      <c r="Z29" s="865"/>
      <c r="AA29" s="837">
        <v>3.3</v>
      </c>
      <c r="AB29" s="838"/>
      <c r="AC29" s="838"/>
      <c r="AD29" s="838"/>
      <c r="AE29" s="838"/>
      <c r="AF29" s="54" t="s">
        <v>13</v>
      </c>
      <c r="AH29" s="63"/>
      <c r="AI29" s="63"/>
      <c r="AJ29" s="63"/>
      <c r="AK29" s="63"/>
      <c r="AL29" s="147" t="s">
        <v>186</v>
      </c>
      <c r="AM29" s="846" t="s">
        <v>187</v>
      </c>
      <c r="AN29" s="846"/>
      <c r="AO29" s="846"/>
      <c r="AP29" s="847"/>
      <c r="AQ29" s="312"/>
      <c r="AR29" s="315"/>
      <c r="AS29" s="839" t="s">
        <v>191</v>
      </c>
      <c r="AT29" s="833" t="s">
        <v>429</v>
      </c>
      <c r="AU29" s="833"/>
      <c r="AV29" s="834"/>
      <c r="AW29" s="491"/>
    </row>
    <row r="30" spans="2:49" ht="27" customHeight="1" thickBot="1" x14ac:dyDescent="0.2">
      <c r="B30" s="866" t="s">
        <v>223</v>
      </c>
      <c r="C30" s="867"/>
      <c r="D30" s="830">
        <v>0.1</v>
      </c>
      <c r="E30" s="830"/>
      <c r="F30" s="830"/>
      <c r="G30" s="206" t="s">
        <v>196</v>
      </c>
      <c r="H30" s="831">
        <f>+AL30</f>
        <v>3.3</v>
      </c>
      <c r="I30" s="832"/>
      <c r="J30" s="206" t="s">
        <v>196</v>
      </c>
      <c r="M30" s="902"/>
      <c r="P30" s="66"/>
      <c r="R30" s="904">
        <f>+ROUND(AA28,1)+ROUND(AA29,1)+ROUND(AA30,1)</f>
        <v>3.3</v>
      </c>
      <c r="S30" s="905"/>
      <c r="T30" s="905"/>
      <c r="U30" s="905"/>
      <c r="V30" s="54" t="s">
        <v>15</v>
      </c>
      <c r="Y30" s="864" t="s">
        <v>184</v>
      </c>
      <c r="Z30" s="865"/>
      <c r="AA30" s="837"/>
      <c r="AB30" s="838"/>
      <c r="AC30" s="838"/>
      <c r="AD30" s="838"/>
      <c r="AE30" s="838"/>
      <c r="AF30" s="54" t="s">
        <v>13</v>
      </c>
      <c r="AL30" s="844">
        <v>3.3</v>
      </c>
      <c r="AM30" s="845"/>
      <c r="AN30" s="845"/>
      <c r="AO30" s="845"/>
      <c r="AP30" s="62" t="s">
        <v>13</v>
      </c>
      <c r="AS30" s="840"/>
      <c r="AT30" s="835"/>
      <c r="AU30" s="835"/>
      <c r="AV30" s="836"/>
      <c r="AW30" s="491"/>
    </row>
    <row r="31" spans="2:49" ht="27" customHeight="1" thickTop="1" thickBot="1" x14ac:dyDescent="0.2">
      <c r="B31" s="866" t="s">
        <v>224</v>
      </c>
      <c r="C31" s="867"/>
      <c r="D31" s="830">
        <v>1.1000000000000001</v>
      </c>
      <c r="E31" s="830"/>
      <c r="F31" s="830"/>
      <c r="G31" s="206" t="s">
        <v>196</v>
      </c>
      <c r="H31" s="831">
        <f>+AS24</f>
        <v>0</v>
      </c>
      <c r="I31" s="832"/>
      <c r="J31" s="206" t="s">
        <v>196</v>
      </c>
      <c r="M31" s="902"/>
      <c r="P31" s="66"/>
      <c r="Y31"/>
      <c r="Z31"/>
      <c r="AA31" s="77" t="s">
        <v>88</v>
      </c>
      <c r="AK31" s="138"/>
      <c r="AL31" s="841" t="str">
        <f>+IF(AL30=0,"",IF(AL27&lt;AL30,"エラー !：⑩の内数である⑪の量が⑩を超えています",""))</f>
        <v/>
      </c>
      <c r="AM31" s="841"/>
      <c r="AN31" s="841"/>
      <c r="AO31" s="841"/>
      <c r="AP31" s="841"/>
      <c r="AQ31" s="841"/>
      <c r="AR31" s="51"/>
      <c r="AS31" s="842"/>
      <c r="AT31" s="843"/>
      <c r="AU31" s="843"/>
      <c r="AV31" s="173" t="s">
        <v>13</v>
      </c>
      <c r="AW31" s="491"/>
    </row>
    <row r="32" spans="2:49" ht="27" customHeight="1" thickTop="1" thickBot="1" x14ac:dyDescent="0.2">
      <c r="B32" s="866" t="s">
        <v>426</v>
      </c>
      <c r="C32" s="867"/>
      <c r="D32" s="830">
        <v>0</v>
      </c>
      <c r="E32" s="830"/>
      <c r="F32" s="830"/>
      <c r="G32" s="206" t="s">
        <v>196</v>
      </c>
      <c r="H32" s="831">
        <f>+AS27</f>
        <v>0</v>
      </c>
      <c r="I32" s="832"/>
      <c r="J32" s="206" t="s">
        <v>196</v>
      </c>
      <c r="M32" s="902"/>
      <c r="P32" s="66"/>
      <c r="Q32" s="155"/>
      <c r="R32" s="61" t="s">
        <v>183</v>
      </c>
      <c r="S32" s="882" t="s">
        <v>35</v>
      </c>
      <c r="T32" s="896"/>
      <c r="U32" s="896"/>
      <c r="V32" s="897"/>
      <c r="W32" s="63"/>
      <c r="X32" s="63"/>
      <c r="Y32"/>
      <c r="Z32"/>
      <c r="AA32" s="890" t="s">
        <v>327</v>
      </c>
      <c r="AB32" s="891"/>
      <c r="AC32" s="891"/>
      <c r="AD32" s="891"/>
      <c r="AE32" s="891"/>
      <c r="AF32" s="891" t="s">
        <v>192</v>
      </c>
      <c r="AG32" s="891"/>
      <c r="AH32" s="891"/>
      <c r="AI32" s="891"/>
      <c r="AJ32" s="891"/>
      <c r="AK32" s="891"/>
      <c r="AL32" s="891" t="s">
        <v>193</v>
      </c>
      <c r="AM32" s="891"/>
      <c r="AN32" s="891"/>
      <c r="AO32" s="898"/>
      <c r="AP32" s="200"/>
      <c r="AS32" s="490" t="str">
        <f>+IF(AS31=0,"",IF(AL27&lt;(AS24+AS27+AS31),"エラー !：⑩の内数である（⑫+⑬＋⑭）の量が⑩を超えています",""))</f>
        <v/>
      </c>
      <c r="AT32" s="488"/>
      <c r="AU32" s="488"/>
      <c r="AV32" s="488"/>
      <c r="AW32" s="491"/>
    </row>
    <row r="33" spans="2:62" ht="27" customHeight="1" thickBot="1" x14ac:dyDescent="0.2">
      <c r="B33" s="862" t="s">
        <v>427</v>
      </c>
      <c r="C33" s="863"/>
      <c r="D33" s="848">
        <v>0</v>
      </c>
      <c r="E33" s="849"/>
      <c r="F33" s="849"/>
      <c r="G33" s="207" t="s">
        <v>196</v>
      </c>
      <c r="H33" s="850">
        <f>+AS31</f>
        <v>0</v>
      </c>
      <c r="I33" s="851"/>
      <c r="J33" s="207" t="s">
        <v>196</v>
      </c>
      <c r="M33" s="903"/>
      <c r="R33" s="837"/>
      <c r="S33" s="838"/>
      <c r="T33" s="838"/>
      <c r="U33" s="838"/>
      <c r="V33" s="54" t="s">
        <v>36</v>
      </c>
      <c r="W33" s="63"/>
      <c r="X33" s="63"/>
      <c r="Y33"/>
      <c r="Z33"/>
      <c r="AA33" s="892"/>
      <c r="AB33" s="893"/>
      <c r="AC33" s="893"/>
      <c r="AD33" s="893"/>
      <c r="AE33" s="893"/>
      <c r="AF33" s="893"/>
      <c r="AG33" s="893"/>
      <c r="AH33" s="893"/>
      <c r="AI33" s="893"/>
      <c r="AJ33" s="893"/>
      <c r="AK33" s="893"/>
      <c r="AL33" s="893"/>
      <c r="AM33" s="893"/>
      <c r="AN33" s="893"/>
      <c r="AO33" s="899"/>
      <c r="AP33" s="200"/>
      <c r="AW33" s="491"/>
    </row>
    <row r="34" spans="2:62" ht="24" customHeight="1" x14ac:dyDescent="0.15">
      <c r="C34" s="300" t="str">
        <f>+IF(D30=0,"",IF(D29&lt;D30,"エラー !：上の表は、⑩の内数である⑪の量が⑩を超えています",""))</f>
        <v/>
      </c>
      <c r="AA34" s="894"/>
      <c r="AB34" s="895"/>
      <c r="AC34" s="895"/>
      <c r="AD34" s="895"/>
      <c r="AE34" s="895"/>
      <c r="AF34" s="895"/>
      <c r="AG34" s="895"/>
      <c r="AH34" s="895"/>
      <c r="AI34" s="895"/>
      <c r="AJ34" s="895"/>
      <c r="AK34" s="895"/>
      <c r="AL34" s="895"/>
      <c r="AM34" s="895"/>
      <c r="AN34" s="895"/>
      <c r="AO34" s="900"/>
      <c r="AP34" s="200"/>
      <c r="AW34" s="491"/>
    </row>
    <row r="35" spans="2:62" ht="15" customHeight="1" x14ac:dyDescent="0.15">
      <c r="C35" s="30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01" t="str">
        <f>+IF(D32=0,"",IF(D29&lt;D32,"エラー !：上の表は、⑩の内数である⑬の量が⑩を超えています",""))</f>
        <v/>
      </c>
      <c r="AF36" s="74"/>
      <c r="AG36" s="74"/>
      <c r="AH36" s="74"/>
      <c r="AI36" s="74"/>
      <c r="AJ36" s="74"/>
      <c r="AK36" s="74"/>
      <c r="AL36" s="74"/>
      <c r="AM36" s="163"/>
      <c r="AN36" s="163"/>
      <c r="AO36" s="138"/>
      <c r="AP36" s="63"/>
      <c r="AQ36" s="63"/>
      <c r="AR36" s="63"/>
      <c r="AS36" s="63"/>
      <c r="AT36" s="63"/>
      <c r="AU36" s="63"/>
      <c r="AV36" s="63"/>
      <c r="AW36" s="78"/>
      <c r="AY36" s="63"/>
      <c r="AZ36" s="63"/>
      <c r="BA36" s="63"/>
      <c r="BB36" s="63"/>
      <c r="BC36" s="63"/>
      <c r="BD36" s="63"/>
    </row>
    <row r="37" spans="2:62" ht="15" customHeight="1" x14ac:dyDescent="0.15">
      <c r="C37" s="301" t="str">
        <f>+IF(D33=0,"",IF(D29&lt;D33,"エラー !：上の表は、⑩の内数である⑭の量が⑩を超えています",""))</f>
        <v/>
      </c>
      <c r="J37" s="78"/>
      <c r="K37" s="78"/>
      <c r="R37" s="78"/>
      <c r="S37" s="78"/>
      <c r="T37" s="78"/>
      <c r="AF37" s="63"/>
      <c r="AG37" s="63"/>
      <c r="AH37" s="63"/>
      <c r="AI37" s="63"/>
      <c r="AJ37" s="63"/>
      <c r="AK37" s="63"/>
      <c r="AL37" s="74"/>
      <c r="AM37" s="138"/>
      <c r="AN37" s="138"/>
      <c r="AO37" s="138"/>
      <c r="AP37" s="63"/>
      <c r="AQ37" s="63"/>
      <c r="AR37" s="63"/>
      <c r="AS37" s="63"/>
      <c r="AT37" s="63"/>
      <c r="AU37" s="74"/>
      <c r="AV37" s="74"/>
      <c r="AW37" s="78"/>
      <c r="AY37" s="63"/>
      <c r="AZ37" s="63"/>
      <c r="BA37" s="63"/>
      <c r="BB37" s="63"/>
      <c r="BC37" s="63"/>
      <c r="BD37" s="63"/>
    </row>
    <row r="38" spans="2:62" ht="13.5" x14ac:dyDescent="0.15">
      <c r="H38" s="330"/>
      <c r="J38" s="78"/>
      <c r="K38" s="78"/>
      <c r="R38" s="78"/>
      <c r="S38" s="78"/>
      <c r="T38" s="78"/>
      <c r="AF38" s="63"/>
      <c r="AG38" s="63"/>
      <c r="AH38" s="63"/>
      <c r="AI38" s="63"/>
      <c r="AJ38" s="63"/>
      <c r="AK38" s="63"/>
      <c r="AL38" s="74"/>
      <c r="AM38" s="138"/>
      <c r="AN38" s="138"/>
      <c r="AO38" s="138"/>
      <c r="AP38" s="63"/>
      <c r="AQ38" s="63"/>
      <c r="AR38" s="63"/>
      <c r="AS38" s="138"/>
      <c r="AT38" s="163"/>
      <c r="AU38" s="74"/>
      <c r="AV38" s="74"/>
      <c r="AW38" s="78"/>
      <c r="AY38" s="63"/>
      <c r="AZ38" s="63"/>
      <c r="BA38" s="63"/>
      <c r="BB38" s="63"/>
      <c r="BC38" s="63"/>
      <c r="BD38" s="63"/>
    </row>
    <row r="39" spans="2:62" ht="13.5" x14ac:dyDescent="0.15">
      <c r="H39" s="330"/>
      <c r="J39" s="78"/>
      <c r="K39" s="78"/>
      <c r="R39" s="78"/>
      <c r="S39" s="78"/>
      <c r="T39" s="78"/>
      <c r="AF39" s="63"/>
      <c r="AG39" s="63"/>
      <c r="AH39" s="63"/>
      <c r="AI39" s="63"/>
      <c r="AJ39" s="63"/>
      <c r="AK39" s="63"/>
      <c r="AL39" s="74"/>
      <c r="AM39" s="138"/>
      <c r="AN39" s="138"/>
      <c r="AO39" s="138"/>
      <c r="AP39" s="63"/>
      <c r="AQ39" s="63"/>
      <c r="AR39" s="63"/>
      <c r="AS39" s="138"/>
      <c r="AT39" s="74"/>
      <c r="AU39" s="74"/>
      <c r="AV39" s="74"/>
      <c r="AW39" s="78"/>
      <c r="AY39" s="63"/>
      <c r="AZ39" s="63"/>
      <c r="BA39" s="63"/>
      <c r="BB39" s="63"/>
      <c r="BC39" s="63"/>
      <c r="BD39" s="63"/>
    </row>
    <row r="40" spans="2:62" ht="13.5" x14ac:dyDescent="0.15">
      <c r="H40" s="330"/>
      <c r="J40" s="78"/>
      <c r="K40" s="78"/>
      <c r="R40" s="78"/>
      <c r="S40" s="78"/>
      <c r="T40" s="78"/>
      <c r="AF40" s="63"/>
      <c r="AG40" s="63"/>
      <c r="AH40" s="63"/>
      <c r="AI40" s="63"/>
      <c r="AJ40" s="63"/>
      <c r="AK40" s="63"/>
      <c r="AL40" s="74"/>
      <c r="AM40" s="138"/>
      <c r="AN40" s="138"/>
      <c r="AO40" s="138"/>
      <c r="AP40" s="63"/>
      <c r="AQ40" s="63"/>
      <c r="AR40" s="63"/>
      <c r="AS40" s="138"/>
      <c r="AT40" s="74"/>
      <c r="AU40" s="74"/>
      <c r="AV40" s="74"/>
      <c r="AW40" s="78"/>
      <c r="AY40" s="63"/>
      <c r="AZ40" s="63"/>
      <c r="BA40" s="63"/>
      <c r="BB40" s="63"/>
      <c r="BC40" s="63"/>
      <c r="BD40" s="63"/>
    </row>
    <row r="41" spans="2:62" ht="13.5" x14ac:dyDescent="0.15">
      <c r="H41" s="330"/>
      <c r="J41" s="78"/>
      <c r="K41" s="78"/>
      <c r="R41" s="78"/>
      <c r="S41" s="78"/>
      <c r="T41" s="78"/>
      <c r="AF41" s="63"/>
      <c r="AG41" s="63"/>
      <c r="AH41" s="63"/>
      <c r="AI41" s="63"/>
      <c r="AJ41" s="63"/>
      <c r="AK41" s="63"/>
      <c r="AL41" s="63"/>
      <c r="AM41" s="63"/>
      <c r="AN41" s="63"/>
      <c r="AO41" s="63"/>
      <c r="AP41" s="63"/>
      <c r="AQ41" s="63"/>
      <c r="AR41" s="63"/>
      <c r="AS41" s="138"/>
      <c r="AT41" s="74"/>
      <c r="AU41" s="74"/>
      <c r="AV41" s="74"/>
      <c r="AW41" s="78"/>
      <c r="AY41" s="63"/>
      <c r="AZ41" s="63"/>
      <c r="BA41" s="63"/>
      <c r="BB41" s="63"/>
      <c r="BC41" s="63"/>
      <c r="BD41" s="63"/>
    </row>
    <row r="42" spans="2:62" ht="13.5" x14ac:dyDescent="0.15">
      <c r="H42" s="330"/>
      <c r="I42" s="78"/>
      <c r="J42" s="78"/>
      <c r="K42" s="78"/>
      <c r="R42" s="78"/>
      <c r="S42" s="78"/>
      <c r="T42" s="78"/>
      <c r="AQ42" s="63"/>
      <c r="AR42" s="63"/>
      <c r="AS42" s="138"/>
      <c r="AT42" s="74"/>
      <c r="AY42" s="63"/>
      <c r="AZ42" s="63"/>
      <c r="BA42" s="63"/>
      <c r="BB42" s="63"/>
      <c r="BC42" s="63"/>
      <c r="BD42" s="63"/>
    </row>
    <row r="43" spans="2:62" x14ac:dyDescent="0.15">
      <c r="H43" s="330"/>
      <c r="I43" s="78"/>
      <c r="J43" s="78"/>
      <c r="K43" s="78"/>
      <c r="R43" s="78"/>
      <c r="S43" s="78"/>
      <c r="T43" s="78"/>
      <c r="AW43" s="78"/>
      <c r="AY43" s="63"/>
      <c r="AZ43" s="63"/>
      <c r="BA43" s="63"/>
      <c r="BB43" s="63"/>
      <c r="BC43" s="63"/>
      <c r="BD43" s="63"/>
    </row>
    <row r="44" spans="2:62" x14ac:dyDescent="0.15">
      <c r="H44" s="330"/>
      <c r="I44" s="78"/>
      <c r="J44" s="78"/>
      <c r="K44" s="78"/>
      <c r="R44" s="78"/>
      <c r="S44" s="78"/>
      <c r="T44" s="78"/>
      <c r="AW44" s="78"/>
    </row>
    <row r="45" spans="2:62" x14ac:dyDescent="0.15">
      <c r="H45" s="330"/>
      <c r="I45" s="78"/>
      <c r="J45" s="78"/>
      <c r="K45" s="78"/>
      <c r="R45" s="78"/>
      <c r="S45" s="78"/>
      <c r="T45" s="78"/>
    </row>
    <row r="46" spans="2:62" x14ac:dyDescent="0.15">
      <c r="H46" s="330"/>
      <c r="I46" s="78"/>
      <c r="J46" s="78"/>
      <c r="K46" s="78"/>
      <c r="R46" s="78"/>
      <c r="S46" s="78"/>
      <c r="T46" s="78"/>
    </row>
    <row r="47" spans="2:62" ht="13.5" x14ac:dyDescent="0.15">
      <c r="H47" s="330"/>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92</v>
      </c>
      <c r="T1" s="95" t="s">
        <v>280</v>
      </c>
    </row>
    <row r="2" spans="2:49" ht="12" customHeight="1" thickBot="1" x14ac:dyDescent="0.2">
      <c r="B2" s="852" t="s">
        <v>270</v>
      </c>
      <c r="C2" s="852"/>
      <c r="D2" s="852"/>
      <c r="E2" s="852"/>
      <c r="F2" s="852"/>
      <c r="G2" s="852"/>
      <c r="H2" s="852"/>
      <c r="I2" s="137"/>
      <c r="J2" s="137"/>
      <c r="K2" s="137"/>
      <c r="L2" s="137"/>
      <c r="M2" s="137"/>
      <c r="N2" s="137"/>
      <c r="O2" s="137"/>
      <c r="P2" s="137"/>
      <c r="Q2" s="137"/>
      <c r="R2" s="137"/>
      <c r="S2" s="137"/>
      <c r="T2" s="137"/>
      <c r="U2" s="137"/>
      <c r="V2" s="137"/>
      <c r="W2" s="137"/>
      <c r="X2" s="137"/>
      <c r="Y2" s="118"/>
      <c r="Z2" s="51"/>
      <c r="AA2" s="51"/>
      <c r="AB2" s="51"/>
      <c r="AC2" s="51"/>
      <c r="AD2" s="51"/>
      <c r="AE2" s="51"/>
      <c r="AF2" s="51"/>
      <c r="AG2" s="51"/>
      <c r="AH2" s="51"/>
      <c r="AI2" s="51"/>
      <c r="AJ2" s="51"/>
      <c r="AK2" s="51"/>
      <c r="AL2" s="51"/>
      <c r="AM2" s="51"/>
      <c r="AN2" s="51"/>
      <c r="AO2" s="51"/>
      <c r="AP2" s="51"/>
      <c r="AQ2" s="51"/>
      <c r="AR2" s="51"/>
      <c r="AS2" s="51"/>
      <c r="AT2" s="51"/>
      <c r="AU2" s="129"/>
      <c r="AV2" s="127"/>
      <c r="AW2" s="491"/>
    </row>
    <row r="3" spans="2:49" ht="13.35" customHeight="1" x14ac:dyDescent="0.15">
      <c r="B3" s="852"/>
      <c r="C3" s="852"/>
      <c r="D3" s="852"/>
      <c r="E3" s="852"/>
      <c r="F3" s="852"/>
      <c r="G3" s="852"/>
      <c r="H3" s="852"/>
      <c r="I3" s="137"/>
      <c r="J3" s="137"/>
      <c r="K3" s="137"/>
      <c r="L3" s="137"/>
      <c r="M3" s="137"/>
      <c r="N3" s="137"/>
      <c r="O3" s="137"/>
      <c r="P3" s="137"/>
      <c r="Q3" s="137"/>
      <c r="R3" s="137"/>
      <c r="S3" s="137"/>
      <c r="T3" s="137"/>
      <c r="U3" s="137"/>
      <c r="V3" s="137"/>
      <c r="W3" s="137"/>
      <c r="X3" s="137"/>
      <c r="Y3" s="118"/>
      <c r="Z3" s="52"/>
      <c r="AA3" s="52"/>
      <c r="AB3" s="911"/>
      <c r="AC3" s="911"/>
      <c r="AD3" s="911"/>
      <c r="AE3" s="101"/>
      <c r="AF3" s="119"/>
      <c r="AG3" s="119"/>
      <c r="AH3" s="119"/>
      <c r="AI3" s="119"/>
      <c r="AJ3" s="119"/>
      <c r="AK3" s="119"/>
      <c r="AL3" s="119"/>
      <c r="AM3" s="119"/>
      <c r="AN3" s="119"/>
      <c r="AO3" s="119"/>
      <c r="AP3" s="912" t="s">
        <v>325</v>
      </c>
      <c r="AQ3" s="913"/>
      <c r="AR3" s="914"/>
      <c r="AS3" s="918" t="s">
        <v>0</v>
      </c>
      <c r="AT3" s="757"/>
      <c r="AU3" s="128" t="s">
        <v>111</v>
      </c>
      <c r="AV3" s="119"/>
      <c r="AW3" s="491"/>
    </row>
    <row r="4" spans="2:49" ht="14.25" thickBot="1" x14ac:dyDescent="0.2">
      <c r="C4" s="118"/>
      <c r="F4" s="118"/>
      <c r="G4" s="118"/>
      <c r="H4" s="118"/>
      <c r="I4" s="118"/>
      <c r="J4" s="118"/>
      <c r="K4" s="118"/>
      <c r="L4" s="118"/>
      <c r="M4" s="118"/>
      <c r="N4" s="118"/>
      <c r="O4" s="118"/>
      <c r="P4" s="118"/>
      <c r="Q4" s="118"/>
      <c r="R4" s="118"/>
      <c r="S4" s="118"/>
      <c r="T4" s="118"/>
      <c r="U4" s="118"/>
      <c r="V4" s="118"/>
      <c r="W4" s="118"/>
      <c r="X4" s="118"/>
      <c r="Y4" s="118"/>
      <c r="Z4" s="52"/>
      <c r="AA4" s="52"/>
      <c r="AB4" s="120"/>
      <c r="AC4" s="120"/>
      <c r="AD4" s="120"/>
      <c r="AE4" s="101"/>
      <c r="AF4" s="119"/>
      <c r="AG4" s="119"/>
      <c r="AH4" s="119"/>
      <c r="AI4" s="119"/>
      <c r="AJ4" s="119"/>
      <c r="AK4" s="119"/>
      <c r="AL4" s="119"/>
      <c r="AM4" s="119"/>
      <c r="AN4" s="119"/>
      <c r="AO4" s="119"/>
      <c r="AP4" s="915"/>
      <c r="AQ4" s="916"/>
      <c r="AR4" s="917"/>
      <c r="AS4" s="919" t="str">
        <f>+表紙!N28</f>
        <v>○</v>
      </c>
      <c r="AT4" s="779"/>
      <c r="AU4" s="317" t="str">
        <f>+表紙!O28</f>
        <v>　</v>
      </c>
      <c r="AV4" s="119"/>
      <c r="AW4" s="491"/>
    </row>
    <row r="5" spans="2:49" ht="15" customHeight="1" x14ac:dyDescent="0.15">
      <c r="B5" s="164" t="s">
        <v>103</v>
      </c>
      <c r="C5" s="164"/>
      <c r="F5" s="164"/>
      <c r="G5" s="117"/>
      <c r="H5" s="117"/>
      <c r="I5" s="117"/>
      <c r="J5" s="117"/>
      <c r="K5" s="117"/>
      <c r="L5" s="117"/>
      <c r="M5" s="52"/>
      <c r="N5" s="52"/>
      <c r="O5" s="52"/>
      <c r="P5" s="52"/>
      <c r="Q5" s="52"/>
      <c r="R5" s="52"/>
      <c r="S5" s="52"/>
      <c r="T5" s="52"/>
      <c r="U5" s="52"/>
      <c r="V5" s="52"/>
      <c r="W5" s="52"/>
      <c r="X5" s="52"/>
      <c r="Y5" s="52"/>
      <c r="Z5" s="927" t="s">
        <v>99</v>
      </c>
      <c r="AA5" s="927"/>
      <c r="AB5" s="928"/>
      <c r="AC5" s="928"/>
      <c r="AD5" s="928"/>
      <c r="AE5" s="101" t="s">
        <v>104</v>
      </c>
      <c r="AF5" s="853" t="str">
        <f>+表紙!F47</f>
        <v>住友不動産株式会社　注文住宅事業本部　工事課　神奈川事業所</v>
      </c>
      <c r="AG5" s="853"/>
      <c r="AH5" s="853"/>
      <c r="AI5" s="853"/>
      <c r="AJ5" s="853"/>
      <c r="AK5" s="853"/>
      <c r="AL5" s="853"/>
      <c r="AM5" s="853"/>
      <c r="AN5" s="853"/>
      <c r="AO5" s="853"/>
      <c r="AP5" s="853"/>
      <c r="AQ5" s="853"/>
      <c r="AR5" s="853"/>
      <c r="AS5" s="853"/>
      <c r="AT5" s="853"/>
      <c r="AU5" s="853"/>
      <c r="AV5" s="286"/>
      <c r="AW5" s="491"/>
    </row>
    <row r="6" spans="2:49" ht="24.75" customHeight="1" thickBot="1" x14ac:dyDescent="0.2">
      <c r="B6" s="356" t="s">
        <v>441</v>
      </c>
      <c r="C6" s="144"/>
      <c r="F6" s="144"/>
      <c r="G6" s="144"/>
      <c r="H6" s="144"/>
      <c r="I6" s="144"/>
      <c r="J6" s="144"/>
      <c r="K6" s="144"/>
      <c r="L6" s="144"/>
      <c r="M6" s="144"/>
      <c r="N6" s="144"/>
      <c r="O6" s="144"/>
      <c r="P6" s="144"/>
      <c r="Q6" s="144"/>
      <c r="R6" s="144"/>
      <c r="S6" s="144"/>
      <c r="T6" s="144"/>
      <c r="U6" s="144"/>
      <c r="V6" s="144"/>
      <c r="W6" s="144"/>
      <c r="X6" s="144"/>
      <c r="Y6" s="144"/>
      <c r="Z6" s="94"/>
      <c r="AA6" s="94"/>
      <c r="AB6" s="149"/>
      <c r="AC6" s="169"/>
      <c r="AD6" s="169"/>
      <c r="AE6" s="169"/>
      <c r="AF6" s="169"/>
      <c r="AG6" s="169"/>
      <c r="AH6" s="169"/>
      <c r="AI6" s="169"/>
      <c r="AJ6" s="169"/>
      <c r="AK6" s="169"/>
      <c r="AL6" s="169"/>
      <c r="AM6" s="169"/>
      <c r="AN6" s="169"/>
      <c r="AO6" s="169"/>
      <c r="AP6" s="169"/>
      <c r="AQ6" s="169"/>
      <c r="AR6" s="169"/>
      <c r="AS6" s="169"/>
      <c r="AT6" s="169"/>
      <c r="AU6" s="169"/>
      <c r="AV6" s="169"/>
      <c r="AW6" s="491"/>
    </row>
    <row r="7" spans="2:49" ht="28.35" customHeight="1" thickBot="1" x14ac:dyDescent="0.2">
      <c r="B7" s="874" t="s">
        <v>87</v>
      </c>
      <c r="C7" s="875"/>
      <c r="D7" s="877" t="s">
        <v>209</v>
      </c>
      <c r="E7" s="878"/>
      <c r="F7" s="878"/>
      <c r="G7" s="878"/>
      <c r="H7" s="878"/>
      <c r="I7" s="879"/>
      <c r="J7" s="154"/>
      <c r="K7" s="63"/>
      <c r="L7" s="165"/>
      <c r="M7" s="929" t="s">
        <v>106</v>
      </c>
      <c r="N7" s="930"/>
      <c r="O7" s="930"/>
      <c r="P7" s="930"/>
      <c r="Q7" s="930"/>
      <c r="R7" s="930"/>
      <c r="S7" s="930"/>
      <c r="T7" s="930"/>
      <c r="U7" s="930"/>
      <c r="V7" s="930"/>
      <c r="W7" s="931"/>
      <c r="X7" s="931"/>
      <c r="Y7" s="930"/>
      <c r="Z7" s="930"/>
      <c r="AA7" s="930"/>
      <c r="AB7" s="932"/>
      <c r="AC7" s="169"/>
      <c r="AD7" s="169"/>
      <c r="AE7" s="169"/>
      <c r="AF7" s="104"/>
      <c r="AG7" s="104"/>
      <c r="AH7" s="104"/>
      <c r="AI7" s="104"/>
      <c r="AJ7" s="104"/>
      <c r="AK7" s="104"/>
      <c r="AL7" s="104"/>
      <c r="AM7" s="104"/>
      <c r="AN7" s="168"/>
      <c r="AO7" s="63"/>
      <c r="AP7" s="63"/>
      <c r="AQ7" s="63"/>
      <c r="AR7" s="63"/>
      <c r="AS7" s="202"/>
      <c r="AT7" s="202"/>
      <c r="AU7"/>
      <c r="AV7"/>
      <c r="AW7" s="491"/>
    </row>
    <row r="8" spans="2:49" ht="28.35" customHeight="1" thickTop="1" thickBot="1" x14ac:dyDescent="0.2">
      <c r="B8" s="53" t="s">
        <v>101</v>
      </c>
      <c r="C8" s="876" t="s">
        <v>109</v>
      </c>
      <c r="D8" s="876"/>
      <c r="E8" s="876"/>
      <c r="F8" s="876"/>
      <c r="G8" s="876"/>
      <c r="H8" s="876"/>
      <c r="I8" s="876"/>
      <c r="J8" s="876"/>
      <c r="K8" s="876"/>
      <c r="L8" s="159"/>
      <c r="M8" s="933"/>
      <c r="N8" s="934"/>
      <c r="O8" s="934"/>
      <c r="P8" s="934"/>
      <c r="Q8" s="934"/>
      <c r="R8" s="934"/>
      <c r="S8" s="934"/>
      <c r="T8" s="934"/>
      <c r="U8" s="934"/>
      <c r="V8" s="934"/>
      <c r="W8" s="934"/>
      <c r="X8" s="934"/>
      <c r="Y8" s="934"/>
      <c r="Z8" s="934"/>
      <c r="AA8" s="934"/>
      <c r="AB8" s="935"/>
      <c r="AC8" s="104"/>
      <c r="AD8" s="104"/>
      <c r="AE8" s="104"/>
      <c r="AF8" s="63"/>
      <c r="AG8" s="59"/>
      <c r="AH8" s="55" t="s">
        <v>27</v>
      </c>
      <c r="AI8" s="846" t="s">
        <v>334</v>
      </c>
      <c r="AJ8" s="846"/>
      <c r="AK8" s="846"/>
      <c r="AL8" s="846"/>
      <c r="AM8" s="846"/>
      <c r="AN8" s="847"/>
      <c r="AO8" s="63"/>
      <c r="AP8" s="63"/>
      <c r="AQ8" s="63"/>
      <c r="AR8" s="63"/>
      <c r="AS8" s="202"/>
      <c r="AT8" s="202"/>
      <c r="AU8"/>
      <c r="AV8"/>
      <c r="AW8" s="491"/>
    </row>
    <row r="9" spans="2:49" ht="24.75" customHeight="1" thickTop="1" thickBot="1" x14ac:dyDescent="0.2">
      <c r="B9" s="199" t="s">
        <v>254</v>
      </c>
      <c r="F9" s="883" t="s">
        <v>194</v>
      </c>
      <c r="G9" s="884"/>
      <c r="H9" s="884"/>
      <c r="I9" s="885"/>
      <c r="J9" s="159"/>
      <c r="K9" s="159"/>
      <c r="L9" s="159"/>
      <c r="M9" s="159"/>
      <c r="N9" s="159"/>
      <c r="O9" s="159"/>
      <c r="P9" s="159"/>
      <c r="Q9" s="159"/>
      <c r="R9" s="159"/>
      <c r="S9" s="159"/>
      <c r="T9" s="159"/>
      <c r="U9" s="159"/>
      <c r="V9" s="159"/>
      <c r="W9" s="146"/>
      <c r="X9" s="146"/>
      <c r="Y9" s="146"/>
      <c r="Z9" s="104"/>
      <c r="AA9" s="104"/>
      <c r="AB9" s="104"/>
      <c r="AC9" s="104"/>
      <c r="AD9" s="104"/>
      <c r="AE9" s="922" t="s">
        <v>19</v>
      </c>
      <c r="AF9" s="66"/>
      <c r="AH9" s="844"/>
      <c r="AI9" s="845"/>
      <c r="AJ9" s="845"/>
      <c r="AK9" s="845"/>
      <c r="AL9" s="845"/>
      <c r="AM9" s="845"/>
      <c r="AN9" s="62" t="s">
        <v>13</v>
      </c>
      <c r="AO9" s="63"/>
      <c r="AP9" s="63"/>
      <c r="AQ9" s="63"/>
      <c r="AR9" s="63"/>
      <c r="AS9" s="202"/>
      <c r="AT9" s="202"/>
      <c r="AU9"/>
      <c r="AV9"/>
      <c r="AW9" s="491"/>
    </row>
    <row r="10" spans="2:49" ht="24.75" customHeight="1" thickTop="1" thickBot="1" x14ac:dyDescent="0.2">
      <c r="F10" s="105"/>
      <c r="G10" s="139"/>
      <c r="H10" s="139"/>
      <c r="I10" s="139"/>
      <c r="J10" s="139"/>
      <c r="K10" s="139"/>
      <c r="L10" s="139"/>
      <c r="M10" s="139"/>
      <c r="N10" s="139"/>
      <c r="O10" s="139"/>
      <c r="P10" s="139"/>
      <c r="Q10" s="139"/>
      <c r="R10" s="139"/>
      <c r="S10" s="139"/>
      <c r="T10" s="139"/>
      <c r="U10" s="139"/>
      <c r="V10" s="139"/>
      <c r="W10" s="140"/>
      <c r="X10" s="140"/>
      <c r="Y10" s="140"/>
      <c r="Z10" s="104"/>
      <c r="AA10" s="104"/>
      <c r="AB10" s="104"/>
      <c r="AD10" s="63"/>
      <c r="AE10" s="923"/>
      <c r="AF10" s="66"/>
      <c r="AN10" s="63"/>
      <c r="AO10" s="63"/>
      <c r="AP10" s="63"/>
      <c r="AQ10" s="63"/>
      <c r="AR10" s="63"/>
      <c r="AS10" s="202"/>
      <c r="AT10" s="202"/>
      <c r="AU10"/>
      <c r="AV10"/>
      <c r="AW10" s="491"/>
    </row>
    <row r="11" spans="2:49" ht="27" customHeight="1" thickTop="1" thickBot="1" x14ac:dyDescent="0.2">
      <c r="C11" s="174" t="s">
        <v>195</v>
      </c>
      <c r="F11" s="55" t="s">
        <v>16</v>
      </c>
      <c r="G11" s="846" t="s">
        <v>328</v>
      </c>
      <c r="H11" s="846"/>
      <c r="I11" s="847"/>
      <c r="J11" s="56"/>
      <c r="K11" s="57"/>
      <c r="L11" s="58"/>
      <c r="M11" s="901" t="s">
        <v>17</v>
      </c>
      <c r="N11" s="58"/>
      <c r="O11" s="59"/>
      <c r="P11" s="55" t="s">
        <v>18</v>
      </c>
      <c r="Q11" s="925" t="s">
        <v>271</v>
      </c>
      <c r="R11" s="925"/>
      <c r="S11" s="925"/>
      <c r="T11" s="926"/>
      <c r="U11" s="201"/>
      <c r="V11" s="74"/>
      <c r="W11" s="63"/>
      <c r="X11" s="63"/>
      <c r="Y11"/>
      <c r="Z11"/>
      <c r="AA11"/>
      <c r="AB11"/>
      <c r="AC11" s="63"/>
      <c r="AD11" s="71"/>
      <c r="AE11" s="923"/>
      <c r="AF11" s="156"/>
      <c r="AG11" s="59"/>
      <c r="AH11" s="55" t="s">
        <v>34</v>
      </c>
      <c r="AI11" s="846" t="s">
        <v>277</v>
      </c>
      <c r="AJ11" s="846"/>
      <c r="AK11" s="846"/>
      <c r="AL11" s="846"/>
      <c r="AM11" s="846"/>
      <c r="AN11" s="847"/>
      <c r="AO11" s="63"/>
      <c r="AP11" s="63"/>
      <c r="AQ11" s="63"/>
      <c r="AR11" s="63"/>
      <c r="AS11" s="202"/>
      <c r="AT11" s="202"/>
      <c r="AU11"/>
      <c r="AV11"/>
      <c r="AW11" s="491"/>
    </row>
    <row r="12" spans="2:49" ht="24.75" customHeight="1" thickTop="1" thickBot="1" x14ac:dyDescent="0.2">
      <c r="F12" s="859">
        <f>+ROUND(P12,1)+ROUND(P15,1)+ROUND(P18,1)+ROUND(P24,1)+P27-ROUND(F15,1)</f>
        <v>0</v>
      </c>
      <c r="G12" s="860"/>
      <c r="H12" s="860"/>
      <c r="I12" s="62" t="s">
        <v>13</v>
      </c>
      <c r="J12" s="63"/>
      <c r="K12" s="64"/>
      <c r="L12" s="63"/>
      <c r="M12" s="902"/>
      <c r="N12" s="65"/>
      <c r="P12" s="844"/>
      <c r="Q12" s="741"/>
      <c r="R12" s="741"/>
      <c r="S12" s="741"/>
      <c r="T12" s="62" t="s">
        <v>13</v>
      </c>
      <c r="U12" s="63"/>
      <c r="V12" s="63"/>
      <c r="W12" s="63"/>
      <c r="X12" s="63"/>
      <c r="Y12"/>
      <c r="Z12"/>
      <c r="AA12"/>
      <c r="AB12"/>
      <c r="AC12" s="66"/>
      <c r="AE12" s="923"/>
      <c r="AG12" s="148"/>
      <c r="AH12" s="844"/>
      <c r="AI12" s="845"/>
      <c r="AJ12" s="845"/>
      <c r="AK12" s="845"/>
      <c r="AL12" s="845"/>
      <c r="AM12" s="845"/>
      <c r="AN12" s="62" t="s">
        <v>13</v>
      </c>
      <c r="AO12" s="63"/>
      <c r="AP12" s="63"/>
      <c r="AQ12" s="63"/>
      <c r="AR12" s="63"/>
      <c r="AS12" s="202"/>
      <c r="AT12" s="202"/>
      <c r="AU12"/>
      <c r="AV12"/>
      <c r="AW12" s="491"/>
    </row>
    <row r="13" spans="2:49" ht="24.75" customHeight="1" thickTop="1" thickBot="1" x14ac:dyDescent="0.2">
      <c r="J13" s="63"/>
      <c r="K13" s="67"/>
      <c r="L13" s="63"/>
      <c r="M13" s="902"/>
      <c r="N13" s="66"/>
      <c r="U13" s="63"/>
      <c r="V13" s="63"/>
      <c r="W13" s="63"/>
      <c r="X13" s="63"/>
      <c r="Y13"/>
      <c r="Z13"/>
      <c r="AA13"/>
      <c r="AB13"/>
      <c r="AC13" s="66"/>
      <c r="AE13" s="923"/>
      <c r="AG13" s="154"/>
      <c r="AH13" s="151"/>
      <c r="AI13" s="152"/>
      <c r="AJ13" s="152"/>
      <c r="AK13" s="152"/>
      <c r="AL13" s="152"/>
      <c r="AM13" s="153"/>
      <c r="AN13" s="153"/>
      <c r="AQ13" s="51"/>
      <c r="AR13" s="51"/>
      <c r="AS13" s="150"/>
      <c r="AT13" s="150"/>
      <c r="AU13" s="329"/>
      <c r="AV13" s="63"/>
      <c r="AW13" s="491"/>
    </row>
    <row r="14" spans="2:49" ht="27" customHeight="1" thickTop="1" thickBot="1" x14ac:dyDescent="0.2">
      <c r="F14" s="61" t="s">
        <v>425</v>
      </c>
      <c r="G14" s="882" t="s">
        <v>220</v>
      </c>
      <c r="H14" s="882"/>
      <c r="I14" s="881"/>
      <c r="J14" s="69"/>
      <c r="K14" s="70"/>
      <c r="L14" s="63"/>
      <c r="M14" s="902"/>
      <c r="N14" s="66"/>
      <c r="O14" s="58"/>
      <c r="P14" s="55" t="s">
        <v>22</v>
      </c>
      <c r="Q14" s="872" t="s">
        <v>272</v>
      </c>
      <c r="R14" s="872"/>
      <c r="S14" s="872"/>
      <c r="T14" s="873"/>
      <c r="U14" s="201"/>
      <c r="V14" s="74"/>
      <c r="W14" s="63"/>
      <c r="X14" s="63"/>
      <c r="Y14"/>
      <c r="Z14"/>
      <c r="AA14"/>
      <c r="AB14"/>
      <c r="AC14" s="66"/>
      <c r="AE14" s="924"/>
      <c r="AG14" s="155"/>
      <c r="AH14" s="61" t="s">
        <v>174</v>
      </c>
      <c r="AI14" s="886" t="s">
        <v>289</v>
      </c>
      <c r="AJ14" s="886"/>
      <c r="AK14" s="886"/>
      <c r="AL14" s="886"/>
      <c r="AM14" s="886"/>
      <c r="AN14" s="887"/>
      <c r="AO14"/>
      <c r="AS14" s="150"/>
      <c r="AT14" s="150"/>
      <c r="AU14" s="329"/>
      <c r="AV14" s="63"/>
      <c r="AW14" s="491"/>
    </row>
    <row r="15" spans="2:49" ht="24.75" customHeight="1" thickBot="1" x14ac:dyDescent="0.2">
      <c r="F15" s="861"/>
      <c r="G15" s="830"/>
      <c r="H15" s="830"/>
      <c r="I15" s="54" t="s">
        <v>13</v>
      </c>
      <c r="J15" s="63"/>
      <c r="K15" s="66"/>
      <c r="L15" s="63"/>
      <c r="M15" s="902"/>
      <c r="N15" s="66"/>
      <c r="P15" s="844"/>
      <c r="Q15" s="741"/>
      <c r="R15" s="741"/>
      <c r="S15" s="741"/>
      <c r="T15" s="62" t="s">
        <v>13</v>
      </c>
      <c r="U15" s="63"/>
      <c r="V15" s="63"/>
      <c r="W15" s="63"/>
      <c r="X15" s="63"/>
      <c r="Y15"/>
      <c r="Z15"/>
      <c r="AA15"/>
      <c r="AB15"/>
      <c r="AC15" s="66"/>
      <c r="AH15" s="837"/>
      <c r="AI15" s="838"/>
      <c r="AJ15" s="838"/>
      <c r="AK15" s="838"/>
      <c r="AL15" s="838"/>
      <c r="AM15" s="838"/>
      <c r="AN15" s="54" t="s">
        <v>13</v>
      </c>
      <c r="AO15"/>
      <c r="AS15" s="72" t="s">
        <v>28</v>
      </c>
      <c r="AT15" s="73"/>
      <c r="AW15" s="491"/>
    </row>
    <row r="16" spans="2:49" ht="24.75" customHeight="1" thickTop="1" thickBot="1" x14ac:dyDescent="0.2">
      <c r="K16" s="66"/>
      <c r="L16" s="63"/>
      <c r="M16" s="902"/>
      <c r="N16" s="66"/>
      <c r="P16" s="841" t="str">
        <f>+IF(Y18=0,"",IF(Y18-P18=Y18,"エラー！：⑥残さ物量があるのに、④自ら中間処理した量がゼロになっています",""))</f>
        <v/>
      </c>
      <c r="Q16" s="841"/>
      <c r="R16" s="841"/>
      <c r="S16" s="841"/>
      <c r="T16" s="841"/>
      <c r="U16" s="841"/>
      <c r="V16" s="841"/>
      <c r="W16" s="841"/>
      <c r="X16" s="841"/>
      <c r="Y16" s="841"/>
      <c r="Z16" s="841"/>
      <c r="AA16" s="841"/>
      <c r="AB16" s="841"/>
      <c r="AC16" s="66"/>
      <c r="AD16" s="63"/>
      <c r="AE16" s="197"/>
      <c r="AP16" s="60"/>
      <c r="AQ16" s="63"/>
      <c r="AS16" s="906" t="s">
        <v>173</v>
      </c>
      <c r="AT16" s="907"/>
      <c r="AU16" s="106"/>
      <c r="AV16" s="54" t="s">
        <v>13</v>
      </c>
      <c r="AW16" s="491"/>
    </row>
    <row r="17" spans="2:49" ht="27" customHeight="1" thickTop="1" thickBot="1" x14ac:dyDescent="0.2">
      <c r="K17" s="66"/>
      <c r="L17" s="63"/>
      <c r="M17" s="902"/>
      <c r="N17" s="66"/>
      <c r="O17" s="58"/>
      <c r="P17" s="55" t="s">
        <v>25</v>
      </c>
      <c r="Q17" s="846" t="s">
        <v>273</v>
      </c>
      <c r="R17" s="846"/>
      <c r="S17" s="846"/>
      <c r="T17" s="847"/>
      <c r="U17" s="909"/>
      <c r="V17" s="910"/>
      <c r="W17" s="910"/>
      <c r="X17" s="910"/>
      <c r="Y17" s="147" t="s">
        <v>20</v>
      </c>
      <c r="Z17" s="846" t="s">
        <v>276</v>
      </c>
      <c r="AA17" s="846"/>
      <c r="AB17" s="847"/>
      <c r="AC17" s="160"/>
      <c r="AD17" s="155"/>
      <c r="AE17" s="901" t="s">
        <v>26</v>
      </c>
      <c r="AF17" s="58"/>
      <c r="AG17" s="58"/>
      <c r="AH17" s="290" t="s">
        <v>176</v>
      </c>
      <c r="AI17" s="882" t="s">
        <v>278</v>
      </c>
      <c r="AJ17" s="882"/>
      <c r="AK17" s="882"/>
      <c r="AL17" s="881"/>
      <c r="AM17" s="58"/>
      <c r="AN17" s="296"/>
      <c r="AO17" s="880" t="s">
        <v>251</v>
      </c>
      <c r="AP17" s="881"/>
      <c r="AQ17" s="298"/>
      <c r="AS17" s="906" t="s">
        <v>256</v>
      </c>
      <c r="AT17" s="907"/>
      <c r="AU17" s="106"/>
      <c r="AV17" s="54" t="s">
        <v>32</v>
      </c>
      <c r="AW17" s="491"/>
    </row>
    <row r="18" spans="2:49" ht="24.75" customHeight="1" thickBot="1" x14ac:dyDescent="0.2">
      <c r="K18" s="66"/>
      <c r="L18" s="63"/>
      <c r="M18" s="902"/>
      <c r="N18" s="66"/>
      <c r="P18" s="844"/>
      <c r="Q18" s="741"/>
      <c r="R18" s="741"/>
      <c r="S18" s="741"/>
      <c r="T18" s="62" t="s">
        <v>13</v>
      </c>
      <c r="U18"/>
      <c r="V18" s="291"/>
      <c r="W18"/>
      <c r="X18" s="205"/>
      <c r="Y18" s="859">
        <f>+ROUND(AH9,1)+ROUND(AH12,1)+ROUND(AH15,1)+AH18</f>
        <v>0</v>
      </c>
      <c r="Z18" s="860"/>
      <c r="AA18" s="860"/>
      <c r="AB18" s="62" t="s">
        <v>4</v>
      </c>
      <c r="AC18" s="204"/>
      <c r="AD18" s="204"/>
      <c r="AE18" s="902"/>
      <c r="AH18" s="904">
        <f>+ROUND(AO18,1)+ROUND(AO21,1)</f>
        <v>0</v>
      </c>
      <c r="AI18" s="832"/>
      <c r="AJ18" s="832"/>
      <c r="AK18" s="832"/>
      <c r="AL18" s="54" t="s">
        <v>13</v>
      </c>
      <c r="AM18" s="65"/>
      <c r="AO18" s="316">
        <f>+ROUND(AU16,1)+ROUND(AU17,1)+ROUND(AU18,1)</f>
        <v>0</v>
      </c>
      <c r="AP18" s="54" t="s">
        <v>32</v>
      </c>
      <c r="AS18" s="906" t="s">
        <v>175</v>
      </c>
      <c r="AT18" s="907"/>
      <c r="AU18" s="106"/>
      <c r="AV18" s="54" t="s">
        <v>24</v>
      </c>
      <c r="AW18" s="491"/>
    </row>
    <row r="19" spans="2:49" ht="24.75" customHeight="1" thickTop="1" thickBot="1" x14ac:dyDescent="0.2">
      <c r="K19" s="66"/>
      <c r="L19" s="63"/>
      <c r="M19" s="902"/>
      <c r="N19" s="66"/>
      <c r="P19" s="141"/>
      <c r="Q19" s="309"/>
      <c r="R19" s="208"/>
      <c r="S19" s="141"/>
      <c r="T19" s="141"/>
      <c r="U19" s="143"/>
      <c r="V19" s="292"/>
      <c r="W19" s="143"/>
      <c r="X19" s="143"/>
      <c r="Y19" s="142"/>
      <c r="Z19" s="142"/>
      <c r="AA19" s="142"/>
      <c r="AB19" s="142"/>
      <c r="AC19" s="63"/>
      <c r="AD19" s="63"/>
      <c r="AE19" s="902"/>
      <c r="AH19" s="63"/>
      <c r="AI19" s="66"/>
      <c r="AJ19" s="63"/>
      <c r="AK19" s="63"/>
      <c r="AL19" s="63"/>
      <c r="AM19" s="66"/>
      <c r="AS19"/>
      <c r="AT19"/>
      <c r="AU19"/>
      <c r="AV19"/>
      <c r="AW19" s="829" t="s">
        <v>448</v>
      </c>
    </row>
    <row r="20" spans="2:49" ht="27" customHeight="1" thickTop="1" thickBot="1" x14ac:dyDescent="0.2">
      <c r="K20" s="66"/>
      <c r="L20" s="63"/>
      <c r="M20" s="902"/>
      <c r="N20" s="66"/>
      <c r="P20" s="55" t="s">
        <v>46</v>
      </c>
      <c r="Q20" s="846" t="s">
        <v>274</v>
      </c>
      <c r="R20" s="846"/>
      <c r="S20" s="846"/>
      <c r="T20" s="847"/>
      <c r="U20" s="141"/>
      <c r="V20" s="293"/>
      <c r="W20" s="294"/>
      <c r="X20" s="295"/>
      <c r="Y20" s="147" t="s">
        <v>23</v>
      </c>
      <c r="Z20" s="846" t="s">
        <v>275</v>
      </c>
      <c r="AA20" s="846"/>
      <c r="AB20" s="847"/>
      <c r="AC20" s="63"/>
      <c r="AD20" s="63"/>
      <c r="AE20" s="902"/>
      <c r="AG20" s="63"/>
      <c r="AH20" s="63"/>
      <c r="AI20" s="66"/>
      <c r="AJ20" s="63"/>
      <c r="AK20" s="63"/>
      <c r="AL20" s="158"/>
      <c r="AM20" s="66"/>
      <c r="AN20" s="297"/>
      <c r="AO20" s="880" t="s">
        <v>253</v>
      </c>
      <c r="AP20" s="881"/>
      <c r="AQ20" s="203"/>
      <c r="AR20" s="63"/>
      <c r="AS20" s="68"/>
      <c r="AT20" s="68"/>
      <c r="AW20" s="829"/>
    </row>
    <row r="21" spans="2:49" ht="25.35" customHeight="1" thickBot="1" x14ac:dyDescent="0.2">
      <c r="B21" s="854" t="s">
        <v>442</v>
      </c>
      <c r="C21" s="854"/>
      <c r="D21" s="854"/>
      <c r="E21" s="854"/>
      <c r="F21" s="854"/>
      <c r="G21" s="854"/>
      <c r="H21" s="854"/>
      <c r="I21" s="854"/>
      <c r="J21" s="854"/>
      <c r="K21" s="66"/>
      <c r="L21" s="63"/>
      <c r="M21" s="902"/>
      <c r="N21" s="66"/>
      <c r="P21" s="844"/>
      <c r="Q21" s="871"/>
      <c r="R21" s="871"/>
      <c r="S21" s="871"/>
      <c r="T21" s="62" t="s">
        <v>13</v>
      </c>
      <c r="U21" s="141"/>
      <c r="V21" s="141"/>
      <c r="W21" s="141"/>
      <c r="X21" s="141"/>
      <c r="Y21" s="859">
        <f>+P18-Y18</f>
        <v>0</v>
      </c>
      <c r="Z21" s="860"/>
      <c r="AA21" s="860"/>
      <c r="AB21" s="62" t="s">
        <v>4</v>
      </c>
      <c r="AC21" s="143"/>
      <c r="AD21" s="63"/>
      <c r="AE21" s="903"/>
      <c r="AG21" s="63"/>
      <c r="AH21" s="63"/>
      <c r="AI21" s="66"/>
      <c r="AJ21" s="63"/>
      <c r="AK21" s="63"/>
      <c r="AL21" s="63"/>
      <c r="AM21" s="63"/>
      <c r="AN21" s="158"/>
      <c r="AO21" s="106"/>
      <c r="AP21" s="54" t="s">
        <v>36</v>
      </c>
      <c r="AQ21" s="203"/>
      <c r="AR21" s="63"/>
      <c r="AS21" s="202"/>
      <c r="AT21" s="202"/>
      <c r="AU21"/>
      <c r="AV21"/>
      <c r="AW21" s="491"/>
    </row>
    <row r="22" spans="2:49" ht="25.5" customHeight="1" thickTop="1" thickBot="1" x14ac:dyDescent="0.2">
      <c r="B22" s="855"/>
      <c r="C22" s="855"/>
      <c r="D22" s="855"/>
      <c r="E22" s="855"/>
      <c r="F22" s="855"/>
      <c r="G22" s="855"/>
      <c r="H22" s="855"/>
      <c r="I22" s="855"/>
      <c r="J22" s="855"/>
      <c r="K22" s="66"/>
      <c r="L22" s="63"/>
      <c r="M22" s="902"/>
      <c r="N22" s="66"/>
      <c r="P22" s="908" t="str">
        <f>+IF(P21=0,"",IF(P18&lt;P21,"エラー !：④の内数である⑤の量が④を超えています",""))</f>
        <v/>
      </c>
      <c r="Q22" s="908"/>
      <c r="R22" s="908"/>
      <c r="S22" s="908"/>
      <c r="T22" s="908"/>
      <c r="U22" s="908"/>
      <c r="V22" s="908"/>
      <c r="W22" s="142"/>
      <c r="X22" s="142"/>
      <c r="Y22" s="142"/>
      <c r="Z22" s="142"/>
      <c r="AA22" s="142"/>
      <c r="AB22" s="142"/>
      <c r="AC22" s="63"/>
      <c r="AD22" s="63"/>
      <c r="AE22" s="197"/>
      <c r="AG22" s="63"/>
      <c r="AH22" s="63"/>
      <c r="AI22" s="66"/>
      <c r="AJ22" s="63"/>
      <c r="AK22" s="63"/>
      <c r="AL22" s="63"/>
      <c r="AM22" s="63"/>
      <c r="AN22" s="63"/>
      <c r="AW22" s="491"/>
    </row>
    <row r="23" spans="2:49" ht="27" customHeight="1" thickTop="1" thickBot="1" x14ac:dyDescent="0.2">
      <c r="B23" s="856" t="s">
        <v>197</v>
      </c>
      <c r="C23" s="858"/>
      <c r="D23" s="857" t="s">
        <v>443</v>
      </c>
      <c r="E23" s="857"/>
      <c r="F23" s="857"/>
      <c r="G23" s="858"/>
      <c r="H23" s="856" t="s">
        <v>444</v>
      </c>
      <c r="I23" s="857"/>
      <c r="J23" s="858"/>
      <c r="K23" s="66"/>
      <c r="L23" s="63"/>
      <c r="M23" s="902"/>
      <c r="N23" s="66"/>
      <c r="O23" s="58"/>
      <c r="P23" s="61" t="s">
        <v>86</v>
      </c>
      <c r="Q23" s="882" t="s">
        <v>30</v>
      </c>
      <c r="R23" s="882"/>
      <c r="S23" s="882"/>
      <c r="T23" s="881"/>
      <c r="U23" s="888"/>
      <c r="V23" s="889"/>
      <c r="W23" s="889"/>
      <c r="X23" s="889"/>
      <c r="AC23" s="63"/>
      <c r="AD23" s="63"/>
      <c r="AE23" s="202"/>
      <c r="AF23"/>
      <c r="AG23"/>
      <c r="AH23"/>
      <c r="AI23" s="299"/>
      <c r="AJ23" s="202"/>
      <c r="AK23" s="63"/>
      <c r="AL23" s="63"/>
      <c r="AM23" s="63"/>
      <c r="AN23" s="162"/>
      <c r="AP23" s="63"/>
      <c r="AR23" s="59"/>
      <c r="AS23" s="147" t="s">
        <v>188</v>
      </c>
      <c r="AT23" s="846" t="s">
        <v>189</v>
      </c>
      <c r="AU23" s="846"/>
      <c r="AV23" s="847"/>
      <c r="AW23" s="491"/>
    </row>
    <row r="24" spans="2:49" ht="27" customHeight="1" thickBot="1" x14ac:dyDescent="0.2">
      <c r="B24" s="866" t="s">
        <v>198</v>
      </c>
      <c r="C24" s="867"/>
      <c r="D24" s="830">
        <v>0</v>
      </c>
      <c r="E24" s="830"/>
      <c r="F24" s="830"/>
      <c r="G24" s="206" t="s">
        <v>196</v>
      </c>
      <c r="H24" s="831">
        <f>+F12</f>
        <v>0</v>
      </c>
      <c r="I24" s="832"/>
      <c r="J24" s="206" t="s">
        <v>196</v>
      </c>
      <c r="K24" s="66"/>
      <c r="L24" s="63"/>
      <c r="M24" s="903"/>
      <c r="P24" s="837"/>
      <c r="Q24" s="870"/>
      <c r="R24" s="870"/>
      <c r="S24" s="870"/>
      <c r="T24" s="54" t="s">
        <v>13</v>
      </c>
      <c r="U24"/>
      <c r="V24"/>
      <c r="W24"/>
      <c r="X24"/>
      <c r="AC24" s="63"/>
      <c r="AD24" s="63"/>
      <c r="AE24" s="202"/>
      <c r="AF24"/>
      <c r="AG24"/>
      <c r="AH24"/>
      <c r="AI24" s="299"/>
      <c r="AJ24" s="202"/>
      <c r="AK24" s="63"/>
      <c r="AL24" s="152"/>
      <c r="AM24" s="63"/>
      <c r="AN24" s="63"/>
      <c r="AQ24" s="66"/>
      <c r="AR24" s="157"/>
      <c r="AS24" s="859">
        <f>+ROUND(AU16,1)+ROUND(AA28,1)</f>
        <v>0</v>
      </c>
      <c r="AT24" s="860"/>
      <c r="AU24" s="860"/>
      <c r="AV24" s="62" t="s">
        <v>13</v>
      </c>
      <c r="AW24" s="491"/>
    </row>
    <row r="25" spans="2:49" ht="27" customHeight="1" thickBot="1" x14ac:dyDescent="0.2">
      <c r="B25" s="866" t="s">
        <v>199</v>
      </c>
      <c r="C25" s="867"/>
      <c r="D25" s="830">
        <v>0</v>
      </c>
      <c r="E25" s="830"/>
      <c r="F25" s="830"/>
      <c r="G25" s="206" t="s">
        <v>196</v>
      </c>
      <c r="H25" s="831">
        <f>+P12+AH9</f>
        <v>0</v>
      </c>
      <c r="I25" s="832"/>
      <c r="J25" s="206" t="s">
        <v>196</v>
      </c>
      <c r="K25" s="66"/>
      <c r="L25" s="63"/>
      <c r="P25" s="63"/>
      <c r="Q25" s="63"/>
      <c r="R25" s="63"/>
      <c r="S25" s="63"/>
      <c r="T25" s="63"/>
      <c r="U25" s="63"/>
      <c r="V25" s="63"/>
      <c r="AE25" s="161"/>
      <c r="AH25" s="63"/>
      <c r="AI25" s="66"/>
      <c r="AJ25" s="63"/>
      <c r="AK25" s="63"/>
      <c r="AL25" s="198"/>
      <c r="AM25" s="198"/>
      <c r="AN25" s="198"/>
      <c r="AQ25" s="311"/>
      <c r="AR25" s="138"/>
      <c r="AW25" s="491"/>
    </row>
    <row r="26" spans="2:49" ht="27" customHeight="1" thickTop="1" thickBot="1" x14ac:dyDescent="0.2">
      <c r="B26" s="866" t="s">
        <v>200</v>
      </c>
      <c r="C26" s="867"/>
      <c r="D26" s="830">
        <v>0</v>
      </c>
      <c r="E26" s="830"/>
      <c r="F26" s="830"/>
      <c r="G26" s="206" t="s">
        <v>196</v>
      </c>
      <c r="H26" s="831">
        <f>+P21</f>
        <v>0</v>
      </c>
      <c r="I26" s="832"/>
      <c r="J26" s="206" t="s">
        <v>196</v>
      </c>
      <c r="K26" s="66"/>
      <c r="L26" s="155"/>
      <c r="M26" s="901" t="s">
        <v>33</v>
      </c>
      <c r="N26" s="58"/>
      <c r="O26" s="58"/>
      <c r="P26" s="290" t="s">
        <v>178</v>
      </c>
      <c r="Q26" s="882" t="s">
        <v>179</v>
      </c>
      <c r="R26" s="882"/>
      <c r="S26" s="882"/>
      <c r="T26" s="881"/>
      <c r="U26" s="58"/>
      <c r="V26" s="58"/>
      <c r="W26" s="58"/>
      <c r="X26" s="58"/>
      <c r="Y26" s="58"/>
      <c r="Z26" s="58"/>
      <c r="AA26" s="58"/>
      <c r="AB26" s="58"/>
      <c r="AC26" s="58"/>
      <c r="AD26" s="58"/>
      <c r="AE26" s="58"/>
      <c r="AF26" s="58"/>
      <c r="AG26" s="58"/>
      <c r="AH26" s="58"/>
      <c r="AI26" s="71"/>
      <c r="AJ26" s="58"/>
      <c r="AK26" s="59"/>
      <c r="AL26" s="147" t="s">
        <v>185</v>
      </c>
      <c r="AM26" s="846" t="s">
        <v>279</v>
      </c>
      <c r="AN26" s="846"/>
      <c r="AO26" s="846"/>
      <c r="AP26" s="847"/>
      <c r="AQ26" s="313"/>
      <c r="AR26" s="314"/>
      <c r="AS26" s="147" t="s">
        <v>190</v>
      </c>
      <c r="AT26" s="846" t="s">
        <v>428</v>
      </c>
      <c r="AU26" s="846"/>
      <c r="AV26" s="847"/>
      <c r="AW26" s="491"/>
    </row>
    <row r="27" spans="2:49" ht="27" customHeight="1" thickBot="1" x14ac:dyDescent="0.2">
      <c r="B27" s="866" t="s">
        <v>221</v>
      </c>
      <c r="C27" s="867"/>
      <c r="D27" s="830">
        <v>0</v>
      </c>
      <c r="E27" s="830"/>
      <c r="F27" s="830"/>
      <c r="G27" s="206" t="s">
        <v>196</v>
      </c>
      <c r="H27" s="831">
        <f>+Y21</f>
        <v>0</v>
      </c>
      <c r="I27" s="832"/>
      <c r="J27" s="206" t="s">
        <v>196</v>
      </c>
      <c r="M27" s="902"/>
      <c r="P27" s="904">
        <f>+R30+ROUND(R33,1)</f>
        <v>0</v>
      </c>
      <c r="Q27" s="905"/>
      <c r="R27" s="905"/>
      <c r="S27" s="905"/>
      <c r="T27" s="54" t="s">
        <v>36</v>
      </c>
      <c r="U27" s="74"/>
      <c r="V27" s="74"/>
      <c r="Y27" s="72" t="s">
        <v>37</v>
      </c>
      <c r="Z27" s="75"/>
      <c r="AH27" s="63"/>
      <c r="AI27" s="63"/>
      <c r="AJ27" s="63"/>
      <c r="AK27" s="63"/>
      <c r="AL27" s="859">
        <f>+AH18+P27</f>
        <v>0</v>
      </c>
      <c r="AM27" s="860"/>
      <c r="AN27" s="860"/>
      <c r="AO27" s="860"/>
      <c r="AP27" s="62" t="s">
        <v>13</v>
      </c>
      <c r="AQ27" s="311"/>
      <c r="AR27" s="138"/>
      <c r="AS27" s="844"/>
      <c r="AT27" s="845"/>
      <c r="AU27" s="845"/>
      <c r="AV27" s="62" t="s">
        <v>13</v>
      </c>
      <c r="AW27" s="491"/>
    </row>
    <row r="28" spans="2:49" ht="27" customHeight="1" thickTop="1" thickBot="1" x14ac:dyDescent="0.2">
      <c r="B28" s="868" t="s">
        <v>329</v>
      </c>
      <c r="C28" s="869"/>
      <c r="D28" s="830">
        <v>0</v>
      </c>
      <c r="E28" s="830"/>
      <c r="F28" s="830"/>
      <c r="G28" s="206" t="s">
        <v>196</v>
      </c>
      <c r="H28" s="831">
        <f>+P15+AH12</f>
        <v>0</v>
      </c>
      <c r="I28" s="832"/>
      <c r="J28" s="206" t="s">
        <v>196</v>
      </c>
      <c r="M28" s="902"/>
      <c r="P28" s="66"/>
      <c r="U28" s="63"/>
      <c r="V28" s="63"/>
      <c r="Y28" s="864" t="s">
        <v>173</v>
      </c>
      <c r="Z28" s="865"/>
      <c r="AA28" s="837"/>
      <c r="AB28" s="838"/>
      <c r="AC28" s="838"/>
      <c r="AD28" s="838"/>
      <c r="AE28" s="838"/>
      <c r="AF28" s="54" t="s">
        <v>13</v>
      </c>
      <c r="AH28" s="63"/>
      <c r="AI28" s="63"/>
      <c r="AN28" s="310"/>
      <c r="AQ28" s="311"/>
      <c r="AR28" s="138"/>
      <c r="AS28" s="489" t="str">
        <f>+IF(AS27=0,"",IF(AL27&lt;(AS24+AS27+AS31),"エラー !：⑩の内数である（⑫+⑬＋⑭）の量が⑩を超えています",""))</f>
        <v/>
      </c>
      <c r="AT28" s="487"/>
      <c r="AU28" s="487"/>
      <c r="AV28" s="487"/>
      <c r="AW28" s="491"/>
    </row>
    <row r="29" spans="2:49" ht="27" customHeight="1" thickTop="1" thickBot="1" x14ac:dyDescent="0.2">
      <c r="B29" s="866" t="s">
        <v>222</v>
      </c>
      <c r="C29" s="867"/>
      <c r="D29" s="830">
        <v>0</v>
      </c>
      <c r="E29" s="830"/>
      <c r="F29" s="830"/>
      <c r="G29" s="206" t="s">
        <v>196</v>
      </c>
      <c r="H29" s="831">
        <f>+AL27</f>
        <v>0</v>
      </c>
      <c r="I29" s="832"/>
      <c r="J29" s="206" t="s">
        <v>196</v>
      </c>
      <c r="M29" s="902"/>
      <c r="P29" s="66"/>
      <c r="Q29" s="155"/>
      <c r="R29" s="61" t="s">
        <v>181</v>
      </c>
      <c r="S29" s="882" t="s">
        <v>31</v>
      </c>
      <c r="T29" s="896"/>
      <c r="U29" s="896"/>
      <c r="V29" s="897"/>
      <c r="W29" s="58"/>
      <c r="X29" s="76"/>
      <c r="Y29" s="864" t="s">
        <v>255</v>
      </c>
      <c r="Z29" s="865"/>
      <c r="AA29" s="837"/>
      <c r="AB29" s="838"/>
      <c r="AC29" s="838"/>
      <c r="AD29" s="838"/>
      <c r="AE29" s="838"/>
      <c r="AF29" s="54" t="s">
        <v>13</v>
      </c>
      <c r="AH29" s="63"/>
      <c r="AI29" s="63"/>
      <c r="AJ29" s="63"/>
      <c r="AK29" s="63"/>
      <c r="AL29" s="147" t="s">
        <v>186</v>
      </c>
      <c r="AM29" s="846" t="s">
        <v>187</v>
      </c>
      <c r="AN29" s="846"/>
      <c r="AO29" s="846"/>
      <c r="AP29" s="847"/>
      <c r="AQ29" s="312"/>
      <c r="AR29" s="315"/>
      <c r="AS29" s="839" t="s">
        <v>191</v>
      </c>
      <c r="AT29" s="833" t="s">
        <v>429</v>
      </c>
      <c r="AU29" s="833"/>
      <c r="AV29" s="834"/>
      <c r="AW29" s="491"/>
    </row>
    <row r="30" spans="2:49" ht="27" customHeight="1" thickBot="1" x14ac:dyDescent="0.2">
      <c r="B30" s="866" t="s">
        <v>223</v>
      </c>
      <c r="C30" s="867"/>
      <c r="D30" s="830">
        <v>0</v>
      </c>
      <c r="E30" s="830"/>
      <c r="F30" s="830"/>
      <c r="G30" s="206" t="s">
        <v>196</v>
      </c>
      <c r="H30" s="831">
        <f>+AL30</f>
        <v>0</v>
      </c>
      <c r="I30" s="832"/>
      <c r="J30" s="206" t="s">
        <v>196</v>
      </c>
      <c r="M30" s="902"/>
      <c r="P30" s="66"/>
      <c r="R30" s="904">
        <f>+ROUND(AA28,1)+ROUND(AA29,1)+ROUND(AA30,1)</f>
        <v>0</v>
      </c>
      <c r="S30" s="905"/>
      <c r="T30" s="905"/>
      <c r="U30" s="905"/>
      <c r="V30" s="54" t="s">
        <v>15</v>
      </c>
      <c r="Y30" s="864" t="s">
        <v>184</v>
      </c>
      <c r="Z30" s="865"/>
      <c r="AA30" s="837"/>
      <c r="AB30" s="838"/>
      <c r="AC30" s="838"/>
      <c r="AD30" s="838"/>
      <c r="AE30" s="838"/>
      <c r="AF30" s="54" t="s">
        <v>13</v>
      </c>
      <c r="AL30" s="844"/>
      <c r="AM30" s="845"/>
      <c r="AN30" s="845"/>
      <c r="AO30" s="845"/>
      <c r="AP30" s="62" t="s">
        <v>13</v>
      </c>
      <c r="AS30" s="840"/>
      <c r="AT30" s="835"/>
      <c r="AU30" s="835"/>
      <c r="AV30" s="836"/>
      <c r="AW30" s="491"/>
    </row>
    <row r="31" spans="2:49" ht="27" customHeight="1" thickTop="1" thickBot="1" x14ac:dyDescent="0.2">
      <c r="B31" s="866" t="s">
        <v>224</v>
      </c>
      <c r="C31" s="867"/>
      <c r="D31" s="830">
        <v>0</v>
      </c>
      <c r="E31" s="830"/>
      <c r="F31" s="830"/>
      <c r="G31" s="206" t="s">
        <v>196</v>
      </c>
      <c r="H31" s="831">
        <f>+AS24</f>
        <v>0</v>
      </c>
      <c r="I31" s="832"/>
      <c r="J31" s="206" t="s">
        <v>196</v>
      </c>
      <c r="M31" s="902"/>
      <c r="P31" s="66"/>
      <c r="Y31"/>
      <c r="Z31"/>
      <c r="AA31" s="77" t="s">
        <v>88</v>
      </c>
      <c r="AK31" s="138"/>
      <c r="AL31" s="841" t="str">
        <f>+IF(AL30=0,"",IF(AL27&lt;AL30,"エラー !：⑩の内数である⑪の量が⑩を超えています",""))</f>
        <v/>
      </c>
      <c r="AM31" s="841"/>
      <c r="AN31" s="841"/>
      <c r="AO31" s="841"/>
      <c r="AP31" s="841"/>
      <c r="AQ31" s="841"/>
      <c r="AR31" s="51"/>
      <c r="AS31" s="842"/>
      <c r="AT31" s="843"/>
      <c r="AU31" s="843"/>
      <c r="AV31" s="173" t="s">
        <v>13</v>
      </c>
      <c r="AW31" s="491"/>
    </row>
    <row r="32" spans="2:49" ht="27" customHeight="1" thickTop="1" thickBot="1" x14ac:dyDescent="0.2">
      <c r="B32" s="866" t="s">
        <v>426</v>
      </c>
      <c r="C32" s="867"/>
      <c r="D32" s="830">
        <v>0</v>
      </c>
      <c r="E32" s="830"/>
      <c r="F32" s="830"/>
      <c r="G32" s="206" t="s">
        <v>196</v>
      </c>
      <c r="H32" s="831">
        <f>+AS27</f>
        <v>0</v>
      </c>
      <c r="I32" s="832"/>
      <c r="J32" s="206" t="s">
        <v>196</v>
      </c>
      <c r="M32" s="902"/>
      <c r="P32" s="66"/>
      <c r="Q32" s="155"/>
      <c r="R32" s="61" t="s">
        <v>183</v>
      </c>
      <c r="S32" s="882" t="s">
        <v>35</v>
      </c>
      <c r="T32" s="896"/>
      <c r="U32" s="896"/>
      <c r="V32" s="897"/>
      <c r="W32" s="63"/>
      <c r="X32" s="63"/>
      <c r="Y32"/>
      <c r="Z32"/>
      <c r="AA32" s="890" t="s">
        <v>327</v>
      </c>
      <c r="AB32" s="891"/>
      <c r="AC32" s="891"/>
      <c r="AD32" s="891"/>
      <c r="AE32" s="891"/>
      <c r="AF32" s="891" t="s">
        <v>192</v>
      </c>
      <c r="AG32" s="891"/>
      <c r="AH32" s="891"/>
      <c r="AI32" s="891"/>
      <c r="AJ32" s="891"/>
      <c r="AK32" s="891"/>
      <c r="AL32" s="891" t="s">
        <v>193</v>
      </c>
      <c r="AM32" s="891"/>
      <c r="AN32" s="891"/>
      <c r="AO32" s="898"/>
      <c r="AP32" s="200"/>
      <c r="AS32" s="490" t="str">
        <f>+IF(AS31=0,"",IF(AL27&lt;(AS24+AS27+AS31),"エラー !：⑩の内数である（⑫+⑬＋⑭）の量が⑩を超えています",""))</f>
        <v/>
      </c>
      <c r="AT32" s="488"/>
      <c r="AU32" s="488"/>
      <c r="AV32" s="488"/>
      <c r="AW32" s="491"/>
    </row>
    <row r="33" spans="2:62" ht="27" customHeight="1" thickBot="1" x14ac:dyDescent="0.2">
      <c r="B33" s="862" t="s">
        <v>427</v>
      </c>
      <c r="C33" s="863"/>
      <c r="D33" s="848">
        <v>0</v>
      </c>
      <c r="E33" s="849"/>
      <c r="F33" s="849"/>
      <c r="G33" s="207" t="s">
        <v>196</v>
      </c>
      <c r="H33" s="850">
        <f>+AS31</f>
        <v>0</v>
      </c>
      <c r="I33" s="851"/>
      <c r="J33" s="207" t="s">
        <v>196</v>
      </c>
      <c r="M33" s="903"/>
      <c r="R33" s="837"/>
      <c r="S33" s="838"/>
      <c r="T33" s="838"/>
      <c r="U33" s="838"/>
      <c r="V33" s="54" t="s">
        <v>36</v>
      </c>
      <c r="W33" s="63"/>
      <c r="X33" s="63"/>
      <c r="Y33"/>
      <c r="Z33"/>
      <c r="AA33" s="892"/>
      <c r="AB33" s="893"/>
      <c r="AC33" s="893"/>
      <c r="AD33" s="893"/>
      <c r="AE33" s="893"/>
      <c r="AF33" s="893"/>
      <c r="AG33" s="893"/>
      <c r="AH33" s="893"/>
      <c r="AI33" s="893"/>
      <c r="AJ33" s="893"/>
      <c r="AK33" s="893"/>
      <c r="AL33" s="893"/>
      <c r="AM33" s="893"/>
      <c r="AN33" s="893"/>
      <c r="AO33" s="899"/>
      <c r="AP33" s="200"/>
      <c r="AW33" s="491"/>
    </row>
    <row r="34" spans="2:62" ht="24" customHeight="1" x14ac:dyDescent="0.15">
      <c r="C34" s="300" t="str">
        <f>+IF(D30=0,"",IF(D29&lt;D30,"エラー !：上の表は、⑩の内数である⑪の量が⑩を超えています",""))</f>
        <v/>
      </c>
      <c r="AA34" s="894"/>
      <c r="AB34" s="895"/>
      <c r="AC34" s="895"/>
      <c r="AD34" s="895"/>
      <c r="AE34" s="895"/>
      <c r="AF34" s="895"/>
      <c r="AG34" s="895"/>
      <c r="AH34" s="895"/>
      <c r="AI34" s="895"/>
      <c r="AJ34" s="895"/>
      <c r="AK34" s="895"/>
      <c r="AL34" s="895"/>
      <c r="AM34" s="895"/>
      <c r="AN34" s="895"/>
      <c r="AO34" s="900"/>
      <c r="AP34" s="200"/>
      <c r="AW34" s="491"/>
    </row>
    <row r="35" spans="2:62" ht="15" customHeight="1" x14ac:dyDescent="0.15">
      <c r="C35" s="30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01" t="str">
        <f>+IF(D32=0,"",IF(D29&lt;D32,"エラー !：上の表は、⑩の内数である⑬の量が⑩を超えています",""))</f>
        <v/>
      </c>
      <c r="AF36" s="74"/>
      <c r="AG36" s="74"/>
      <c r="AH36" s="74"/>
      <c r="AI36" s="74"/>
      <c r="AJ36" s="74"/>
      <c r="AK36" s="74"/>
      <c r="AL36" s="74"/>
      <c r="AM36" s="163"/>
      <c r="AN36" s="163"/>
      <c r="AO36" s="138"/>
      <c r="AP36" s="63"/>
      <c r="AQ36" s="63"/>
      <c r="AR36" s="63"/>
      <c r="AS36" s="63"/>
      <c r="AT36" s="63"/>
      <c r="AU36" s="63"/>
      <c r="AV36" s="63"/>
      <c r="AW36" s="78"/>
      <c r="AY36" s="63"/>
      <c r="AZ36" s="63"/>
      <c r="BA36" s="63"/>
      <c r="BB36" s="63"/>
      <c r="BC36" s="63"/>
      <c r="BD36" s="63"/>
    </row>
    <row r="37" spans="2:62" ht="15" customHeight="1" x14ac:dyDescent="0.15">
      <c r="C37" s="301" t="str">
        <f>+IF(D33=0,"",IF(D29&lt;D33,"エラー !：上の表は、⑩の内数である⑭の量が⑩を超えています",""))</f>
        <v/>
      </c>
      <c r="J37" s="78"/>
      <c r="K37" s="78"/>
      <c r="R37" s="78"/>
      <c r="S37" s="78"/>
      <c r="T37" s="78"/>
      <c r="AF37" s="63"/>
      <c r="AG37" s="63"/>
      <c r="AH37" s="63"/>
      <c r="AI37" s="63"/>
      <c r="AJ37" s="63"/>
      <c r="AK37" s="63"/>
      <c r="AL37" s="74"/>
      <c r="AM37" s="138"/>
      <c r="AN37" s="138"/>
      <c r="AO37" s="138"/>
      <c r="AP37" s="63"/>
      <c r="AQ37" s="63"/>
      <c r="AR37" s="63"/>
      <c r="AS37" s="63"/>
      <c r="AT37" s="63"/>
      <c r="AU37" s="74"/>
      <c r="AV37" s="74"/>
      <c r="AW37" s="78"/>
      <c r="AY37" s="63"/>
      <c r="AZ37" s="63"/>
      <c r="BA37" s="63"/>
      <c r="BB37" s="63"/>
      <c r="BC37" s="63"/>
      <c r="BD37" s="63"/>
    </row>
    <row r="38" spans="2:62" ht="13.5" x14ac:dyDescent="0.15">
      <c r="H38" s="330"/>
      <c r="J38" s="78"/>
      <c r="K38" s="78"/>
      <c r="R38" s="78"/>
      <c r="S38" s="78"/>
      <c r="T38" s="78"/>
      <c r="AF38" s="63"/>
      <c r="AG38" s="63"/>
      <c r="AH38" s="63"/>
      <c r="AI38" s="63"/>
      <c r="AJ38" s="63"/>
      <c r="AK38" s="63"/>
      <c r="AL38" s="74"/>
      <c r="AM38" s="138"/>
      <c r="AN38" s="138"/>
      <c r="AO38" s="138"/>
      <c r="AP38" s="63"/>
      <c r="AQ38" s="63"/>
      <c r="AR38" s="63"/>
      <c r="AS38" s="138"/>
      <c r="AT38" s="163"/>
      <c r="AU38" s="74"/>
      <c r="AV38" s="74"/>
      <c r="AW38" s="78"/>
      <c r="AY38" s="63"/>
      <c r="AZ38" s="63"/>
      <c r="BA38" s="63"/>
      <c r="BB38" s="63"/>
      <c r="BC38" s="63"/>
      <c r="BD38" s="63"/>
    </row>
    <row r="39" spans="2:62" ht="13.5" x14ac:dyDescent="0.15">
      <c r="H39" s="330"/>
      <c r="J39" s="78"/>
      <c r="K39" s="78"/>
      <c r="R39" s="78"/>
      <c r="S39" s="78"/>
      <c r="T39" s="78"/>
      <c r="AF39" s="63"/>
      <c r="AG39" s="63"/>
      <c r="AH39" s="63"/>
      <c r="AI39" s="63"/>
      <c r="AJ39" s="63"/>
      <c r="AK39" s="63"/>
      <c r="AL39" s="74"/>
      <c r="AM39" s="138"/>
      <c r="AN39" s="138"/>
      <c r="AO39" s="138"/>
      <c r="AP39" s="63"/>
      <c r="AQ39" s="63"/>
      <c r="AR39" s="63"/>
      <c r="AS39" s="138"/>
      <c r="AT39" s="74"/>
      <c r="AU39" s="74"/>
      <c r="AV39" s="74"/>
      <c r="AW39" s="78"/>
      <c r="AY39" s="63"/>
      <c r="AZ39" s="63"/>
      <c r="BA39" s="63"/>
      <c r="BB39" s="63"/>
      <c r="BC39" s="63"/>
      <c r="BD39" s="63"/>
    </row>
    <row r="40" spans="2:62" ht="13.5" x14ac:dyDescent="0.15">
      <c r="H40" s="330"/>
      <c r="J40" s="78"/>
      <c r="K40" s="78"/>
      <c r="R40" s="78"/>
      <c r="S40" s="78"/>
      <c r="T40" s="78"/>
      <c r="AF40" s="63"/>
      <c r="AG40" s="63"/>
      <c r="AH40" s="63"/>
      <c r="AI40" s="63"/>
      <c r="AJ40" s="63"/>
      <c r="AK40" s="63"/>
      <c r="AL40" s="74"/>
      <c r="AM40" s="138"/>
      <c r="AN40" s="138"/>
      <c r="AO40" s="138"/>
      <c r="AP40" s="63"/>
      <c r="AQ40" s="63"/>
      <c r="AR40" s="63"/>
      <c r="AS40" s="138"/>
      <c r="AT40" s="74"/>
      <c r="AU40" s="74"/>
      <c r="AV40" s="74"/>
      <c r="AW40" s="78"/>
      <c r="AY40" s="63"/>
      <c r="AZ40" s="63"/>
      <c r="BA40" s="63"/>
      <c r="BB40" s="63"/>
      <c r="BC40" s="63"/>
      <c r="BD40" s="63"/>
    </row>
    <row r="41" spans="2:62" ht="13.5" x14ac:dyDescent="0.15">
      <c r="H41" s="330"/>
      <c r="J41" s="78"/>
      <c r="K41" s="78"/>
      <c r="R41" s="78"/>
      <c r="S41" s="78"/>
      <c r="T41" s="78"/>
      <c r="AF41" s="63"/>
      <c r="AG41" s="63"/>
      <c r="AH41" s="63"/>
      <c r="AI41" s="63"/>
      <c r="AJ41" s="63"/>
      <c r="AK41" s="63"/>
      <c r="AL41" s="63"/>
      <c r="AM41" s="63"/>
      <c r="AN41" s="63"/>
      <c r="AO41" s="63"/>
      <c r="AP41" s="63"/>
      <c r="AQ41" s="63"/>
      <c r="AR41" s="63"/>
      <c r="AS41" s="138"/>
      <c r="AT41" s="74"/>
      <c r="AU41" s="74"/>
      <c r="AV41" s="74"/>
      <c r="AW41" s="78"/>
      <c r="AY41" s="63"/>
      <c r="AZ41" s="63"/>
      <c r="BA41" s="63"/>
      <c r="BB41" s="63"/>
      <c r="BC41" s="63"/>
      <c r="BD41" s="63"/>
    </row>
    <row r="42" spans="2:62" ht="13.5" x14ac:dyDescent="0.15">
      <c r="H42" s="330"/>
      <c r="I42" s="78"/>
      <c r="J42" s="78"/>
      <c r="K42" s="78"/>
      <c r="R42" s="78"/>
      <c r="S42" s="78"/>
      <c r="T42" s="78"/>
      <c r="AQ42" s="63"/>
      <c r="AR42" s="63"/>
      <c r="AS42" s="138"/>
      <c r="AT42" s="74"/>
      <c r="AY42" s="63"/>
      <c r="AZ42" s="63"/>
      <c r="BA42" s="63"/>
      <c r="BB42" s="63"/>
      <c r="BC42" s="63"/>
      <c r="BD42" s="63"/>
    </row>
    <row r="43" spans="2:62" x14ac:dyDescent="0.15">
      <c r="H43" s="330"/>
      <c r="I43" s="78"/>
      <c r="J43" s="78"/>
      <c r="K43" s="78"/>
      <c r="R43" s="78"/>
      <c r="S43" s="78"/>
      <c r="T43" s="78"/>
      <c r="AW43" s="78"/>
      <c r="AY43" s="63"/>
      <c r="AZ43" s="63"/>
      <c r="BA43" s="63"/>
      <c r="BB43" s="63"/>
      <c r="BC43" s="63"/>
      <c r="BD43" s="63"/>
    </row>
    <row r="44" spans="2:62" x14ac:dyDescent="0.15">
      <c r="H44" s="330"/>
      <c r="I44" s="78"/>
      <c r="J44" s="78"/>
      <c r="K44" s="78"/>
      <c r="R44" s="78"/>
      <c r="S44" s="78"/>
      <c r="T44" s="78"/>
      <c r="AW44" s="78"/>
    </row>
    <row r="45" spans="2:62" x14ac:dyDescent="0.15">
      <c r="H45" s="330"/>
      <c r="I45" s="78"/>
      <c r="J45" s="78"/>
      <c r="K45" s="78"/>
      <c r="R45" s="78"/>
      <c r="S45" s="78"/>
      <c r="T45" s="78"/>
    </row>
    <row r="46" spans="2:62" x14ac:dyDescent="0.15">
      <c r="H46" s="330"/>
      <c r="I46" s="78"/>
      <c r="J46" s="78"/>
      <c r="K46" s="78"/>
      <c r="R46" s="78"/>
      <c r="S46" s="78"/>
      <c r="T46" s="78"/>
    </row>
    <row r="47" spans="2:62" ht="13.5" x14ac:dyDescent="0.15">
      <c r="H47" s="330"/>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92</v>
      </c>
      <c r="T1" s="95" t="s">
        <v>280</v>
      </c>
    </row>
    <row r="2" spans="2:49" ht="12" customHeight="1" thickBot="1" x14ac:dyDescent="0.2">
      <c r="B2" s="852" t="s">
        <v>270</v>
      </c>
      <c r="C2" s="852"/>
      <c r="D2" s="852"/>
      <c r="E2" s="852"/>
      <c r="F2" s="852"/>
      <c r="G2" s="852"/>
      <c r="H2" s="852"/>
      <c r="I2" s="137"/>
      <c r="J2" s="137"/>
      <c r="K2" s="137"/>
      <c r="L2" s="137"/>
      <c r="M2" s="137"/>
      <c r="N2" s="137"/>
      <c r="O2" s="137"/>
      <c r="P2" s="137"/>
      <c r="Q2" s="137"/>
      <c r="R2" s="137"/>
      <c r="S2" s="137"/>
      <c r="T2" s="137"/>
      <c r="U2" s="137"/>
      <c r="V2" s="137"/>
      <c r="W2" s="137"/>
      <c r="X2" s="137"/>
      <c r="Y2" s="118"/>
      <c r="Z2" s="51"/>
      <c r="AA2" s="51"/>
      <c r="AB2" s="51"/>
      <c r="AC2" s="51"/>
      <c r="AD2" s="51"/>
      <c r="AE2" s="51"/>
      <c r="AF2" s="51"/>
      <c r="AG2" s="51"/>
      <c r="AH2" s="51"/>
      <c r="AI2" s="51"/>
      <c r="AJ2" s="51"/>
      <c r="AK2" s="51"/>
      <c r="AL2" s="51"/>
      <c r="AM2" s="51"/>
      <c r="AN2" s="51"/>
      <c r="AO2" s="51"/>
      <c r="AP2" s="51"/>
      <c r="AQ2" s="51"/>
      <c r="AR2" s="51"/>
      <c r="AS2" s="51"/>
      <c r="AT2" s="51"/>
      <c r="AU2" s="129"/>
      <c r="AV2" s="127"/>
      <c r="AW2" s="491"/>
    </row>
    <row r="3" spans="2:49" ht="13.35" customHeight="1" x14ac:dyDescent="0.15">
      <c r="B3" s="852"/>
      <c r="C3" s="852"/>
      <c r="D3" s="852"/>
      <c r="E3" s="852"/>
      <c r="F3" s="852"/>
      <c r="G3" s="852"/>
      <c r="H3" s="852"/>
      <c r="I3" s="137"/>
      <c r="J3" s="137"/>
      <c r="K3" s="137"/>
      <c r="L3" s="137"/>
      <c r="M3" s="137"/>
      <c r="N3" s="137"/>
      <c r="O3" s="137"/>
      <c r="P3" s="137"/>
      <c r="Q3" s="137"/>
      <c r="R3" s="137"/>
      <c r="S3" s="137"/>
      <c r="T3" s="137"/>
      <c r="U3" s="137"/>
      <c r="V3" s="137"/>
      <c r="W3" s="137"/>
      <c r="X3" s="137"/>
      <c r="Y3" s="118"/>
      <c r="Z3" s="52"/>
      <c r="AA3" s="52"/>
      <c r="AB3" s="911"/>
      <c r="AC3" s="911"/>
      <c r="AD3" s="911"/>
      <c r="AE3" s="101"/>
      <c r="AF3" s="119"/>
      <c r="AG3" s="119"/>
      <c r="AH3" s="119"/>
      <c r="AI3" s="119"/>
      <c r="AJ3" s="119"/>
      <c r="AK3" s="119"/>
      <c r="AL3" s="119"/>
      <c r="AM3" s="119"/>
      <c r="AN3" s="119"/>
      <c r="AO3" s="119"/>
      <c r="AP3" s="912" t="s">
        <v>325</v>
      </c>
      <c r="AQ3" s="913"/>
      <c r="AR3" s="914"/>
      <c r="AS3" s="918" t="s">
        <v>0</v>
      </c>
      <c r="AT3" s="757"/>
      <c r="AU3" s="128" t="s">
        <v>111</v>
      </c>
      <c r="AV3" s="119"/>
      <c r="AW3" s="491"/>
    </row>
    <row r="4" spans="2:49" ht="14.25" thickBot="1" x14ac:dyDescent="0.2">
      <c r="C4" s="118"/>
      <c r="F4" s="118"/>
      <c r="G4" s="118"/>
      <c r="H4" s="118"/>
      <c r="I4" s="118"/>
      <c r="J4" s="118"/>
      <c r="K4" s="118"/>
      <c r="L4" s="118"/>
      <c r="M4" s="118"/>
      <c r="N4" s="118"/>
      <c r="O4" s="118"/>
      <c r="P4" s="118"/>
      <c r="Q4" s="118"/>
      <c r="R4" s="118"/>
      <c r="S4" s="118"/>
      <c r="T4" s="118"/>
      <c r="U4" s="118"/>
      <c r="V4" s="118"/>
      <c r="W4" s="118"/>
      <c r="X4" s="118"/>
      <c r="Y4" s="118"/>
      <c r="Z4" s="52"/>
      <c r="AA4" s="52"/>
      <c r="AB4" s="120"/>
      <c r="AC4" s="120"/>
      <c r="AD4" s="120"/>
      <c r="AE4" s="101"/>
      <c r="AF4" s="119"/>
      <c r="AG4" s="119"/>
      <c r="AH4" s="119"/>
      <c r="AI4" s="119"/>
      <c r="AJ4" s="119"/>
      <c r="AK4" s="119"/>
      <c r="AL4" s="119"/>
      <c r="AM4" s="119"/>
      <c r="AN4" s="119"/>
      <c r="AO4" s="119"/>
      <c r="AP4" s="915"/>
      <c r="AQ4" s="916"/>
      <c r="AR4" s="917"/>
      <c r="AS4" s="919" t="str">
        <f>+表紙!N28</f>
        <v>○</v>
      </c>
      <c r="AT4" s="779"/>
      <c r="AU4" s="317" t="str">
        <f>+表紙!O28</f>
        <v>　</v>
      </c>
      <c r="AV4" s="119"/>
      <c r="AW4" s="491"/>
    </row>
    <row r="5" spans="2:49" ht="15" customHeight="1" x14ac:dyDescent="0.15">
      <c r="B5" s="164" t="s">
        <v>103</v>
      </c>
      <c r="C5" s="164"/>
      <c r="F5" s="164"/>
      <c r="G5" s="117"/>
      <c r="H5" s="117"/>
      <c r="I5" s="117"/>
      <c r="J5" s="117"/>
      <c r="K5" s="117"/>
      <c r="L5" s="117"/>
      <c r="M5" s="52"/>
      <c r="N5" s="52"/>
      <c r="O5" s="52"/>
      <c r="P5" s="52"/>
      <c r="Q5" s="52"/>
      <c r="R5" s="52"/>
      <c r="S5" s="52"/>
      <c r="T5" s="52"/>
      <c r="U5" s="52"/>
      <c r="V5" s="52"/>
      <c r="W5" s="52"/>
      <c r="X5" s="52"/>
      <c r="Y5" s="52"/>
      <c r="Z5" s="927" t="s">
        <v>99</v>
      </c>
      <c r="AA5" s="927"/>
      <c r="AB5" s="928"/>
      <c r="AC5" s="928"/>
      <c r="AD5" s="928"/>
      <c r="AE5" s="101" t="s">
        <v>104</v>
      </c>
      <c r="AF5" s="853" t="str">
        <f>+表紙!F47</f>
        <v>住友不動産株式会社　注文住宅事業本部　工事課　神奈川事業所</v>
      </c>
      <c r="AG5" s="853"/>
      <c r="AH5" s="853"/>
      <c r="AI5" s="853"/>
      <c r="AJ5" s="853"/>
      <c r="AK5" s="853"/>
      <c r="AL5" s="853"/>
      <c r="AM5" s="853"/>
      <c r="AN5" s="853"/>
      <c r="AO5" s="853"/>
      <c r="AP5" s="853"/>
      <c r="AQ5" s="853"/>
      <c r="AR5" s="853"/>
      <c r="AS5" s="853"/>
      <c r="AT5" s="853"/>
      <c r="AU5" s="853"/>
      <c r="AV5" s="286"/>
      <c r="AW5" s="491"/>
    </row>
    <row r="6" spans="2:49" ht="24.75" customHeight="1" thickBot="1" x14ac:dyDescent="0.2">
      <c r="B6" s="356" t="s">
        <v>441</v>
      </c>
      <c r="C6" s="144"/>
      <c r="F6" s="144"/>
      <c r="G6" s="144"/>
      <c r="H6" s="144"/>
      <c r="I6" s="144"/>
      <c r="J6" s="144"/>
      <c r="K6" s="144"/>
      <c r="L6" s="144"/>
      <c r="M6" s="144"/>
      <c r="N6" s="144"/>
      <c r="O6" s="144"/>
      <c r="P6" s="144"/>
      <c r="Q6" s="144"/>
      <c r="R6" s="144"/>
      <c r="S6" s="144"/>
      <c r="T6" s="144"/>
      <c r="U6" s="144"/>
      <c r="V6" s="144"/>
      <c r="W6" s="144"/>
      <c r="X6" s="144"/>
      <c r="Y6" s="144"/>
      <c r="Z6" s="94"/>
      <c r="AA6" s="94"/>
      <c r="AB6" s="149"/>
      <c r="AC6" s="169"/>
      <c r="AD6" s="169"/>
      <c r="AE6" s="169"/>
      <c r="AF6" s="169"/>
      <c r="AG6" s="169"/>
      <c r="AH6" s="169"/>
      <c r="AI6" s="169"/>
      <c r="AJ6" s="169"/>
      <c r="AK6" s="169"/>
      <c r="AL6" s="169"/>
      <c r="AM6" s="169"/>
      <c r="AN6" s="169"/>
      <c r="AO6" s="169"/>
      <c r="AP6" s="169"/>
      <c r="AQ6" s="169"/>
      <c r="AR6" s="169"/>
      <c r="AS6" s="169"/>
      <c r="AT6" s="169"/>
      <c r="AU6" s="169"/>
      <c r="AV6" s="169"/>
      <c r="AW6" s="491"/>
    </row>
    <row r="7" spans="2:49" ht="28.35" customHeight="1" thickBot="1" x14ac:dyDescent="0.2">
      <c r="B7" s="874" t="s">
        <v>87</v>
      </c>
      <c r="C7" s="875"/>
      <c r="D7" s="877" t="s">
        <v>210</v>
      </c>
      <c r="E7" s="878"/>
      <c r="F7" s="878"/>
      <c r="G7" s="878"/>
      <c r="H7" s="878"/>
      <c r="I7" s="879"/>
      <c r="J7" s="154"/>
      <c r="K7" s="63"/>
      <c r="L7" s="165"/>
      <c r="M7" s="929" t="s">
        <v>90</v>
      </c>
      <c r="N7" s="930"/>
      <c r="O7" s="930"/>
      <c r="P7" s="930"/>
      <c r="Q7" s="930"/>
      <c r="R7" s="930"/>
      <c r="S7" s="930"/>
      <c r="T7" s="930"/>
      <c r="U7" s="930"/>
      <c r="V7" s="930"/>
      <c r="W7" s="931"/>
      <c r="X7" s="931"/>
      <c r="Y7" s="930"/>
      <c r="Z7" s="930"/>
      <c r="AA7" s="930"/>
      <c r="AB7" s="932"/>
      <c r="AC7" s="169"/>
      <c r="AD7" s="169"/>
      <c r="AE7" s="169"/>
      <c r="AF7" s="104"/>
      <c r="AG7" s="104"/>
      <c r="AH7" s="104"/>
      <c r="AI7" s="104"/>
      <c r="AJ7" s="104"/>
      <c r="AK7" s="104"/>
      <c r="AL7" s="104"/>
      <c r="AM7" s="104"/>
      <c r="AN7" s="168"/>
      <c r="AO7" s="63"/>
      <c r="AP7" s="63"/>
      <c r="AQ7" s="63"/>
      <c r="AR7" s="63"/>
      <c r="AS7" s="202"/>
      <c r="AT7" s="202"/>
      <c r="AU7"/>
      <c r="AV7"/>
      <c r="AW7" s="491"/>
    </row>
    <row r="8" spans="2:49" ht="28.35" customHeight="1" thickTop="1" thickBot="1" x14ac:dyDescent="0.2">
      <c r="B8" s="53" t="s">
        <v>101</v>
      </c>
      <c r="C8" s="876" t="s">
        <v>109</v>
      </c>
      <c r="D8" s="876"/>
      <c r="E8" s="876"/>
      <c r="F8" s="876"/>
      <c r="G8" s="876"/>
      <c r="H8" s="876"/>
      <c r="I8" s="876"/>
      <c r="J8" s="876"/>
      <c r="K8" s="876"/>
      <c r="L8" s="159"/>
      <c r="M8" s="933"/>
      <c r="N8" s="934"/>
      <c r="O8" s="934"/>
      <c r="P8" s="934"/>
      <c r="Q8" s="934"/>
      <c r="R8" s="934"/>
      <c r="S8" s="934"/>
      <c r="T8" s="934"/>
      <c r="U8" s="934"/>
      <c r="V8" s="934"/>
      <c r="W8" s="934"/>
      <c r="X8" s="934"/>
      <c r="Y8" s="934"/>
      <c r="Z8" s="934"/>
      <c r="AA8" s="934"/>
      <c r="AB8" s="935"/>
      <c r="AC8" s="104"/>
      <c r="AD8" s="104"/>
      <c r="AE8" s="104"/>
      <c r="AF8" s="63"/>
      <c r="AG8" s="59"/>
      <c r="AH8" s="55" t="s">
        <v>27</v>
      </c>
      <c r="AI8" s="846" t="s">
        <v>334</v>
      </c>
      <c r="AJ8" s="846"/>
      <c r="AK8" s="846"/>
      <c r="AL8" s="846"/>
      <c r="AM8" s="846"/>
      <c r="AN8" s="847"/>
      <c r="AO8" s="63"/>
      <c r="AP8" s="63"/>
      <c r="AQ8" s="63"/>
      <c r="AR8" s="63"/>
      <c r="AS8" s="202"/>
      <c r="AT8" s="202"/>
      <c r="AU8"/>
      <c r="AV8"/>
      <c r="AW8" s="491"/>
    </row>
    <row r="9" spans="2:49" ht="24.75" customHeight="1" thickTop="1" thickBot="1" x14ac:dyDescent="0.2">
      <c r="B9" s="199" t="s">
        <v>254</v>
      </c>
      <c r="F9" s="883" t="s">
        <v>194</v>
      </c>
      <c r="G9" s="884"/>
      <c r="H9" s="884"/>
      <c r="I9" s="885"/>
      <c r="J9" s="159"/>
      <c r="K9" s="159"/>
      <c r="L9" s="159"/>
      <c r="M9" s="159"/>
      <c r="N9" s="159"/>
      <c r="O9" s="159"/>
      <c r="P9" s="159"/>
      <c r="Q9" s="159"/>
      <c r="R9" s="159"/>
      <c r="S9" s="159"/>
      <c r="T9" s="159"/>
      <c r="U9" s="159"/>
      <c r="V9" s="159"/>
      <c r="W9" s="146"/>
      <c r="X9" s="146"/>
      <c r="Y9" s="146"/>
      <c r="Z9" s="104"/>
      <c r="AA9" s="104"/>
      <c r="AB9" s="104"/>
      <c r="AC9" s="104"/>
      <c r="AD9" s="104"/>
      <c r="AE9" s="922" t="s">
        <v>19</v>
      </c>
      <c r="AF9" s="66"/>
      <c r="AH9" s="844"/>
      <c r="AI9" s="845"/>
      <c r="AJ9" s="845"/>
      <c r="AK9" s="845"/>
      <c r="AL9" s="845"/>
      <c r="AM9" s="845"/>
      <c r="AN9" s="62" t="s">
        <v>13</v>
      </c>
      <c r="AO9" s="63"/>
      <c r="AP9" s="63"/>
      <c r="AQ9" s="63"/>
      <c r="AR9" s="63"/>
      <c r="AS9" s="202"/>
      <c r="AT9" s="202"/>
      <c r="AU9"/>
      <c r="AV9"/>
      <c r="AW9" s="491"/>
    </row>
    <row r="10" spans="2:49" ht="24.75" customHeight="1" thickTop="1" thickBot="1" x14ac:dyDescent="0.2">
      <c r="F10" s="105"/>
      <c r="G10" s="139"/>
      <c r="H10" s="139"/>
      <c r="I10" s="139"/>
      <c r="J10" s="139"/>
      <c r="K10" s="139"/>
      <c r="L10" s="139"/>
      <c r="M10" s="139"/>
      <c r="N10" s="139"/>
      <c r="O10" s="139"/>
      <c r="P10" s="139"/>
      <c r="Q10" s="139"/>
      <c r="R10" s="139"/>
      <c r="S10" s="139"/>
      <c r="T10" s="139"/>
      <c r="U10" s="139"/>
      <c r="V10" s="139"/>
      <c r="W10" s="140"/>
      <c r="X10" s="140"/>
      <c r="Y10" s="140"/>
      <c r="Z10" s="104"/>
      <c r="AA10" s="104"/>
      <c r="AB10" s="104"/>
      <c r="AD10" s="63"/>
      <c r="AE10" s="923"/>
      <c r="AF10" s="66"/>
      <c r="AN10" s="63"/>
      <c r="AO10" s="63"/>
      <c r="AP10" s="63"/>
      <c r="AQ10" s="63"/>
      <c r="AR10" s="63"/>
      <c r="AS10" s="202"/>
      <c r="AT10" s="202"/>
      <c r="AU10"/>
      <c r="AV10"/>
      <c r="AW10" s="491"/>
    </row>
    <row r="11" spans="2:49" ht="27" customHeight="1" thickTop="1" thickBot="1" x14ac:dyDescent="0.2">
      <c r="C11" s="174" t="s">
        <v>195</v>
      </c>
      <c r="F11" s="55" t="s">
        <v>16</v>
      </c>
      <c r="G11" s="846" t="s">
        <v>328</v>
      </c>
      <c r="H11" s="846"/>
      <c r="I11" s="847"/>
      <c r="J11" s="56"/>
      <c r="K11" s="57"/>
      <c r="L11" s="58"/>
      <c r="M11" s="901" t="s">
        <v>17</v>
      </c>
      <c r="N11" s="58"/>
      <c r="O11" s="59"/>
      <c r="P11" s="55" t="s">
        <v>18</v>
      </c>
      <c r="Q11" s="925" t="s">
        <v>271</v>
      </c>
      <c r="R11" s="925"/>
      <c r="S11" s="925"/>
      <c r="T11" s="926"/>
      <c r="U11" s="201"/>
      <c r="V11" s="74"/>
      <c r="W11" s="63"/>
      <c r="X11" s="63"/>
      <c r="Y11"/>
      <c r="Z11"/>
      <c r="AA11"/>
      <c r="AB11"/>
      <c r="AC11" s="63"/>
      <c r="AD11" s="71"/>
      <c r="AE11" s="923"/>
      <c r="AF11" s="156"/>
      <c r="AG11" s="59"/>
      <c r="AH11" s="55" t="s">
        <v>34</v>
      </c>
      <c r="AI11" s="846" t="s">
        <v>277</v>
      </c>
      <c r="AJ11" s="846"/>
      <c r="AK11" s="846"/>
      <c r="AL11" s="846"/>
      <c r="AM11" s="846"/>
      <c r="AN11" s="847"/>
      <c r="AO11" s="63"/>
      <c r="AP11" s="63"/>
      <c r="AQ11" s="63"/>
      <c r="AR11" s="63"/>
      <c r="AS11" s="202"/>
      <c r="AT11" s="202"/>
      <c r="AU11"/>
      <c r="AV11"/>
      <c r="AW11" s="491"/>
    </row>
    <row r="12" spans="2:49" ht="24.75" customHeight="1" thickTop="1" thickBot="1" x14ac:dyDescent="0.2">
      <c r="F12" s="859">
        <f>+ROUND(P12,1)+ROUND(P15,1)+ROUND(P18,1)+ROUND(P24,1)+P27-ROUND(F15,1)</f>
        <v>0</v>
      </c>
      <c r="G12" s="860"/>
      <c r="H12" s="860"/>
      <c r="I12" s="62" t="s">
        <v>13</v>
      </c>
      <c r="J12" s="63"/>
      <c r="K12" s="64"/>
      <c r="L12" s="63"/>
      <c r="M12" s="902"/>
      <c r="N12" s="65"/>
      <c r="P12" s="844"/>
      <c r="Q12" s="741"/>
      <c r="R12" s="741"/>
      <c r="S12" s="741"/>
      <c r="T12" s="62" t="s">
        <v>13</v>
      </c>
      <c r="U12" s="63"/>
      <c r="V12" s="63"/>
      <c r="W12" s="63"/>
      <c r="X12" s="63"/>
      <c r="Y12"/>
      <c r="Z12"/>
      <c r="AA12"/>
      <c r="AB12"/>
      <c r="AC12" s="66"/>
      <c r="AE12" s="923"/>
      <c r="AG12" s="148"/>
      <c r="AH12" s="844"/>
      <c r="AI12" s="845"/>
      <c r="AJ12" s="845"/>
      <c r="AK12" s="845"/>
      <c r="AL12" s="845"/>
      <c r="AM12" s="845"/>
      <c r="AN12" s="62" t="s">
        <v>13</v>
      </c>
      <c r="AO12" s="63"/>
      <c r="AP12" s="63"/>
      <c r="AQ12" s="63"/>
      <c r="AR12" s="63"/>
      <c r="AS12" s="202"/>
      <c r="AT12" s="202"/>
      <c r="AU12"/>
      <c r="AV12"/>
      <c r="AW12" s="491"/>
    </row>
    <row r="13" spans="2:49" ht="24.75" customHeight="1" thickTop="1" thickBot="1" x14ac:dyDescent="0.2">
      <c r="J13" s="63"/>
      <c r="K13" s="67"/>
      <c r="L13" s="63"/>
      <c r="M13" s="902"/>
      <c r="N13" s="66"/>
      <c r="U13" s="63"/>
      <c r="V13" s="63"/>
      <c r="W13" s="63"/>
      <c r="X13" s="63"/>
      <c r="Y13"/>
      <c r="Z13"/>
      <c r="AA13"/>
      <c r="AB13"/>
      <c r="AC13" s="66"/>
      <c r="AE13" s="923"/>
      <c r="AG13" s="154"/>
      <c r="AH13" s="151"/>
      <c r="AI13" s="152"/>
      <c r="AJ13" s="152"/>
      <c r="AK13" s="152"/>
      <c r="AL13" s="152"/>
      <c r="AM13" s="153"/>
      <c r="AN13" s="153"/>
      <c r="AQ13" s="51"/>
      <c r="AR13" s="51"/>
      <c r="AS13" s="150"/>
      <c r="AT13" s="150"/>
      <c r="AU13" s="329"/>
      <c r="AV13" s="63"/>
      <c r="AW13" s="491"/>
    </row>
    <row r="14" spans="2:49" ht="27" customHeight="1" thickTop="1" thickBot="1" x14ac:dyDescent="0.2">
      <c r="F14" s="61" t="s">
        <v>425</v>
      </c>
      <c r="G14" s="882" t="s">
        <v>220</v>
      </c>
      <c r="H14" s="882"/>
      <c r="I14" s="881"/>
      <c r="J14" s="69"/>
      <c r="K14" s="70"/>
      <c r="L14" s="63"/>
      <c r="M14" s="902"/>
      <c r="N14" s="66"/>
      <c r="O14" s="58"/>
      <c r="P14" s="55" t="s">
        <v>22</v>
      </c>
      <c r="Q14" s="872" t="s">
        <v>272</v>
      </c>
      <c r="R14" s="872"/>
      <c r="S14" s="872"/>
      <c r="T14" s="873"/>
      <c r="U14" s="201"/>
      <c r="V14" s="74"/>
      <c r="W14" s="63"/>
      <c r="X14" s="63"/>
      <c r="Y14"/>
      <c r="Z14"/>
      <c r="AA14"/>
      <c r="AB14"/>
      <c r="AC14" s="66"/>
      <c r="AE14" s="924"/>
      <c r="AG14" s="155"/>
      <c r="AH14" s="61" t="s">
        <v>174</v>
      </c>
      <c r="AI14" s="886" t="s">
        <v>289</v>
      </c>
      <c r="AJ14" s="886"/>
      <c r="AK14" s="886"/>
      <c r="AL14" s="886"/>
      <c r="AM14" s="886"/>
      <c r="AN14" s="887"/>
      <c r="AO14"/>
      <c r="AS14" s="150"/>
      <c r="AT14" s="150"/>
      <c r="AU14" s="329"/>
      <c r="AV14" s="63"/>
      <c r="AW14" s="491"/>
    </row>
    <row r="15" spans="2:49" ht="24.75" customHeight="1" thickBot="1" x14ac:dyDescent="0.2">
      <c r="F15" s="861"/>
      <c r="G15" s="830"/>
      <c r="H15" s="830"/>
      <c r="I15" s="54" t="s">
        <v>13</v>
      </c>
      <c r="J15" s="63"/>
      <c r="K15" s="66"/>
      <c r="L15" s="63"/>
      <c r="M15" s="902"/>
      <c r="N15" s="66"/>
      <c r="P15" s="844"/>
      <c r="Q15" s="741"/>
      <c r="R15" s="741"/>
      <c r="S15" s="741"/>
      <c r="T15" s="62" t="s">
        <v>13</v>
      </c>
      <c r="U15" s="63"/>
      <c r="V15" s="63"/>
      <c r="W15" s="63"/>
      <c r="X15" s="63"/>
      <c r="Y15"/>
      <c r="Z15"/>
      <c r="AA15"/>
      <c r="AB15"/>
      <c r="AC15" s="66"/>
      <c r="AH15" s="837"/>
      <c r="AI15" s="838"/>
      <c r="AJ15" s="838"/>
      <c r="AK15" s="838"/>
      <c r="AL15" s="838"/>
      <c r="AM15" s="838"/>
      <c r="AN15" s="54" t="s">
        <v>13</v>
      </c>
      <c r="AO15"/>
      <c r="AS15" s="72" t="s">
        <v>28</v>
      </c>
      <c r="AT15" s="73"/>
      <c r="AW15" s="491"/>
    </row>
    <row r="16" spans="2:49" ht="24.75" customHeight="1" thickTop="1" thickBot="1" x14ac:dyDescent="0.2">
      <c r="K16" s="66"/>
      <c r="L16" s="63"/>
      <c r="M16" s="902"/>
      <c r="N16" s="66"/>
      <c r="P16" s="841" t="str">
        <f>+IF(Y18=0,"",IF(Y18-P18=Y18,"エラー！：⑥残さ物量があるのに、④自ら中間処理した量がゼロになっています",""))</f>
        <v/>
      </c>
      <c r="Q16" s="841"/>
      <c r="R16" s="841"/>
      <c r="S16" s="841"/>
      <c r="T16" s="841"/>
      <c r="U16" s="841"/>
      <c r="V16" s="841"/>
      <c r="W16" s="841"/>
      <c r="X16" s="841"/>
      <c r="Y16" s="841"/>
      <c r="Z16" s="841"/>
      <c r="AA16" s="841"/>
      <c r="AB16" s="841"/>
      <c r="AC16" s="66"/>
      <c r="AD16" s="63"/>
      <c r="AE16" s="197"/>
      <c r="AP16" s="60"/>
      <c r="AQ16" s="63"/>
      <c r="AS16" s="906" t="s">
        <v>173</v>
      </c>
      <c r="AT16" s="907"/>
      <c r="AU16" s="106"/>
      <c r="AV16" s="54" t="s">
        <v>13</v>
      </c>
      <c r="AW16" s="491"/>
    </row>
    <row r="17" spans="2:49" ht="27" customHeight="1" thickTop="1" thickBot="1" x14ac:dyDescent="0.2">
      <c r="K17" s="66"/>
      <c r="L17" s="63"/>
      <c r="M17" s="902"/>
      <c r="N17" s="66"/>
      <c r="O17" s="58"/>
      <c r="P17" s="55" t="s">
        <v>25</v>
      </c>
      <c r="Q17" s="846" t="s">
        <v>273</v>
      </c>
      <c r="R17" s="846"/>
      <c r="S17" s="846"/>
      <c r="T17" s="847"/>
      <c r="U17" s="909"/>
      <c r="V17" s="910"/>
      <c r="W17" s="910"/>
      <c r="X17" s="910"/>
      <c r="Y17" s="147" t="s">
        <v>20</v>
      </c>
      <c r="Z17" s="846" t="s">
        <v>276</v>
      </c>
      <c r="AA17" s="846"/>
      <c r="AB17" s="847"/>
      <c r="AC17" s="160"/>
      <c r="AD17" s="155"/>
      <c r="AE17" s="901" t="s">
        <v>26</v>
      </c>
      <c r="AF17" s="58"/>
      <c r="AG17" s="58"/>
      <c r="AH17" s="290" t="s">
        <v>176</v>
      </c>
      <c r="AI17" s="882" t="s">
        <v>278</v>
      </c>
      <c r="AJ17" s="882"/>
      <c r="AK17" s="882"/>
      <c r="AL17" s="881"/>
      <c r="AM17" s="58"/>
      <c r="AN17" s="296"/>
      <c r="AO17" s="880" t="s">
        <v>251</v>
      </c>
      <c r="AP17" s="881"/>
      <c r="AQ17" s="298"/>
      <c r="AS17" s="906" t="s">
        <v>256</v>
      </c>
      <c r="AT17" s="907"/>
      <c r="AU17" s="106"/>
      <c r="AV17" s="54" t="s">
        <v>32</v>
      </c>
      <c r="AW17" s="491"/>
    </row>
    <row r="18" spans="2:49" ht="24.75" customHeight="1" thickBot="1" x14ac:dyDescent="0.2">
      <c r="K18" s="66"/>
      <c r="L18" s="63"/>
      <c r="M18" s="902"/>
      <c r="N18" s="66"/>
      <c r="P18" s="844"/>
      <c r="Q18" s="741"/>
      <c r="R18" s="741"/>
      <c r="S18" s="741"/>
      <c r="T18" s="62" t="s">
        <v>13</v>
      </c>
      <c r="U18"/>
      <c r="V18" s="291"/>
      <c r="W18"/>
      <c r="X18" s="205"/>
      <c r="Y18" s="859">
        <f>+ROUND(AH9,1)+ROUND(AH12,1)+ROUND(AH15,1)+AH18</f>
        <v>0</v>
      </c>
      <c r="Z18" s="860"/>
      <c r="AA18" s="860"/>
      <c r="AB18" s="62" t="s">
        <v>4</v>
      </c>
      <c r="AC18" s="204"/>
      <c r="AD18" s="204"/>
      <c r="AE18" s="902"/>
      <c r="AH18" s="904">
        <f>+ROUND(AO18,1)+ROUND(AO21,1)</f>
        <v>0</v>
      </c>
      <c r="AI18" s="832"/>
      <c r="AJ18" s="832"/>
      <c r="AK18" s="832"/>
      <c r="AL18" s="54" t="s">
        <v>13</v>
      </c>
      <c r="AM18" s="65"/>
      <c r="AO18" s="316">
        <f>+ROUND(AU16,1)+ROUND(AU17,1)+ROUND(AU18,1)</f>
        <v>0</v>
      </c>
      <c r="AP18" s="54" t="s">
        <v>32</v>
      </c>
      <c r="AS18" s="906" t="s">
        <v>175</v>
      </c>
      <c r="AT18" s="907"/>
      <c r="AU18" s="106"/>
      <c r="AV18" s="54" t="s">
        <v>24</v>
      </c>
      <c r="AW18" s="491"/>
    </row>
    <row r="19" spans="2:49" ht="24.75" customHeight="1" thickTop="1" thickBot="1" x14ac:dyDescent="0.2">
      <c r="K19" s="66"/>
      <c r="L19" s="63"/>
      <c r="M19" s="902"/>
      <c r="N19" s="66"/>
      <c r="P19" s="141"/>
      <c r="Q19" s="309"/>
      <c r="R19" s="208"/>
      <c r="S19" s="141"/>
      <c r="T19" s="141"/>
      <c r="U19" s="143"/>
      <c r="V19" s="292"/>
      <c r="W19" s="143"/>
      <c r="X19" s="143"/>
      <c r="Y19" s="142"/>
      <c r="Z19" s="142"/>
      <c r="AA19" s="142"/>
      <c r="AB19" s="142"/>
      <c r="AC19" s="63"/>
      <c r="AD19" s="63"/>
      <c r="AE19" s="902"/>
      <c r="AH19" s="63"/>
      <c r="AI19" s="66"/>
      <c r="AJ19" s="63"/>
      <c r="AK19" s="63"/>
      <c r="AL19" s="63"/>
      <c r="AM19" s="66"/>
      <c r="AS19"/>
      <c r="AT19"/>
      <c r="AU19"/>
      <c r="AV19"/>
      <c r="AW19" s="829" t="s">
        <v>448</v>
      </c>
    </row>
    <row r="20" spans="2:49" ht="27" customHeight="1" thickTop="1" thickBot="1" x14ac:dyDescent="0.2">
      <c r="K20" s="66"/>
      <c r="L20" s="63"/>
      <c r="M20" s="902"/>
      <c r="N20" s="66"/>
      <c r="P20" s="55" t="s">
        <v>46</v>
      </c>
      <c r="Q20" s="846" t="s">
        <v>274</v>
      </c>
      <c r="R20" s="846"/>
      <c r="S20" s="846"/>
      <c r="T20" s="847"/>
      <c r="U20" s="141"/>
      <c r="V20" s="293"/>
      <c r="W20" s="294"/>
      <c r="X20" s="295"/>
      <c r="Y20" s="147" t="s">
        <v>23</v>
      </c>
      <c r="Z20" s="846" t="s">
        <v>275</v>
      </c>
      <c r="AA20" s="846"/>
      <c r="AB20" s="847"/>
      <c r="AC20" s="63"/>
      <c r="AD20" s="63"/>
      <c r="AE20" s="902"/>
      <c r="AG20" s="63"/>
      <c r="AH20" s="63"/>
      <c r="AI20" s="66"/>
      <c r="AJ20" s="63"/>
      <c r="AK20" s="63"/>
      <c r="AL20" s="158"/>
      <c r="AM20" s="66"/>
      <c r="AN20" s="297"/>
      <c r="AO20" s="880" t="s">
        <v>253</v>
      </c>
      <c r="AP20" s="881"/>
      <c r="AQ20" s="203"/>
      <c r="AR20" s="63"/>
      <c r="AS20" s="68"/>
      <c r="AT20" s="68"/>
      <c r="AW20" s="829"/>
    </row>
    <row r="21" spans="2:49" ht="25.35" customHeight="1" thickBot="1" x14ac:dyDescent="0.2">
      <c r="B21" s="854" t="s">
        <v>442</v>
      </c>
      <c r="C21" s="854"/>
      <c r="D21" s="854"/>
      <c r="E21" s="854"/>
      <c r="F21" s="854"/>
      <c r="G21" s="854"/>
      <c r="H21" s="854"/>
      <c r="I21" s="854"/>
      <c r="J21" s="854"/>
      <c r="K21" s="66"/>
      <c r="L21" s="63"/>
      <c r="M21" s="902"/>
      <c r="N21" s="66"/>
      <c r="P21" s="844"/>
      <c r="Q21" s="871"/>
      <c r="R21" s="871"/>
      <c r="S21" s="871"/>
      <c r="T21" s="62" t="s">
        <v>13</v>
      </c>
      <c r="U21" s="141"/>
      <c r="V21" s="141"/>
      <c r="W21" s="141"/>
      <c r="X21" s="141"/>
      <c r="Y21" s="859">
        <f>+P18-Y18</f>
        <v>0</v>
      </c>
      <c r="Z21" s="860"/>
      <c r="AA21" s="860"/>
      <c r="AB21" s="62" t="s">
        <v>4</v>
      </c>
      <c r="AC21" s="143"/>
      <c r="AD21" s="63"/>
      <c r="AE21" s="903"/>
      <c r="AG21" s="63"/>
      <c r="AH21" s="63"/>
      <c r="AI21" s="66"/>
      <c r="AJ21" s="63"/>
      <c r="AK21" s="63"/>
      <c r="AL21" s="63"/>
      <c r="AM21" s="63"/>
      <c r="AN21" s="158"/>
      <c r="AO21" s="106"/>
      <c r="AP21" s="54" t="s">
        <v>36</v>
      </c>
      <c r="AQ21" s="203"/>
      <c r="AR21" s="63"/>
      <c r="AS21" s="202"/>
      <c r="AT21" s="202"/>
      <c r="AU21"/>
      <c r="AV21"/>
      <c r="AW21" s="491"/>
    </row>
    <row r="22" spans="2:49" ht="25.5" customHeight="1" thickTop="1" thickBot="1" x14ac:dyDescent="0.2">
      <c r="B22" s="855"/>
      <c r="C22" s="855"/>
      <c r="D22" s="855"/>
      <c r="E22" s="855"/>
      <c r="F22" s="855"/>
      <c r="G22" s="855"/>
      <c r="H22" s="855"/>
      <c r="I22" s="855"/>
      <c r="J22" s="855"/>
      <c r="K22" s="66"/>
      <c r="L22" s="63"/>
      <c r="M22" s="902"/>
      <c r="N22" s="66"/>
      <c r="P22" s="908" t="str">
        <f>+IF(P21=0,"",IF(P18&lt;P21,"エラー !：④の内数である⑤の量が④を超えています",""))</f>
        <v/>
      </c>
      <c r="Q22" s="908"/>
      <c r="R22" s="908"/>
      <c r="S22" s="908"/>
      <c r="T22" s="908"/>
      <c r="U22" s="908"/>
      <c r="V22" s="908"/>
      <c r="W22" s="142"/>
      <c r="X22" s="142"/>
      <c r="Y22" s="142"/>
      <c r="Z22" s="142"/>
      <c r="AA22" s="142"/>
      <c r="AB22" s="142"/>
      <c r="AC22" s="63"/>
      <c r="AD22" s="63"/>
      <c r="AE22" s="197"/>
      <c r="AG22" s="63"/>
      <c r="AH22" s="63"/>
      <c r="AI22" s="66"/>
      <c r="AJ22" s="63"/>
      <c r="AK22" s="63"/>
      <c r="AL22" s="63"/>
      <c r="AM22" s="63"/>
      <c r="AN22" s="63"/>
      <c r="AW22" s="491"/>
    </row>
    <row r="23" spans="2:49" ht="27" customHeight="1" thickTop="1" thickBot="1" x14ac:dyDescent="0.2">
      <c r="B23" s="856" t="s">
        <v>197</v>
      </c>
      <c r="C23" s="858"/>
      <c r="D23" s="857" t="s">
        <v>443</v>
      </c>
      <c r="E23" s="857"/>
      <c r="F23" s="857"/>
      <c r="G23" s="858"/>
      <c r="H23" s="856" t="s">
        <v>444</v>
      </c>
      <c r="I23" s="857"/>
      <c r="J23" s="858"/>
      <c r="K23" s="66"/>
      <c r="L23" s="63"/>
      <c r="M23" s="902"/>
      <c r="N23" s="66"/>
      <c r="O23" s="58"/>
      <c r="P23" s="61" t="s">
        <v>86</v>
      </c>
      <c r="Q23" s="882" t="s">
        <v>30</v>
      </c>
      <c r="R23" s="882"/>
      <c r="S23" s="882"/>
      <c r="T23" s="881"/>
      <c r="U23" s="888"/>
      <c r="V23" s="889"/>
      <c r="W23" s="889"/>
      <c r="X23" s="889"/>
      <c r="AC23" s="63"/>
      <c r="AD23" s="63"/>
      <c r="AE23" s="202"/>
      <c r="AF23"/>
      <c r="AG23"/>
      <c r="AH23"/>
      <c r="AI23" s="299"/>
      <c r="AJ23" s="202"/>
      <c r="AK23" s="63"/>
      <c r="AL23" s="63"/>
      <c r="AM23" s="63"/>
      <c r="AN23" s="162"/>
      <c r="AP23" s="63"/>
      <c r="AR23" s="59"/>
      <c r="AS23" s="147" t="s">
        <v>188</v>
      </c>
      <c r="AT23" s="846" t="s">
        <v>189</v>
      </c>
      <c r="AU23" s="846"/>
      <c r="AV23" s="847"/>
      <c r="AW23" s="491"/>
    </row>
    <row r="24" spans="2:49" ht="27" customHeight="1" thickBot="1" x14ac:dyDescent="0.2">
      <c r="B24" s="866" t="s">
        <v>198</v>
      </c>
      <c r="C24" s="867"/>
      <c r="D24" s="830">
        <v>0</v>
      </c>
      <c r="E24" s="830"/>
      <c r="F24" s="830"/>
      <c r="G24" s="206" t="s">
        <v>196</v>
      </c>
      <c r="H24" s="831">
        <f>+F12</f>
        <v>0</v>
      </c>
      <c r="I24" s="832"/>
      <c r="J24" s="206" t="s">
        <v>196</v>
      </c>
      <c r="K24" s="66"/>
      <c r="L24" s="63"/>
      <c r="M24" s="903"/>
      <c r="P24" s="837"/>
      <c r="Q24" s="870"/>
      <c r="R24" s="870"/>
      <c r="S24" s="870"/>
      <c r="T24" s="54" t="s">
        <v>13</v>
      </c>
      <c r="U24"/>
      <c r="V24"/>
      <c r="W24"/>
      <c r="X24"/>
      <c r="AC24" s="63"/>
      <c r="AD24" s="63"/>
      <c r="AE24" s="202"/>
      <c r="AF24"/>
      <c r="AG24"/>
      <c r="AH24"/>
      <c r="AI24" s="299"/>
      <c r="AJ24" s="202"/>
      <c r="AK24" s="63"/>
      <c r="AL24" s="152"/>
      <c r="AM24" s="63"/>
      <c r="AN24" s="63"/>
      <c r="AQ24" s="66"/>
      <c r="AR24" s="157"/>
      <c r="AS24" s="859">
        <f>+ROUND(AU16,1)+ROUND(AA28,1)</f>
        <v>0</v>
      </c>
      <c r="AT24" s="860"/>
      <c r="AU24" s="860"/>
      <c r="AV24" s="62" t="s">
        <v>13</v>
      </c>
      <c r="AW24" s="491"/>
    </row>
    <row r="25" spans="2:49" ht="27" customHeight="1" thickBot="1" x14ac:dyDescent="0.2">
      <c r="B25" s="866" t="s">
        <v>199</v>
      </c>
      <c r="C25" s="867"/>
      <c r="D25" s="830">
        <v>0</v>
      </c>
      <c r="E25" s="830"/>
      <c r="F25" s="830"/>
      <c r="G25" s="206" t="s">
        <v>196</v>
      </c>
      <c r="H25" s="831">
        <f>+P12+AH9</f>
        <v>0</v>
      </c>
      <c r="I25" s="832"/>
      <c r="J25" s="206" t="s">
        <v>196</v>
      </c>
      <c r="K25" s="66"/>
      <c r="L25" s="63"/>
      <c r="P25" s="63"/>
      <c r="Q25" s="63"/>
      <c r="R25" s="63"/>
      <c r="S25" s="63"/>
      <c r="T25" s="63"/>
      <c r="U25" s="63"/>
      <c r="V25" s="63"/>
      <c r="AE25" s="161"/>
      <c r="AH25" s="63"/>
      <c r="AI25" s="66"/>
      <c r="AJ25" s="63"/>
      <c r="AK25" s="63"/>
      <c r="AL25" s="198"/>
      <c r="AM25" s="198"/>
      <c r="AN25" s="198"/>
      <c r="AQ25" s="311"/>
      <c r="AR25" s="138"/>
      <c r="AW25" s="491"/>
    </row>
    <row r="26" spans="2:49" ht="27" customHeight="1" thickTop="1" thickBot="1" x14ac:dyDescent="0.2">
      <c r="B26" s="866" t="s">
        <v>200</v>
      </c>
      <c r="C26" s="867"/>
      <c r="D26" s="830">
        <v>0</v>
      </c>
      <c r="E26" s="830"/>
      <c r="F26" s="830"/>
      <c r="G26" s="206" t="s">
        <v>196</v>
      </c>
      <c r="H26" s="831">
        <f>+P21</f>
        <v>0</v>
      </c>
      <c r="I26" s="832"/>
      <c r="J26" s="206" t="s">
        <v>196</v>
      </c>
      <c r="K26" s="66"/>
      <c r="L26" s="155"/>
      <c r="M26" s="901" t="s">
        <v>33</v>
      </c>
      <c r="N26" s="58"/>
      <c r="O26" s="58"/>
      <c r="P26" s="290" t="s">
        <v>178</v>
      </c>
      <c r="Q26" s="882" t="s">
        <v>179</v>
      </c>
      <c r="R26" s="882"/>
      <c r="S26" s="882"/>
      <c r="T26" s="881"/>
      <c r="U26" s="58"/>
      <c r="V26" s="58"/>
      <c r="W26" s="58"/>
      <c r="X26" s="58"/>
      <c r="Y26" s="58"/>
      <c r="Z26" s="58"/>
      <c r="AA26" s="58"/>
      <c r="AB26" s="58"/>
      <c r="AC26" s="58"/>
      <c r="AD26" s="58"/>
      <c r="AE26" s="58"/>
      <c r="AF26" s="58"/>
      <c r="AG26" s="58"/>
      <c r="AH26" s="58"/>
      <c r="AI26" s="71"/>
      <c r="AJ26" s="58"/>
      <c r="AK26" s="59"/>
      <c r="AL26" s="147" t="s">
        <v>185</v>
      </c>
      <c r="AM26" s="846" t="s">
        <v>279</v>
      </c>
      <c r="AN26" s="846"/>
      <c r="AO26" s="846"/>
      <c r="AP26" s="847"/>
      <c r="AQ26" s="313"/>
      <c r="AR26" s="314"/>
      <c r="AS26" s="147" t="s">
        <v>190</v>
      </c>
      <c r="AT26" s="846" t="s">
        <v>428</v>
      </c>
      <c r="AU26" s="846"/>
      <c r="AV26" s="847"/>
      <c r="AW26" s="491"/>
    </row>
    <row r="27" spans="2:49" ht="27" customHeight="1" thickBot="1" x14ac:dyDescent="0.2">
      <c r="B27" s="866" t="s">
        <v>221</v>
      </c>
      <c r="C27" s="867"/>
      <c r="D27" s="830">
        <v>0</v>
      </c>
      <c r="E27" s="830"/>
      <c r="F27" s="830"/>
      <c r="G27" s="206" t="s">
        <v>196</v>
      </c>
      <c r="H27" s="831">
        <f>+Y21</f>
        <v>0</v>
      </c>
      <c r="I27" s="832"/>
      <c r="J27" s="206" t="s">
        <v>196</v>
      </c>
      <c r="M27" s="902"/>
      <c r="P27" s="904">
        <f>+R30+ROUND(R33,1)</f>
        <v>0</v>
      </c>
      <c r="Q27" s="905"/>
      <c r="R27" s="905"/>
      <c r="S27" s="905"/>
      <c r="T27" s="54" t="s">
        <v>36</v>
      </c>
      <c r="U27" s="74"/>
      <c r="V27" s="74"/>
      <c r="Y27" s="72" t="s">
        <v>37</v>
      </c>
      <c r="Z27" s="75"/>
      <c r="AH27" s="63"/>
      <c r="AI27" s="63"/>
      <c r="AJ27" s="63"/>
      <c r="AK27" s="63"/>
      <c r="AL27" s="859">
        <f>+AH18+P27</f>
        <v>0</v>
      </c>
      <c r="AM27" s="860"/>
      <c r="AN27" s="860"/>
      <c r="AO27" s="860"/>
      <c r="AP27" s="62" t="s">
        <v>13</v>
      </c>
      <c r="AQ27" s="311"/>
      <c r="AR27" s="138"/>
      <c r="AS27" s="844"/>
      <c r="AT27" s="845"/>
      <c r="AU27" s="845"/>
      <c r="AV27" s="62" t="s">
        <v>13</v>
      </c>
      <c r="AW27" s="491"/>
    </row>
    <row r="28" spans="2:49" ht="27" customHeight="1" thickTop="1" thickBot="1" x14ac:dyDescent="0.2">
      <c r="B28" s="868" t="s">
        <v>329</v>
      </c>
      <c r="C28" s="869"/>
      <c r="D28" s="830">
        <v>0</v>
      </c>
      <c r="E28" s="830"/>
      <c r="F28" s="830"/>
      <c r="G28" s="206" t="s">
        <v>196</v>
      </c>
      <c r="H28" s="831">
        <f>+P15+AH12</f>
        <v>0</v>
      </c>
      <c r="I28" s="832"/>
      <c r="J28" s="206" t="s">
        <v>196</v>
      </c>
      <c r="M28" s="902"/>
      <c r="P28" s="66"/>
      <c r="U28" s="63"/>
      <c r="V28" s="63"/>
      <c r="Y28" s="864" t="s">
        <v>173</v>
      </c>
      <c r="Z28" s="865"/>
      <c r="AA28" s="837"/>
      <c r="AB28" s="838"/>
      <c r="AC28" s="838"/>
      <c r="AD28" s="838"/>
      <c r="AE28" s="838"/>
      <c r="AF28" s="54" t="s">
        <v>13</v>
      </c>
      <c r="AH28" s="63"/>
      <c r="AI28" s="63"/>
      <c r="AN28" s="310"/>
      <c r="AQ28" s="311"/>
      <c r="AR28" s="138"/>
      <c r="AS28" s="489" t="str">
        <f>+IF(AS27=0,"",IF(AL27&lt;(AS24+AS27+AS31),"エラー !：⑩の内数である（⑫+⑬＋⑭）の量が⑩を超えています",""))</f>
        <v/>
      </c>
      <c r="AT28" s="487"/>
      <c r="AU28" s="487"/>
      <c r="AV28" s="487"/>
      <c r="AW28" s="491"/>
    </row>
    <row r="29" spans="2:49" ht="27" customHeight="1" thickTop="1" thickBot="1" x14ac:dyDescent="0.2">
      <c r="B29" s="866" t="s">
        <v>222</v>
      </c>
      <c r="C29" s="867"/>
      <c r="D29" s="830">
        <v>0</v>
      </c>
      <c r="E29" s="830"/>
      <c r="F29" s="830"/>
      <c r="G29" s="206" t="s">
        <v>196</v>
      </c>
      <c r="H29" s="831">
        <f>+AL27</f>
        <v>0</v>
      </c>
      <c r="I29" s="832"/>
      <c r="J29" s="206" t="s">
        <v>196</v>
      </c>
      <c r="M29" s="902"/>
      <c r="P29" s="66"/>
      <c r="Q29" s="155"/>
      <c r="R29" s="61" t="s">
        <v>181</v>
      </c>
      <c r="S29" s="882" t="s">
        <v>31</v>
      </c>
      <c r="T29" s="896"/>
      <c r="U29" s="896"/>
      <c r="V29" s="897"/>
      <c r="W29" s="58"/>
      <c r="X29" s="76"/>
      <c r="Y29" s="864" t="s">
        <v>255</v>
      </c>
      <c r="Z29" s="865"/>
      <c r="AA29" s="837"/>
      <c r="AB29" s="838"/>
      <c r="AC29" s="838"/>
      <c r="AD29" s="838"/>
      <c r="AE29" s="838"/>
      <c r="AF29" s="54" t="s">
        <v>13</v>
      </c>
      <c r="AH29" s="63"/>
      <c r="AI29" s="63"/>
      <c r="AJ29" s="63"/>
      <c r="AK29" s="63"/>
      <c r="AL29" s="147" t="s">
        <v>186</v>
      </c>
      <c r="AM29" s="846" t="s">
        <v>187</v>
      </c>
      <c r="AN29" s="846"/>
      <c r="AO29" s="846"/>
      <c r="AP29" s="847"/>
      <c r="AQ29" s="312"/>
      <c r="AR29" s="315"/>
      <c r="AS29" s="839" t="s">
        <v>191</v>
      </c>
      <c r="AT29" s="833" t="s">
        <v>429</v>
      </c>
      <c r="AU29" s="833"/>
      <c r="AV29" s="834"/>
      <c r="AW29" s="491"/>
    </row>
    <row r="30" spans="2:49" ht="27" customHeight="1" thickBot="1" x14ac:dyDescent="0.2">
      <c r="B30" s="866" t="s">
        <v>223</v>
      </c>
      <c r="C30" s="867"/>
      <c r="D30" s="830">
        <v>0</v>
      </c>
      <c r="E30" s="830"/>
      <c r="F30" s="830"/>
      <c r="G30" s="206" t="s">
        <v>196</v>
      </c>
      <c r="H30" s="831">
        <f>+AL30</f>
        <v>0</v>
      </c>
      <c r="I30" s="832"/>
      <c r="J30" s="206" t="s">
        <v>196</v>
      </c>
      <c r="M30" s="902"/>
      <c r="P30" s="66"/>
      <c r="R30" s="904">
        <f>+ROUND(AA28,1)+ROUND(AA29,1)+ROUND(AA30,1)</f>
        <v>0</v>
      </c>
      <c r="S30" s="905"/>
      <c r="T30" s="905"/>
      <c r="U30" s="905"/>
      <c r="V30" s="54" t="s">
        <v>15</v>
      </c>
      <c r="Y30" s="864" t="s">
        <v>184</v>
      </c>
      <c r="Z30" s="865"/>
      <c r="AA30" s="837"/>
      <c r="AB30" s="838"/>
      <c r="AC30" s="838"/>
      <c r="AD30" s="838"/>
      <c r="AE30" s="838"/>
      <c r="AF30" s="54" t="s">
        <v>13</v>
      </c>
      <c r="AL30" s="844"/>
      <c r="AM30" s="845"/>
      <c r="AN30" s="845"/>
      <c r="AO30" s="845"/>
      <c r="AP30" s="62" t="s">
        <v>13</v>
      </c>
      <c r="AS30" s="840"/>
      <c r="AT30" s="835"/>
      <c r="AU30" s="835"/>
      <c r="AV30" s="836"/>
      <c r="AW30" s="491"/>
    </row>
    <row r="31" spans="2:49" ht="27" customHeight="1" thickTop="1" thickBot="1" x14ac:dyDescent="0.2">
      <c r="B31" s="866" t="s">
        <v>224</v>
      </c>
      <c r="C31" s="867"/>
      <c r="D31" s="830">
        <v>0</v>
      </c>
      <c r="E31" s="830"/>
      <c r="F31" s="830"/>
      <c r="G31" s="206" t="s">
        <v>196</v>
      </c>
      <c r="H31" s="831">
        <f>+AS24</f>
        <v>0</v>
      </c>
      <c r="I31" s="832"/>
      <c r="J31" s="206" t="s">
        <v>196</v>
      </c>
      <c r="M31" s="902"/>
      <c r="P31" s="66"/>
      <c r="Y31"/>
      <c r="Z31"/>
      <c r="AA31" s="77" t="s">
        <v>88</v>
      </c>
      <c r="AK31" s="138"/>
      <c r="AL31" s="841" t="str">
        <f>+IF(AL30=0,"",IF(AL27&lt;AL30,"エラー !：⑩の内数である⑪の量が⑩を超えています",""))</f>
        <v/>
      </c>
      <c r="AM31" s="841"/>
      <c r="AN31" s="841"/>
      <c r="AO31" s="841"/>
      <c r="AP31" s="841"/>
      <c r="AQ31" s="841"/>
      <c r="AR31" s="51"/>
      <c r="AS31" s="842"/>
      <c r="AT31" s="843"/>
      <c r="AU31" s="843"/>
      <c r="AV31" s="173" t="s">
        <v>13</v>
      </c>
      <c r="AW31" s="491"/>
    </row>
    <row r="32" spans="2:49" ht="27" customHeight="1" thickTop="1" thickBot="1" x14ac:dyDescent="0.2">
      <c r="B32" s="866" t="s">
        <v>426</v>
      </c>
      <c r="C32" s="867"/>
      <c r="D32" s="830">
        <v>0</v>
      </c>
      <c r="E32" s="830"/>
      <c r="F32" s="830"/>
      <c r="G32" s="206" t="s">
        <v>196</v>
      </c>
      <c r="H32" s="831">
        <f>+AS27</f>
        <v>0</v>
      </c>
      <c r="I32" s="832"/>
      <c r="J32" s="206" t="s">
        <v>196</v>
      </c>
      <c r="M32" s="902"/>
      <c r="P32" s="66"/>
      <c r="Q32" s="155"/>
      <c r="R32" s="61" t="s">
        <v>183</v>
      </c>
      <c r="S32" s="882" t="s">
        <v>35</v>
      </c>
      <c r="T32" s="896"/>
      <c r="U32" s="896"/>
      <c r="V32" s="897"/>
      <c r="W32" s="63"/>
      <c r="X32" s="63"/>
      <c r="Y32"/>
      <c r="Z32"/>
      <c r="AA32" s="890" t="s">
        <v>327</v>
      </c>
      <c r="AB32" s="891"/>
      <c r="AC32" s="891"/>
      <c r="AD32" s="891"/>
      <c r="AE32" s="891"/>
      <c r="AF32" s="891" t="s">
        <v>192</v>
      </c>
      <c r="AG32" s="891"/>
      <c r="AH32" s="891"/>
      <c r="AI32" s="891"/>
      <c r="AJ32" s="891"/>
      <c r="AK32" s="891"/>
      <c r="AL32" s="891" t="s">
        <v>193</v>
      </c>
      <c r="AM32" s="891"/>
      <c r="AN32" s="891"/>
      <c r="AO32" s="898"/>
      <c r="AP32" s="200"/>
      <c r="AS32" s="490" t="str">
        <f>+IF(AS31=0,"",IF(AL27&lt;(AS24+AS27+AS31),"エラー !：⑩の内数である（⑫+⑬＋⑭）の量が⑩を超えています",""))</f>
        <v/>
      </c>
      <c r="AT32" s="488"/>
      <c r="AU32" s="488"/>
      <c r="AV32" s="488"/>
      <c r="AW32" s="491"/>
    </row>
    <row r="33" spans="2:62" ht="27" customHeight="1" thickBot="1" x14ac:dyDescent="0.2">
      <c r="B33" s="862" t="s">
        <v>427</v>
      </c>
      <c r="C33" s="863"/>
      <c r="D33" s="848">
        <v>0</v>
      </c>
      <c r="E33" s="849"/>
      <c r="F33" s="849"/>
      <c r="G33" s="207" t="s">
        <v>196</v>
      </c>
      <c r="H33" s="850">
        <f>+AS31</f>
        <v>0</v>
      </c>
      <c r="I33" s="851"/>
      <c r="J33" s="207" t="s">
        <v>196</v>
      </c>
      <c r="M33" s="903"/>
      <c r="R33" s="837"/>
      <c r="S33" s="838"/>
      <c r="T33" s="838"/>
      <c r="U33" s="838"/>
      <c r="V33" s="54" t="s">
        <v>36</v>
      </c>
      <c r="W33" s="63"/>
      <c r="X33" s="63"/>
      <c r="Y33"/>
      <c r="Z33"/>
      <c r="AA33" s="892"/>
      <c r="AB33" s="893"/>
      <c r="AC33" s="893"/>
      <c r="AD33" s="893"/>
      <c r="AE33" s="893"/>
      <c r="AF33" s="893"/>
      <c r="AG33" s="893"/>
      <c r="AH33" s="893"/>
      <c r="AI33" s="893"/>
      <c r="AJ33" s="893"/>
      <c r="AK33" s="893"/>
      <c r="AL33" s="893"/>
      <c r="AM33" s="893"/>
      <c r="AN33" s="893"/>
      <c r="AO33" s="899"/>
      <c r="AP33" s="200"/>
      <c r="AW33" s="491"/>
    </row>
    <row r="34" spans="2:62" ht="24" customHeight="1" x14ac:dyDescent="0.15">
      <c r="C34" s="300" t="str">
        <f>+IF(D30=0,"",IF(D29&lt;D30,"エラー !：上の表は、⑩の内数である⑪の量が⑩を超えています",""))</f>
        <v/>
      </c>
      <c r="AA34" s="894"/>
      <c r="AB34" s="895"/>
      <c r="AC34" s="895"/>
      <c r="AD34" s="895"/>
      <c r="AE34" s="895"/>
      <c r="AF34" s="895"/>
      <c r="AG34" s="895"/>
      <c r="AH34" s="895"/>
      <c r="AI34" s="895"/>
      <c r="AJ34" s="895"/>
      <c r="AK34" s="895"/>
      <c r="AL34" s="895"/>
      <c r="AM34" s="895"/>
      <c r="AN34" s="895"/>
      <c r="AO34" s="900"/>
      <c r="AP34" s="200"/>
      <c r="AW34" s="491"/>
    </row>
    <row r="35" spans="2:62" ht="15" customHeight="1" x14ac:dyDescent="0.15">
      <c r="C35" s="30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01" t="str">
        <f>+IF(D32=0,"",IF(D29&lt;D32,"エラー !：上の表は、⑩の内数である⑬の量が⑩を超えています",""))</f>
        <v/>
      </c>
      <c r="AF36" s="74"/>
      <c r="AG36" s="74"/>
      <c r="AH36" s="74"/>
      <c r="AI36" s="74"/>
      <c r="AJ36" s="74"/>
      <c r="AK36" s="74"/>
      <c r="AL36" s="74"/>
      <c r="AM36" s="163"/>
      <c r="AN36" s="163"/>
      <c r="AO36" s="138"/>
      <c r="AP36" s="63"/>
      <c r="AQ36" s="63"/>
      <c r="AR36" s="63"/>
      <c r="AS36" s="63"/>
      <c r="AT36" s="63"/>
      <c r="AU36" s="63"/>
      <c r="AV36" s="63"/>
      <c r="AW36" s="78"/>
      <c r="AY36" s="63"/>
      <c r="AZ36" s="63"/>
      <c r="BA36" s="63"/>
      <c r="BB36" s="63"/>
      <c r="BC36" s="63"/>
      <c r="BD36" s="63"/>
    </row>
    <row r="37" spans="2:62" ht="15" customHeight="1" x14ac:dyDescent="0.15">
      <c r="C37" s="301" t="str">
        <f>+IF(D33=0,"",IF(D29&lt;D33,"エラー !：上の表は、⑩の内数である⑭の量が⑩を超えています",""))</f>
        <v/>
      </c>
      <c r="J37" s="78"/>
      <c r="K37" s="78"/>
      <c r="R37" s="78"/>
      <c r="S37" s="78"/>
      <c r="T37" s="78"/>
      <c r="AF37" s="63"/>
      <c r="AG37" s="63"/>
      <c r="AH37" s="63"/>
      <c r="AI37" s="63"/>
      <c r="AJ37" s="63"/>
      <c r="AK37" s="63"/>
      <c r="AL37" s="74"/>
      <c r="AM37" s="138"/>
      <c r="AN37" s="138"/>
      <c r="AO37" s="138"/>
      <c r="AP37" s="63"/>
      <c r="AQ37" s="63"/>
      <c r="AR37" s="63"/>
      <c r="AS37" s="63"/>
      <c r="AT37" s="63"/>
      <c r="AU37" s="74"/>
      <c r="AV37" s="74"/>
      <c r="AW37" s="78"/>
      <c r="AY37" s="63"/>
      <c r="AZ37" s="63"/>
      <c r="BA37" s="63"/>
      <c r="BB37" s="63"/>
      <c r="BC37" s="63"/>
      <c r="BD37" s="63"/>
    </row>
    <row r="38" spans="2:62" ht="13.5" x14ac:dyDescent="0.15">
      <c r="H38" s="330"/>
      <c r="J38" s="78"/>
      <c r="K38" s="78"/>
      <c r="R38" s="78"/>
      <c r="S38" s="78"/>
      <c r="T38" s="78"/>
      <c r="AF38" s="63"/>
      <c r="AG38" s="63"/>
      <c r="AH38" s="63"/>
      <c r="AI38" s="63"/>
      <c r="AJ38" s="63"/>
      <c r="AK38" s="63"/>
      <c r="AL38" s="74"/>
      <c r="AM38" s="138"/>
      <c r="AN38" s="138"/>
      <c r="AO38" s="138"/>
      <c r="AP38" s="63"/>
      <c r="AQ38" s="63"/>
      <c r="AR38" s="63"/>
      <c r="AS38" s="138"/>
      <c r="AT38" s="163"/>
      <c r="AU38" s="74"/>
      <c r="AV38" s="74"/>
      <c r="AW38" s="78"/>
      <c r="AY38" s="63"/>
      <c r="AZ38" s="63"/>
      <c r="BA38" s="63"/>
      <c r="BB38" s="63"/>
      <c r="BC38" s="63"/>
      <c r="BD38" s="63"/>
    </row>
    <row r="39" spans="2:62" ht="13.5" x14ac:dyDescent="0.15">
      <c r="H39" s="330"/>
      <c r="J39" s="78"/>
      <c r="K39" s="78"/>
      <c r="R39" s="78"/>
      <c r="S39" s="78"/>
      <c r="T39" s="78"/>
      <c r="AF39" s="63"/>
      <c r="AG39" s="63"/>
      <c r="AH39" s="63"/>
      <c r="AI39" s="63"/>
      <c r="AJ39" s="63"/>
      <c r="AK39" s="63"/>
      <c r="AL39" s="74"/>
      <c r="AM39" s="138"/>
      <c r="AN39" s="138"/>
      <c r="AO39" s="138"/>
      <c r="AP39" s="63"/>
      <c r="AQ39" s="63"/>
      <c r="AR39" s="63"/>
      <c r="AS39" s="138"/>
      <c r="AT39" s="74"/>
      <c r="AU39" s="74"/>
      <c r="AV39" s="74"/>
      <c r="AW39" s="78"/>
      <c r="AY39" s="63"/>
      <c r="AZ39" s="63"/>
      <c r="BA39" s="63"/>
      <c r="BB39" s="63"/>
      <c r="BC39" s="63"/>
      <c r="BD39" s="63"/>
    </row>
    <row r="40" spans="2:62" ht="13.5" x14ac:dyDescent="0.15">
      <c r="H40" s="330"/>
      <c r="J40" s="78"/>
      <c r="K40" s="78"/>
      <c r="R40" s="78"/>
      <c r="S40" s="78"/>
      <c r="T40" s="78"/>
      <c r="AF40" s="63"/>
      <c r="AG40" s="63"/>
      <c r="AH40" s="63"/>
      <c r="AI40" s="63"/>
      <c r="AJ40" s="63"/>
      <c r="AK40" s="63"/>
      <c r="AL40" s="74"/>
      <c r="AM40" s="138"/>
      <c r="AN40" s="138"/>
      <c r="AO40" s="138"/>
      <c r="AP40" s="63"/>
      <c r="AQ40" s="63"/>
      <c r="AR40" s="63"/>
      <c r="AS40" s="138"/>
      <c r="AT40" s="74"/>
      <c r="AU40" s="74"/>
      <c r="AV40" s="74"/>
      <c r="AW40" s="78"/>
      <c r="AY40" s="63"/>
      <c r="AZ40" s="63"/>
      <c r="BA40" s="63"/>
      <c r="BB40" s="63"/>
      <c r="BC40" s="63"/>
      <c r="BD40" s="63"/>
    </row>
    <row r="41" spans="2:62" ht="13.5" x14ac:dyDescent="0.15">
      <c r="H41" s="330"/>
      <c r="J41" s="78"/>
      <c r="K41" s="78"/>
      <c r="R41" s="78"/>
      <c r="S41" s="78"/>
      <c r="T41" s="78"/>
      <c r="AF41" s="63"/>
      <c r="AG41" s="63"/>
      <c r="AH41" s="63"/>
      <c r="AI41" s="63"/>
      <c r="AJ41" s="63"/>
      <c r="AK41" s="63"/>
      <c r="AL41" s="63"/>
      <c r="AM41" s="63"/>
      <c r="AN41" s="63"/>
      <c r="AO41" s="63"/>
      <c r="AP41" s="63"/>
      <c r="AQ41" s="63"/>
      <c r="AR41" s="63"/>
      <c r="AS41" s="138"/>
      <c r="AT41" s="74"/>
      <c r="AU41" s="74"/>
      <c r="AV41" s="74"/>
      <c r="AW41" s="78"/>
      <c r="AY41" s="63"/>
      <c r="AZ41" s="63"/>
      <c r="BA41" s="63"/>
      <c r="BB41" s="63"/>
      <c r="BC41" s="63"/>
      <c r="BD41" s="63"/>
    </row>
    <row r="42" spans="2:62" ht="13.5" x14ac:dyDescent="0.15">
      <c r="H42" s="330"/>
      <c r="I42" s="78"/>
      <c r="J42" s="78"/>
      <c r="K42" s="78"/>
      <c r="R42" s="78"/>
      <c r="S42" s="78"/>
      <c r="T42" s="78"/>
      <c r="AQ42" s="63"/>
      <c r="AR42" s="63"/>
      <c r="AS42" s="138"/>
      <c r="AT42" s="74"/>
      <c r="AY42" s="63"/>
      <c r="AZ42" s="63"/>
      <c r="BA42" s="63"/>
      <c r="BB42" s="63"/>
      <c r="BC42" s="63"/>
      <c r="BD42" s="63"/>
    </row>
    <row r="43" spans="2:62" x14ac:dyDescent="0.15">
      <c r="H43" s="330"/>
      <c r="I43" s="78"/>
      <c r="J43" s="78"/>
      <c r="K43" s="78"/>
      <c r="R43" s="78"/>
      <c r="S43" s="78"/>
      <c r="T43" s="78"/>
      <c r="AW43" s="78"/>
      <c r="AY43" s="63"/>
      <c r="AZ43" s="63"/>
      <c r="BA43" s="63"/>
      <c r="BB43" s="63"/>
      <c r="BC43" s="63"/>
      <c r="BD43" s="63"/>
    </row>
    <row r="44" spans="2:62" x14ac:dyDescent="0.15">
      <c r="H44" s="330"/>
      <c r="I44" s="78"/>
      <c r="J44" s="78"/>
      <c r="K44" s="78"/>
      <c r="R44" s="78"/>
      <c r="S44" s="78"/>
      <c r="T44" s="78"/>
      <c r="AW44" s="78"/>
    </row>
    <row r="45" spans="2:62" x14ac:dyDescent="0.15">
      <c r="H45" s="330"/>
      <c r="I45" s="78"/>
      <c r="J45" s="78"/>
      <c r="K45" s="78"/>
      <c r="R45" s="78"/>
      <c r="S45" s="78"/>
      <c r="T45" s="78"/>
    </row>
    <row r="46" spans="2:62" x14ac:dyDescent="0.15">
      <c r="H46" s="330"/>
      <c r="I46" s="78"/>
      <c r="J46" s="78"/>
      <c r="K46" s="78"/>
      <c r="R46" s="78"/>
      <c r="S46" s="78"/>
      <c r="T46" s="78"/>
    </row>
    <row r="47" spans="2:62" ht="13.5" x14ac:dyDescent="0.15">
      <c r="H47" s="330"/>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92</v>
      </c>
      <c r="T1" s="95" t="s">
        <v>280</v>
      </c>
    </row>
    <row r="2" spans="2:49" ht="12" customHeight="1" thickBot="1" x14ac:dyDescent="0.2">
      <c r="B2" s="852" t="s">
        <v>270</v>
      </c>
      <c r="C2" s="852"/>
      <c r="D2" s="852"/>
      <c r="E2" s="852"/>
      <c r="F2" s="852"/>
      <c r="G2" s="852"/>
      <c r="H2" s="852"/>
      <c r="I2" s="137"/>
      <c r="J2" s="137"/>
      <c r="K2" s="137"/>
      <c r="L2" s="137"/>
      <c r="M2" s="137"/>
      <c r="N2" s="137"/>
      <c r="O2" s="137"/>
      <c r="P2" s="137"/>
      <c r="Q2" s="137"/>
      <c r="R2" s="137"/>
      <c r="S2" s="137"/>
      <c r="T2" s="137"/>
      <c r="U2" s="137"/>
      <c r="V2" s="137"/>
      <c r="W2" s="137"/>
      <c r="X2" s="137"/>
      <c r="Y2" s="118"/>
      <c r="Z2" s="51"/>
      <c r="AA2" s="51"/>
      <c r="AB2" s="51"/>
      <c r="AC2" s="51"/>
      <c r="AD2" s="51"/>
      <c r="AE2" s="51"/>
      <c r="AF2" s="51"/>
      <c r="AG2" s="51"/>
      <c r="AH2" s="51"/>
      <c r="AI2" s="51"/>
      <c r="AJ2" s="51"/>
      <c r="AK2" s="51"/>
      <c r="AL2" s="51"/>
      <c r="AM2" s="51"/>
      <c r="AN2" s="51"/>
      <c r="AO2" s="51"/>
      <c r="AP2" s="51"/>
      <c r="AQ2" s="51"/>
      <c r="AR2" s="51"/>
      <c r="AS2" s="51"/>
      <c r="AT2" s="51"/>
      <c r="AU2" s="129"/>
      <c r="AV2" s="127"/>
      <c r="AW2" s="491"/>
    </row>
    <row r="3" spans="2:49" ht="13.35" customHeight="1" x14ac:dyDescent="0.15">
      <c r="B3" s="852"/>
      <c r="C3" s="852"/>
      <c r="D3" s="852"/>
      <c r="E3" s="852"/>
      <c r="F3" s="852"/>
      <c r="G3" s="852"/>
      <c r="H3" s="852"/>
      <c r="I3" s="137"/>
      <c r="J3" s="137"/>
      <c r="K3" s="137"/>
      <c r="L3" s="137"/>
      <c r="M3" s="137"/>
      <c r="N3" s="137"/>
      <c r="O3" s="137"/>
      <c r="P3" s="137"/>
      <c r="Q3" s="137"/>
      <c r="R3" s="137"/>
      <c r="S3" s="137"/>
      <c r="T3" s="137"/>
      <c r="U3" s="137"/>
      <c r="V3" s="137"/>
      <c r="W3" s="137"/>
      <c r="X3" s="137"/>
      <c r="Y3" s="118"/>
      <c r="Z3" s="52"/>
      <c r="AA3" s="52"/>
      <c r="AB3" s="911"/>
      <c r="AC3" s="911"/>
      <c r="AD3" s="911"/>
      <c r="AE3" s="101"/>
      <c r="AF3" s="119"/>
      <c r="AG3" s="119"/>
      <c r="AH3" s="119"/>
      <c r="AI3" s="119"/>
      <c r="AJ3" s="119"/>
      <c r="AK3" s="119"/>
      <c r="AL3" s="119"/>
      <c r="AM3" s="119"/>
      <c r="AN3" s="119"/>
      <c r="AO3" s="119"/>
      <c r="AP3" s="912" t="s">
        <v>325</v>
      </c>
      <c r="AQ3" s="913"/>
      <c r="AR3" s="914"/>
      <c r="AS3" s="918" t="s">
        <v>0</v>
      </c>
      <c r="AT3" s="757"/>
      <c r="AU3" s="128" t="s">
        <v>111</v>
      </c>
      <c r="AV3" s="119"/>
      <c r="AW3" s="491"/>
    </row>
    <row r="4" spans="2:49" ht="14.25" thickBot="1" x14ac:dyDescent="0.2">
      <c r="C4" s="118"/>
      <c r="F4" s="118"/>
      <c r="G4" s="118"/>
      <c r="H4" s="118"/>
      <c r="I4" s="118"/>
      <c r="J4" s="118"/>
      <c r="K4" s="118"/>
      <c r="L4" s="118"/>
      <c r="M4" s="118"/>
      <c r="N4" s="118"/>
      <c r="O4" s="118"/>
      <c r="P4" s="118"/>
      <c r="Q4" s="118"/>
      <c r="R4" s="118"/>
      <c r="S4" s="118"/>
      <c r="T4" s="118"/>
      <c r="U4" s="118"/>
      <c r="V4" s="118"/>
      <c r="W4" s="118"/>
      <c r="X4" s="118"/>
      <c r="Y4" s="118"/>
      <c r="Z4" s="52"/>
      <c r="AA4" s="52"/>
      <c r="AB4" s="120"/>
      <c r="AC4" s="120"/>
      <c r="AD4" s="120"/>
      <c r="AE4" s="101"/>
      <c r="AF4" s="119"/>
      <c r="AG4" s="119"/>
      <c r="AH4" s="119"/>
      <c r="AI4" s="119"/>
      <c r="AJ4" s="119"/>
      <c r="AK4" s="119"/>
      <c r="AL4" s="119"/>
      <c r="AM4" s="119"/>
      <c r="AN4" s="119"/>
      <c r="AO4" s="119"/>
      <c r="AP4" s="915"/>
      <c r="AQ4" s="916"/>
      <c r="AR4" s="917"/>
      <c r="AS4" s="919" t="str">
        <f>+表紙!N28</f>
        <v>○</v>
      </c>
      <c r="AT4" s="779"/>
      <c r="AU4" s="317" t="str">
        <f>+表紙!O28</f>
        <v>　</v>
      </c>
      <c r="AV4" s="119"/>
      <c r="AW4" s="491"/>
    </row>
    <row r="5" spans="2:49" ht="15" customHeight="1" x14ac:dyDescent="0.15">
      <c r="B5" s="164" t="s">
        <v>103</v>
      </c>
      <c r="C5" s="164"/>
      <c r="F5" s="164"/>
      <c r="G5" s="117"/>
      <c r="H5" s="117"/>
      <c r="I5" s="117"/>
      <c r="J5" s="117"/>
      <c r="K5" s="117"/>
      <c r="L5" s="117"/>
      <c r="M5" s="52"/>
      <c r="N5" s="52"/>
      <c r="O5" s="52"/>
      <c r="P5" s="52"/>
      <c r="Q5" s="52"/>
      <c r="R5" s="52"/>
      <c r="S5" s="52"/>
      <c r="T5" s="52"/>
      <c r="U5" s="52"/>
      <c r="V5" s="52"/>
      <c r="W5" s="52"/>
      <c r="X5" s="52"/>
      <c r="Y5" s="52"/>
      <c r="Z5" s="927" t="s">
        <v>99</v>
      </c>
      <c r="AA5" s="927"/>
      <c r="AB5" s="928"/>
      <c r="AC5" s="928"/>
      <c r="AD5" s="928"/>
      <c r="AE5" s="101" t="s">
        <v>104</v>
      </c>
      <c r="AF5" s="853" t="str">
        <f>+表紙!F47</f>
        <v>住友不動産株式会社　注文住宅事業本部　工事課　神奈川事業所</v>
      </c>
      <c r="AG5" s="853"/>
      <c r="AH5" s="853"/>
      <c r="AI5" s="853"/>
      <c r="AJ5" s="853"/>
      <c r="AK5" s="853"/>
      <c r="AL5" s="853"/>
      <c r="AM5" s="853"/>
      <c r="AN5" s="853"/>
      <c r="AO5" s="853"/>
      <c r="AP5" s="853"/>
      <c r="AQ5" s="853"/>
      <c r="AR5" s="853"/>
      <c r="AS5" s="853"/>
      <c r="AT5" s="853"/>
      <c r="AU5" s="853"/>
      <c r="AV5" s="286"/>
      <c r="AW5" s="491"/>
    </row>
    <row r="6" spans="2:49" ht="24.75" customHeight="1" thickBot="1" x14ac:dyDescent="0.2">
      <c r="B6" s="356" t="s">
        <v>441</v>
      </c>
      <c r="C6" s="144"/>
      <c r="F6" s="144"/>
      <c r="G6" s="144"/>
      <c r="H6" s="144"/>
      <c r="I6" s="144"/>
      <c r="J6" s="144"/>
      <c r="K6" s="144"/>
      <c r="L6" s="144"/>
      <c r="M6" s="144"/>
      <c r="N6" s="144"/>
      <c r="O6" s="144"/>
      <c r="P6" s="144"/>
      <c r="Q6" s="144"/>
      <c r="R6" s="144"/>
      <c r="S6" s="144"/>
      <c r="T6" s="144"/>
      <c r="U6" s="144"/>
      <c r="V6" s="144"/>
      <c r="W6" s="144"/>
      <c r="X6" s="144"/>
      <c r="Y6" s="144"/>
      <c r="AC6" s="52"/>
      <c r="AD6" s="52"/>
      <c r="AE6" s="52"/>
      <c r="AF6" s="52"/>
      <c r="AG6" s="52"/>
      <c r="AH6" s="52"/>
      <c r="AI6" s="52"/>
      <c r="AJ6" s="52"/>
      <c r="AK6" s="52"/>
      <c r="AL6" s="52"/>
      <c r="AM6" s="52"/>
      <c r="AN6" s="52"/>
      <c r="AO6" s="52"/>
      <c r="AP6" s="52"/>
      <c r="AQ6" s="52"/>
      <c r="AR6" s="52"/>
      <c r="AS6" s="52"/>
      <c r="AT6" s="52"/>
      <c r="AU6" s="52"/>
      <c r="AV6" s="52"/>
      <c r="AW6" s="491"/>
    </row>
    <row r="7" spans="2:49" ht="28.35" customHeight="1" thickBot="1" x14ac:dyDescent="0.2">
      <c r="B7" s="874" t="s">
        <v>87</v>
      </c>
      <c r="C7" s="875"/>
      <c r="D7" s="877" t="s">
        <v>211</v>
      </c>
      <c r="E7" s="878"/>
      <c r="F7" s="878"/>
      <c r="G7" s="878"/>
      <c r="H7" s="878"/>
      <c r="I7" s="879"/>
      <c r="J7" s="154"/>
      <c r="K7" s="63"/>
      <c r="L7" s="165"/>
      <c r="M7" s="165"/>
      <c r="N7" s="165"/>
      <c r="O7" s="165"/>
      <c r="P7" s="165"/>
      <c r="Q7" s="165"/>
      <c r="R7" s="165"/>
      <c r="S7" s="920"/>
      <c r="T7" s="921"/>
      <c r="U7" s="921"/>
      <c r="V7" s="921"/>
      <c r="W7" s="329"/>
      <c r="X7" s="329"/>
      <c r="Y7" s="145"/>
      <c r="AB7" s="1"/>
      <c r="AC7" s="1"/>
      <c r="AD7" s="1"/>
      <c r="AE7" s="1"/>
      <c r="AF7" s="104"/>
      <c r="AG7" s="104"/>
      <c r="AH7" s="104"/>
      <c r="AI7" s="104"/>
      <c r="AJ7" s="104"/>
      <c r="AK7" s="104"/>
      <c r="AL7" s="104"/>
      <c r="AM7" s="104"/>
      <c r="AN7" s="168"/>
      <c r="AO7" s="63"/>
      <c r="AP7" s="63"/>
      <c r="AQ7" s="63"/>
      <c r="AR7" s="63"/>
      <c r="AS7" s="202"/>
      <c r="AT7" s="202"/>
      <c r="AU7"/>
      <c r="AV7"/>
      <c r="AW7" s="491"/>
    </row>
    <row r="8" spans="2:49" ht="28.35" customHeight="1" thickTop="1" thickBot="1" x14ac:dyDescent="0.2">
      <c r="B8" s="53" t="s">
        <v>101</v>
      </c>
      <c r="C8" s="876" t="s">
        <v>109</v>
      </c>
      <c r="D8" s="876"/>
      <c r="E8" s="876"/>
      <c r="F8" s="876"/>
      <c r="G8" s="876"/>
      <c r="H8" s="876"/>
      <c r="I8" s="876"/>
      <c r="J8" s="876"/>
      <c r="K8" s="876"/>
      <c r="L8" s="159"/>
      <c r="M8" s="159"/>
      <c r="N8" s="159"/>
      <c r="O8" s="159"/>
      <c r="P8" s="159"/>
      <c r="Q8" s="159"/>
      <c r="R8" s="159"/>
      <c r="S8" s="159"/>
      <c r="T8" s="159"/>
      <c r="U8" s="159"/>
      <c r="V8" s="159"/>
      <c r="W8" s="146"/>
      <c r="X8" s="146"/>
      <c r="Y8" s="146"/>
      <c r="Z8" s="104"/>
      <c r="AA8" s="104"/>
      <c r="AB8" s="104"/>
      <c r="AC8" s="104"/>
      <c r="AD8" s="104"/>
      <c r="AE8" s="104"/>
      <c r="AF8" s="63"/>
      <c r="AG8" s="59"/>
      <c r="AH8" s="55" t="s">
        <v>27</v>
      </c>
      <c r="AI8" s="846" t="s">
        <v>334</v>
      </c>
      <c r="AJ8" s="846"/>
      <c r="AK8" s="846"/>
      <c r="AL8" s="846"/>
      <c r="AM8" s="846"/>
      <c r="AN8" s="847"/>
      <c r="AO8" s="63"/>
      <c r="AP8" s="63"/>
      <c r="AQ8" s="63"/>
      <c r="AR8" s="63"/>
      <c r="AS8" s="202"/>
      <c r="AT8" s="202"/>
      <c r="AU8"/>
      <c r="AV8"/>
      <c r="AW8" s="491"/>
    </row>
    <row r="9" spans="2:49" ht="24.75" customHeight="1" thickTop="1" thickBot="1" x14ac:dyDescent="0.2">
      <c r="B9" s="199" t="s">
        <v>254</v>
      </c>
      <c r="F9" s="883" t="s">
        <v>194</v>
      </c>
      <c r="G9" s="884"/>
      <c r="H9" s="884"/>
      <c r="I9" s="885"/>
      <c r="J9" s="159"/>
      <c r="K9" s="159"/>
      <c r="L9" s="159"/>
      <c r="M9" s="159"/>
      <c r="N9" s="159"/>
      <c r="O9" s="159"/>
      <c r="P9" s="159"/>
      <c r="Q9" s="159"/>
      <c r="R9" s="159"/>
      <c r="S9" s="159"/>
      <c r="T9" s="159"/>
      <c r="U9" s="159"/>
      <c r="V9" s="159"/>
      <c r="W9" s="146"/>
      <c r="X9" s="146"/>
      <c r="Y9" s="146"/>
      <c r="Z9" s="104"/>
      <c r="AA9" s="104"/>
      <c r="AB9" s="104"/>
      <c r="AC9" s="104"/>
      <c r="AD9" s="104"/>
      <c r="AE9" s="922" t="s">
        <v>19</v>
      </c>
      <c r="AF9" s="66"/>
      <c r="AH9" s="844"/>
      <c r="AI9" s="845"/>
      <c r="AJ9" s="845"/>
      <c r="AK9" s="845"/>
      <c r="AL9" s="845"/>
      <c r="AM9" s="845"/>
      <c r="AN9" s="62" t="s">
        <v>13</v>
      </c>
      <c r="AO9" s="63"/>
      <c r="AP9" s="63"/>
      <c r="AQ9" s="63"/>
      <c r="AR9" s="63"/>
      <c r="AS9" s="202"/>
      <c r="AT9" s="202"/>
      <c r="AU9"/>
      <c r="AV9"/>
      <c r="AW9" s="491"/>
    </row>
    <row r="10" spans="2:49" ht="24.75" customHeight="1" thickTop="1" thickBot="1" x14ac:dyDescent="0.2">
      <c r="F10" s="105"/>
      <c r="G10" s="139"/>
      <c r="H10" s="139"/>
      <c r="I10" s="139"/>
      <c r="J10" s="139"/>
      <c r="K10" s="139"/>
      <c r="L10" s="139"/>
      <c r="M10" s="139"/>
      <c r="N10" s="139"/>
      <c r="O10" s="139"/>
      <c r="P10" s="139"/>
      <c r="Q10" s="139"/>
      <c r="R10" s="139"/>
      <c r="S10" s="139"/>
      <c r="T10" s="139"/>
      <c r="U10" s="139"/>
      <c r="V10" s="139"/>
      <c r="W10" s="140"/>
      <c r="X10" s="140"/>
      <c r="Y10" s="140"/>
      <c r="Z10" s="104"/>
      <c r="AA10" s="104"/>
      <c r="AB10" s="104"/>
      <c r="AD10" s="63"/>
      <c r="AE10" s="923"/>
      <c r="AF10" s="66"/>
      <c r="AN10" s="63"/>
      <c r="AO10" s="63"/>
      <c r="AP10" s="63"/>
      <c r="AQ10" s="63"/>
      <c r="AR10" s="63"/>
      <c r="AS10" s="202"/>
      <c r="AT10" s="202"/>
      <c r="AU10"/>
      <c r="AV10"/>
      <c r="AW10" s="491"/>
    </row>
    <row r="11" spans="2:49" ht="27" customHeight="1" thickTop="1" thickBot="1" x14ac:dyDescent="0.2">
      <c r="C11" s="174" t="s">
        <v>195</v>
      </c>
      <c r="F11" s="55" t="s">
        <v>16</v>
      </c>
      <c r="G11" s="846" t="s">
        <v>328</v>
      </c>
      <c r="H11" s="846"/>
      <c r="I11" s="847"/>
      <c r="J11" s="56"/>
      <c r="K11" s="57"/>
      <c r="L11" s="58"/>
      <c r="M11" s="901" t="s">
        <v>17</v>
      </c>
      <c r="N11" s="58"/>
      <c r="O11" s="59"/>
      <c r="P11" s="55" t="s">
        <v>18</v>
      </c>
      <c r="Q11" s="925" t="s">
        <v>271</v>
      </c>
      <c r="R11" s="925"/>
      <c r="S11" s="925"/>
      <c r="T11" s="926"/>
      <c r="U11" s="201"/>
      <c r="V11" s="74"/>
      <c r="W11" s="63"/>
      <c r="X11" s="63"/>
      <c r="Y11"/>
      <c r="Z11"/>
      <c r="AA11"/>
      <c r="AB11"/>
      <c r="AC11" s="63"/>
      <c r="AD11" s="71"/>
      <c r="AE11" s="923"/>
      <c r="AF11" s="156"/>
      <c r="AG11" s="59"/>
      <c r="AH11" s="55" t="s">
        <v>34</v>
      </c>
      <c r="AI11" s="846" t="s">
        <v>277</v>
      </c>
      <c r="AJ11" s="846"/>
      <c r="AK11" s="846"/>
      <c r="AL11" s="846"/>
      <c r="AM11" s="846"/>
      <c r="AN11" s="847"/>
      <c r="AO11" s="63"/>
      <c r="AP11" s="63"/>
      <c r="AQ11" s="63"/>
      <c r="AR11" s="63"/>
      <c r="AS11" s="202"/>
      <c r="AT11" s="202"/>
      <c r="AU11"/>
      <c r="AV11"/>
      <c r="AW11" s="491"/>
    </row>
    <row r="12" spans="2:49" ht="24.75" customHeight="1" thickTop="1" thickBot="1" x14ac:dyDescent="0.2">
      <c r="F12" s="859">
        <f>+ROUND(P12,1)+ROUND(P15,1)+ROUND(P18,1)+ROUND(P24,1)+P27-ROUND(F15,1)</f>
        <v>0</v>
      </c>
      <c r="G12" s="860"/>
      <c r="H12" s="860"/>
      <c r="I12" s="62" t="s">
        <v>13</v>
      </c>
      <c r="J12" s="63"/>
      <c r="K12" s="64"/>
      <c r="L12" s="63"/>
      <c r="M12" s="902"/>
      <c r="N12" s="65"/>
      <c r="P12" s="844"/>
      <c r="Q12" s="741"/>
      <c r="R12" s="741"/>
      <c r="S12" s="741"/>
      <c r="T12" s="62" t="s">
        <v>13</v>
      </c>
      <c r="U12" s="63"/>
      <c r="V12" s="63"/>
      <c r="W12" s="63"/>
      <c r="X12" s="63"/>
      <c r="Y12"/>
      <c r="Z12"/>
      <c r="AA12"/>
      <c r="AB12"/>
      <c r="AC12" s="66"/>
      <c r="AE12" s="923"/>
      <c r="AG12" s="148"/>
      <c r="AH12" s="844"/>
      <c r="AI12" s="845"/>
      <c r="AJ12" s="845"/>
      <c r="AK12" s="845"/>
      <c r="AL12" s="845"/>
      <c r="AM12" s="845"/>
      <c r="AN12" s="62" t="s">
        <v>13</v>
      </c>
      <c r="AO12" s="63"/>
      <c r="AP12" s="63"/>
      <c r="AQ12" s="63"/>
      <c r="AR12" s="63"/>
      <c r="AS12" s="202"/>
      <c r="AT12" s="202"/>
      <c r="AU12"/>
      <c r="AV12"/>
      <c r="AW12" s="491"/>
    </row>
    <row r="13" spans="2:49" ht="24.75" customHeight="1" thickTop="1" thickBot="1" x14ac:dyDescent="0.2">
      <c r="J13" s="63"/>
      <c r="K13" s="67"/>
      <c r="L13" s="63"/>
      <c r="M13" s="902"/>
      <c r="N13" s="66"/>
      <c r="U13" s="63"/>
      <c r="V13" s="63"/>
      <c r="W13" s="63"/>
      <c r="X13" s="63"/>
      <c r="Y13"/>
      <c r="Z13"/>
      <c r="AA13"/>
      <c r="AB13"/>
      <c r="AC13" s="66"/>
      <c r="AE13" s="923"/>
      <c r="AG13" s="154"/>
      <c r="AH13" s="151"/>
      <c r="AI13" s="152"/>
      <c r="AJ13" s="152"/>
      <c r="AK13" s="152"/>
      <c r="AL13" s="152"/>
      <c r="AM13" s="153"/>
      <c r="AN13" s="153"/>
      <c r="AQ13" s="51"/>
      <c r="AR13" s="51"/>
      <c r="AS13" s="150"/>
      <c r="AT13" s="150"/>
      <c r="AU13" s="329"/>
      <c r="AV13" s="63"/>
      <c r="AW13" s="491"/>
    </row>
    <row r="14" spans="2:49" ht="27" customHeight="1" thickTop="1" thickBot="1" x14ac:dyDescent="0.2">
      <c r="F14" s="61" t="s">
        <v>425</v>
      </c>
      <c r="G14" s="882" t="s">
        <v>220</v>
      </c>
      <c r="H14" s="882"/>
      <c r="I14" s="881"/>
      <c r="J14" s="69"/>
      <c r="K14" s="70"/>
      <c r="L14" s="63"/>
      <c r="M14" s="902"/>
      <c r="N14" s="66"/>
      <c r="O14" s="58"/>
      <c r="P14" s="55" t="s">
        <v>22</v>
      </c>
      <c r="Q14" s="872" t="s">
        <v>272</v>
      </c>
      <c r="R14" s="872"/>
      <c r="S14" s="872"/>
      <c r="T14" s="873"/>
      <c r="U14" s="201"/>
      <c r="V14" s="74"/>
      <c r="W14" s="63"/>
      <c r="X14" s="63"/>
      <c r="Y14"/>
      <c r="Z14"/>
      <c r="AA14"/>
      <c r="AB14"/>
      <c r="AC14" s="66"/>
      <c r="AE14" s="924"/>
      <c r="AG14" s="155"/>
      <c r="AH14" s="61" t="s">
        <v>174</v>
      </c>
      <c r="AI14" s="886" t="s">
        <v>289</v>
      </c>
      <c r="AJ14" s="886"/>
      <c r="AK14" s="886"/>
      <c r="AL14" s="886"/>
      <c r="AM14" s="886"/>
      <c r="AN14" s="887"/>
      <c r="AO14"/>
      <c r="AS14" s="150"/>
      <c r="AT14" s="150"/>
      <c r="AU14" s="329"/>
      <c r="AV14" s="63"/>
      <c r="AW14" s="491"/>
    </row>
    <row r="15" spans="2:49" ht="24.75" customHeight="1" thickBot="1" x14ac:dyDescent="0.2">
      <c r="F15" s="861"/>
      <c r="G15" s="830"/>
      <c r="H15" s="830"/>
      <c r="I15" s="54" t="s">
        <v>13</v>
      </c>
      <c r="J15" s="63"/>
      <c r="K15" s="66"/>
      <c r="L15" s="63"/>
      <c r="M15" s="902"/>
      <c r="N15" s="66"/>
      <c r="P15" s="844"/>
      <c r="Q15" s="741"/>
      <c r="R15" s="741"/>
      <c r="S15" s="741"/>
      <c r="T15" s="62" t="s">
        <v>13</v>
      </c>
      <c r="U15" s="63"/>
      <c r="V15" s="63"/>
      <c r="W15" s="63"/>
      <c r="X15" s="63"/>
      <c r="Y15"/>
      <c r="Z15"/>
      <c r="AA15"/>
      <c r="AB15"/>
      <c r="AC15" s="66"/>
      <c r="AH15" s="837"/>
      <c r="AI15" s="838"/>
      <c r="AJ15" s="838"/>
      <c r="AK15" s="838"/>
      <c r="AL15" s="838"/>
      <c r="AM15" s="838"/>
      <c r="AN15" s="54" t="s">
        <v>13</v>
      </c>
      <c r="AO15"/>
      <c r="AS15" s="72" t="s">
        <v>28</v>
      </c>
      <c r="AT15" s="73"/>
      <c r="AW15" s="491"/>
    </row>
    <row r="16" spans="2:49" ht="24.75" customHeight="1" thickTop="1" thickBot="1" x14ac:dyDescent="0.2">
      <c r="K16" s="66"/>
      <c r="L16" s="63"/>
      <c r="M16" s="902"/>
      <c r="N16" s="66"/>
      <c r="P16" s="841" t="str">
        <f>+IF(Y18=0,"",IF(Y18-P18=Y18,"エラー！：⑥残さ物量があるのに、④自ら中間処理した量がゼロになっています",""))</f>
        <v/>
      </c>
      <c r="Q16" s="841"/>
      <c r="R16" s="841"/>
      <c r="S16" s="841"/>
      <c r="T16" s="841"/>
      <c r="U16" s="841"/>
      <c r="V16" s="841"/>
      <c r="W16" s="841"/>
      <c r="X16" s="841"/>
      <c r="Y16" s="841"/>
      <c r="Z16" s="841"/>
      <c r="AA16" s="841"/>
      <c r="AB16" s="841"/>
      <c r="AC16" s="66"/>
      <c r="AD16" s="63"/>
      <c r="AE16" s="197"/>
      <c r="AP16" s="60"/>
      <c r="AQ16" s="63"/>
      <c r="AS16" s="906" t="s">
        <v>173</v>
      </c>
      <c r="AT16" s="907"/>
      <c r="AU16" s="106"/>
      <c r="AV16" s="54" t="s">
        <v>13</v>
      </c>
      <c r="AW16" s="491"/>
    </row>
    <row r="17" spans="2:49" ht="27" customHeight="1" thickTop="1" thickBot="1" x14ac:dyDescent="0.2">
      <c r="K17" s="66"/>
      <c r="L17" s="63"/>
      <c r="M17" s="902"/>
      <c r="N17" s="66"/>
      <c r="O17" s="58"/>
      <c r="P17" s="55" t="s">
        <v>25</v>
      </c>
      <c r="Q17" s="846" t="s">
        <v>273</v>
      </c>
      <c r="R17" s="846"/>
      <c r="S17" s="846"/>
      <c r="T17" s="847"/>
      <c r="U17" s="909"/>
      <c r="V17" s="910"/>
      <c r="W17" s="910"/>
      <c r="X17" s="910"/>
      <c r="Y17" s="147" t="s">
        <v>20</v>
      </c>
      <c r="Z17" s="846" t="s">
        <v>276</v>
      </c>
      <c r="AA17" s="846"/>
      <c r="AB17" s="847"/>
      <c r="AC17" s="160"/>
      <c r="AD17" s="155"/>
      <c r="AE17" s="901" t="s">
        <v>26</v>
      </c>
      <c r="AF17" s="58"/>
      <c r="AG17" s="58"/>
      <c r="AH17" s="290" t="s">
        <v>176</v>
      </c>
      <c r="AI17" s="882" t="s">
        <v>278</v>
      </c>
      <c r="AJ17" s="882"/>
      <c r="AK17" s="882"/>
      <c r="AL17" s="881"/>
      <c r="AM17" s="58"/>
      <c r="AN17" s="296"/>
      <c r="AO17" s="880" t="s">
        <v>251</v>
      </c>
      <c r="AP17" s="881"/>
      <c r="AQ17" s="298"/>
      <c r="AS17" s="906" t="s">
        <v>256</v>
      </c>
      <c r="AT17" s="907"/>
      <c r="AU17" s="106"/>
      <c r="AV17" s="54" t="s">
        <v>32</v>
      </c>
      <c r="AW17" s="491"/>
    </row>
    <row r="18" spans="2:49" ht="24.75" customHeight="1" thickBot="1" x14ac:dyDescent="0.2">
      <c r="K18" s="66"/>
      <c r="L18" s="63"/>
      <c r="M18" s="902"/>
      <c r="N18" s="66"/>
      <c r="P18" s="844"/>
      <c r="Q18" s="741"/>
      <c r="R18" s="741"/>
      <c r="S18" s="741"/>
      <c r="T18" s="62" t="s">
        <v>13</v>
      </c>
      <c r="U18"/>
      <c r="V18" s="291"/>
      <c r="W18"/>
      <c r="X18" s="205"/>
      <c r="Y18" s="859">
        <f>+ROUND(AH9,1)+ROUND(AH12,1)+ROUND(AH15,1)+AH18</f>
        <v>0</v>
      </c>
      <c r="Z18" s="860"/>
      <c r="AA18" s="860"/>
      <c r="AB18" s="62" t="s">
        <v>4</v>
      </c>
      <c r="AC18" s="204"/>
      <c r="AD18" s="204"/>
      <c r="AE18" s="902"/>
      <c r="AH18" s="904">
        <f>+ROUND(AO18,1)+ROUND(AO21,1)</f>
        <v>0</v>
      </c>
      <c r="AI18" s="832"/>
      <c r="AJ18" s="832"/>
      <c r="AK18" s="832"/>
      <c r="AL18" s="54" t="s">
        <v>13</v>
      </c>
      <c r="AM18" s="65"/>
      <c r="AO18" s="316">
        <f>+ROUND(AU16,1)+ROUND(AU17,1)+ROUND(AU18,1)</f>
        <v>0</v>
      </c>
      <c r="AP18" s="54" t="s">
        <v>32</v>
      </c>
      <c r="AS18" s="906" t="s">
        <v>175</v>
      </c>
      <c r="AT18" s="907"/>
      <c r="AU18" s="106"/>
      <c r="AV18" s="54" t="s">
        <v>24</v>
      </c>
      <c r="AW18" s="491"/>
    </row>
    <row r="19" spans="2:49" ht="24.75" customHeight="1" thickTop="1" thickBot="1" x14ac:dyDescent="0.2">
      <c r="K19" s="66"/>
      <c r="L19" s="63"/>
      <c r="M19" s="902"/>
      <c r="N19" s="66"/>
      <c r="P19" s="141"/>
      <c r="Q19" s="309"/>
      <c r="R19" s="208"/>
      <c r="S19" s="141"/>
      <c r="T19" s="141"/>
      <c r="U19" s="143"/>
      <c r="V19" s="292"/>
      <c r="W19" s="143"/>
      <c r="X19" s="143"/>
      <c r="Y19" s="142"/>
      <c r="Z19" s="142"/>
      <c r="AA19" s="142"/>
      <c r="AB19" s="142"/>
      <c r="AC19" s="63"/>
      <c r="AD19" s="63"/>
      <c r="AE19" s="902"/>
      <c r="AH19" s="63"/>
      <c r="AI19" s="66"/>
      <c r="AJ19" s="63"/>
      <c r="AK19" s="63"/>
      <c r="AL19" s="63"/>
      <c r="AM19" s="66"/>
      <c r="AS19"/>
      <c r="AT19"/>
      <c r="AU19"/>
      <c r="AV19"/>
      <c r="AW19" s="829" t="s">
        <v>448</v>
      </c>
    </row>
    <row r="20" spans="2:49" ht="27" customHeight="1" thickTop="1" thickBot="1" x14ac:dyDescent="0.2">
      <c r="K20" s="66"/>
      <c r="L20" s="63"/>
      <c r="M20" s="902"/>
      <c r="N20" s="66"/>
      <c r="P20" s="55" t="s">
        <v>46</v>
      </c>
      <c r="Q20" s="846" t="s">
        <v>274</v>
      </c>
      <c r="R20" s="846"/>
      <c r="S20" s="846"/>
      <c r="T20" s="847"/>
      <c r="U20" s="141"/>
      <c r="V20" s="293"/>
      <c r="W20" s="294"/>
      <c r="X20" s="295"/>
      <c r="Y20" s="147" t="s">
        <v>23</v>
      </c>
      <c r="Z20" s="846" t="s">
        <v>275</v>
      </c>
      <c r="AA20" s="846"/>
      <c r="AB20" s="847"/>
      <c r="AC20" s="63"/>
      <c r="AD20" s="63"/>
      <c r="AE20" s="902"/>
      <c r="AG20" s="63"/>
      <c r="AH20" s="63"/>
      <c r="AI20" s="66"/>
      <c r="AJ20" s="63"/>
      <c r="AK20" s="63"/>
      <c r="AL20" s="158"/>
      <c r="AM20" s="66"/>
      <c r="AN20" s="297"/>
      <c r="AO20" s="880" t="s">
        <v>253</v>
      </c>
      <c r="AP20" s="881"/>
      <c r="AQ20" s="203"/>
      <c r="AR20" s="63"/>
      <c r="AS20" s="68"/>
      <c r="AT20" s="68"/>
      <c r="AW20" s="829"/>
    </row>
    <row r="21" spans="2:49" ht="25.35" customHeight="1" thickBot="1" x14ac:dyDescent="0.2">
      <c r="B21" s="854" t="s">
        <v>442</v>
      </c>
      <c r="C21" s="854"/>
      <c r="D21" s="854"/>
      <c r="E21" s="854"/>
      <c r="F21" s="854"/>
      <c r="G21" s="854"/>
      <c r="H21" s="854"/>
      <c r="I21" s="854"/>
      <c r="J21" s="854"/>
      <c r="K21" s="66"/>
      <c r="L21" s="63"/>
      <c r="M21" s="902"/>
      <c r="N21" s="66"/>
      <c r="P21" s="844"/>
      <c r="Q21" s="871"/>
      <c r="R21" s="871"/>
      <c r="S21" s="871"/>
      <c r="T21" s="62" t="s">
        <v>13</v>
      </c>
      <c r="U21" s="141"/>
      <c r="V21" s="141"/>
      <c r="W21" s="141"/>
      <c r="X21" s="141"/>
      <c r="Y21" s="859">
        <f>+P18-Y18</f>
        <v>0</v>
      </c>
      <c r="Z21" s="860"/>
      <c r="AA21" s="860"/>
      <c r="AB21" s="62" t="s">
        <v>4</v>
      </c>
      <c r="AC21" s="143"/>
      <c r="AD21" s="63"/>
      <c r="AE21" s="903"/>
      <c r="AG21" s="63"/>
      <c r="AH21" s="63"/>
      <c r="AI21" s="66"/>
      <c r="AJ21" s="63"/>
      <c r="AK21" s="63"/>
      <c r="AL21" s="63"/>
      <c r="AM21" s="63"/>
      <c r="AN21" s="158"/>
      <c r="AO21" s="106"/>
      <c r="AP21" s="54" t="s">
        <v>36</v>
      </c>
      <c r="AQ21" s="203"/>
      <c r="AR21" s="63"/>
      <c r="AS21" s="202"/>
      <c r="AT21" s="202"/>
      <c r="AU21"/>
      <c r="AV21"/>
      <c r="AW21" s="491"/>
    </row>
    <row r="22" spans="2:49" ht="25.5" customHeight="1" thickTop="1" thickBot="1" x14ac:dyDescent="0.2">
      <c r="B22" s="855"/>
      <c r="C22" s="855"/>
      <c r="D22" s="855"/>
      <c r="E22" s="855"/>
      <c r="F22" s="855"/>
      <c r="G22" s="855"/>
      <c r="H22" s="855"/>
      <c r="I22" s="855"/>
      <c r="J22" s="855"/>
      <c r="K22" s="66"/>
      <c r="L22" s="63"/>
      <c r="M22" s="902"/>
      <c r="N22" s="66"/>
      <c r="P22" s="908" t="str">
        <f>+IF(P21=0,"",IF(P18&lt;P21,"エラー !：④の内数である⑤の量が④を超えています",""))</f>
        <v/>
      </c>
      <c r="Q22" s="908"/>
      <c r="R22" s="908"/>
      <c r="S22" s="908"/>
      <c r="T22" s="908"/>
      <c r="U22" s="908"/>
      <c r="V22" s="908"/>
      <c r="W22" s="142"/>
      <c r="X22" s="142"/>
      <c r="Y22" s="142"/>
      <c r="Z22" s="142"/>
      <c r="AA22" s="142"/>
      <c r="AB22" s="142"/>
      <c r="AC22" s="63"/>
      <c r="AD22" s="63"/>
      <c r="AE22" s="197"/>
      <c r="AG22" s="63"/>
      <c r="AH22" s="63"/>
      <c r="AI22" s="66"/>
      <c r="AJ22" s="63"/>
      <c r="AK22" s="63"/>
      <c r="AL22" s="63"/>
      <c r="AM22" s="63"/>
      <c r="AN22" s="63"/>
      <c r="AW22" s="491"/>
    </row>
    <row r="23" spans="2:49" ht="27" customHeight="1" thickTop="1" thickBot="1" x14ac:dyDescent="0.2">
      <c r="B23" s="856" t="s">
        <v>197</v>
      </c>
      <c r="C23" s="858"/>
      <c r="D23" s="857" t="s">
        <v>443</v>
      </c>
      <c r="E23" s="857"/>
      <c r="F23" s="857"/>
      <c r="G23" s="858"/>
      <c r="H23" s="856" t="s">
        <v>444</v>
      </c>
      <c r="I23" s="857"/>
      <c r="J23" s="858"/>
      <c r="K23" s="66"/>
      <c r="L23" s="63"/>
      <c r="M23" s="902"/>
      <c r="N23" s="66"/>
      <c r="O23" s="58"/>
      <c r="P23" s="61" t="s">
        <v>86</v>
      </c>
      <c r="Q23" s="882" t="s">
        <v>30</v>
      </c>
      <c r="R23" s="882"/>
      <c r="S23" s="882"/>
      <c r="T23" s="881"/>
      <c r="U23" s="888"/>
      <c r="V23" s="889"/>
      <c r="W23" s="889"/>
      <c r="X23" s="889"/>
      <c r="AC23" s="63"/>
      <c r="AD23" s="63"/>
      <c r="AE23" s="202"/>
      <c r="AF23"/>
      <c r="AG23"/>
      <c r="AH23"/>
      <c r="AI23" s="299"/>
      <c r="AJ23" s="202"/>
      <c r="AK23" s="63"/>
      <c r="AL23" s="63"/>
      <c r="AM23" s="63"/>
      <c r="AN23" s="162"/>
      <c r="AP23" s="63"/>
      <c r="AR23" s="59"/>
      <c r="AS23" s="147" t="s">
        <v>188</v>
      </c>
      <c r="AT23" s="846" t="s">
        <v>189</v>
      </c>
      <c r="AU23" s="846"/>
      <c r="AV23" s="847"/>
      <c r="AW23" s="491"/>
    </row>
    <row r="24" spans="2:49" ht="27" customHeight="1" thickBot="1" x14ac:dyDescent="0.2">
      <c r="B24" s="866" t="s">
        <v>198</v>
      </c>
      <c r="C24" s="867"/>
      <c r="D24" s="830">
        <v>0</v>
      </c>
      <c r="E24" s="830"/>
      <c r="F24" s="830"/>
      <c r="G24" s="206" t="s">
        <v>196</v>
      </c>
      <c r="H24" s="831">
        <f>+F12</f>
        <v>0</v>
      </c>
      <c r="I24" s="832"/>
      <c r="J24" s="206" t="s">
        <v>196</v>
      </c>
      <c r="K24" s="66"/>
      <c r="L24" s="63"/>
      <c r="M24" s="903"/>
      <c r="P24" s="837"/>
      <c r="Q24" s="870"/>
      <c r="R24" s="870"/>
      <c r="S24" s="870"/>
      <c r="T24" s="54" t="s">
        <v>13</v>
      </c>
      <c r="U24"/>
      <c r="V24"/>
      <c r="W24"/>
      <c r="X24"/>
      <c r="AC24" s="63"/>
      <c r="AD24" s="63"/>
      <c r="AE24" s="202"/>
      <c r="AF24"/>
      <c r="AG24"/>
      <c r="AH24"/>
      <c r="AI24" s="299"/>
      <c r="AJ24" s="202"/>
      <c r="AK24" s="63"/>
      <c r="AL24" s="152"/>
      <c r="AM24" s="63"/>
      <c r="AN24" s="63"/>
      <c r="AQ24" s="66"/>
      <c r="AR24" s="157"/>
      <c r="AS24" s="859">
        <f>+ROUND(AU16,1)+ROUND(AA28,1)</f>
        <v>0</v>
      </c>
      <c r="AT24" s="860"/>
      <c r="AU24" s="860"/>
      <c r="AV24" s="62" t="s">
        <v>13</v>
      </c>
      <c r="AW24" s="491"/>
    </row>
    <row r="25" spans="2:49" ht="27" customHeight="1" thickBot="1" x14ac:dyDescent="0.2">
      <c r="B25" s="866" t="s">
        <v>199</v>
      </c>
      <c r="C25" s="867"/>
      <c r="D25" s="830">
        <v>0</v>
      </c>
      <c r="E25" s="830"/>
      <c r="F25" s="830"/>
      <c r="G25" s="206" t="s">
        <v>196</v>
      </c>
      <c r="H25" s="831">
        <f>+P12+AH9</f>
        <v>0</v>
      </c>
      <c r="I25" s="832"/>
      <c r="J25" s="206" t="s">
        <v>196</v>
      </c>
      <c r="K25" s="66"/>
      <c r="L25" s="63"/>
      <c r="P25" s="63"/>
      <c r="Q25" s="63"/>
      <c r="R25" s="63"/>
      <c r="S25" s="63"/>
      <c r="T25" s="63"/>
      <c r="U25" s="63"/>
      <c r="V25" s="63"/>
      <c r="AE25" s="161"/>
      <c r="AH25" s="63"/>
      <c r="AI25" s="66"/>
      <c r="AJ25" s="63"/>
      <c r="AK25" s="63"/>
      <c r="AL25" s="198"/>
      <c r="AM25" s="198"/>
      <c r="AN25" s="198"/>
      <c r="AQ25" s="311"/>
      <c r="AR25" s="138"/>
      <c r="AW25" s="491"/>
    </row>
    <row r="26" spans="2:49" ht="27" customHeight="1" thickTop="1" thickBot="1" x14ac:dyDescent="0.2">
      <c r="B26" s="866" t="s">
        <v>200</v>
      </c>
      <c r="C26" s="867"/>
      <c r="D26" s="830">
        <v>0</v>
      </c>
      <c r="E26" s="830"/>
      <c r="F26" s="830"/>
      <c r="G26" s="206" t="s">
        <v>196</v>
      </c>
      <c r="H26" s="831">
        <f>+P21</f>
        <v>0</v>
      </c>
      <c r="I26" s="832"/>
      <c r="J26" s="206" t="s">
        <v>196</v>
      </c>
      <c r="K26" s="66"/>
      <c r="L26" s="155"/>
      <c r="M26" s="901" t="s">
        <v>33</v>
      </c>
      <c r="N26" s="58"/>
      <c r="O26" s="58"/>
      <c r="P26" s="290" t="s">
        <v>178</v>
      </c>
      <c r="Q26" s="882" t="s">
        <v>179</v>
      </c>
      <c r="R26" s="882"/>
      <c r="S26" s="882"/>
      <c r="T26" s="881"/>
      <c r="U26" s="58"/>
      <c r="V26" s="58"/>
      <c r="W26" s="58"/>
      <c r="X26" s="58"/>
      <c r="Y26" s="58"/>
      <c r="Z26" s="58"/>
      <c r="AA26" s="58"/>
      <c r="AB26" s="58"/>
      <c r="AC26" s="58"/>
      <c r="AD26" s="58"/>
      <c r="AE26" s="58"/>
      <c r="AF26" s="58"/>
      <c r="AG26" s="58"/>
      <c r="AH26" s="58"/>
      <c r="AI26" s="71"/>
      <c r="AJ26" s="58"/>
      <c r="AK26" s="59"/>
      <c r="AL26" s="147" t="s">
        <v>185</v>
      </c>
      <c r="AM26" s="846" t="s">
        <v>279</v>
      </c>
      <c r="AN26" s="846"/>
      <c r="AO26" s="846"/>
      <c r="AP26" s="847"/>
      <c r="AQ26" s="313"/>
      <c r="AR26" s="314"/>
      <c r="AS26" s="147" t="s">
        <v>190</v>
      </c>
      <c r="AT26" s="846" t="s">
        <v>428</v>
      </c>
      <c r="AU26" s="846"/>
      <c r="AV26" s="847"/>
      <c r="AW26" s="491"/>
    </row>
    <row r="27" spans="2:49" ht="27" customHeight="1" thickBot="1" x14ac:dyDescent="0.2">
      <c r="B27" s="866" t="s">
        <v>221</v>
      </c>
      <c r="C27" s="867"/>
      <c r="D27" s="830">
        <v>0</v>
      </c>
      <c r="E27" s="830"/>
      <c r="F27" s="830"/>
      <c r="G27" s="206" t="s">
        <v>196</v>
      </c>
      <c r="H27" s="831">
        <f>+Y21</f>
        <v>0</v>
      </c>
      <c r="I27" s="832"/>
      <c r="J27" s="206" t="s">
        <v>196</v>
      </c>
      <c r="M27" s="902"/>
      <c r="P27" s="904">
        <f>+R30+ROUND(R33,1)</f>
        <v>0</v>
      </c>
      <c r="Q27" s="905"/>
      <c r="R27" s="905"/>
      <c r="S27" s="905"/>
      <c r="T27" s="54" t="s">
        <v>36</v>
      </c>
      <c r="U27" s="74"/>
      <c r="V27" s="74"/>
      <c r="Y27" s="72" t="s">
        <v>37</v>
      </c>
      <c r="Z27" s="75"/>
      <c r="AH27" s="63"/>
      <c r="AI27" s="63"/>
      <c r="AJ27" s="63"/>
      <c r="AK27" s="63"/>
      <c r="AL27" s="859">
        <f>+AH18+P27</f>
        <v>0</v>
      </c>
      <c r="AM27" s="860"/>
      <c r="AN27" s="860"/>
      <c r="AO27" s="860"/>
      <c r="AP27" s="62" t="s">
        <v>13</v>
      </c>
      <c r="AQ27" s="311"/>
      <c r="AR27" s="138"/>
      <c r="AS27" s="844"/>
      <c r="AT27" s="845"/>
      <c r="AU27" s="845"/>
      <c r="AV27" s="62" t="s">
        <v>13</v>
      </c>
      <c r="AW27" s="491"/>
    </row>
    <row r="28" spans="2:49" ht="27" customHeight="1" thickTop="1" thickBot="1" x14ac:dyDescent="0.2">
      <c r="B28" s="868" t="s">
        <v>329</v>
      </c>
      <c r="C28" s="869"/>
      <c r="D28" s="830">
        <v>0</v>
      </c>
      <c r="E28" s="830"/>
      <c r="F28" s="830"/>
      <c r="G28" s="206" t="s">
        <v>196</v>
      </c>
      <c r="H28" s="831">
        <f>+P15+AH12</f>
        <v>0</v>
      </c>
      <c r="I28" s="832"/>
      <c r="J28" s="206" t="s">
        <v>196</v>
      </c>
      <c r="M28" s="902"/>
      <c r="P28" s="66"/>
      <c r="U28" s="63"/>
      <c r="V28" s="63"/>
      <c r="Y28" s="864" t="s">
        <v>173</v>
      </c>
      <c r="Z28" s="865"/>
      <c r="AA28" s="837"/>
      <c r="AB28" s="838"/>
      <c r="AC28" s="838"/>
      <c r="AD28" s="838"/>
      <c r="AE28" s="838"/>
      <c r="AF28" s="54" t="s">
        <v>13</v>
      </c>
      <c r="AH28" s="63"/>
      <c r="AI28" s="63"/>
      <c r="AN28" s="310"/>
      <c r="AQ28" s="311"/>
      <c r="AR28" s="138"/>
      <c r="AS28" s="489" t="str">
        <f>+IF(AS27=0,"",IF(AL27&lt;(AS24+AS27+AS31),"エラー !：⑩の内数である（⑫+⑬＋⑭）の量が⑩を超えています",""))</f>
        <v/>
      </c>
      <c r="AT28" s="487"/>
      <c r="AU28" s="487"/>
      <c r="AV28" s="487"/>
      <c r="AW28" s="491"/>
    </row>
    <row r="29" spans="2:49" ht="27" customHeight="1" thickTop="1" thickBot="1" x14ac:dyDescent="0.2">
      <c r="B29" s="866" t="s">
        <v>222</v>
      </c>
      <c r="C29" s="867"/>
      <c r="D29" s="830">
        <v>0</v>
      </c>
      <c r="E29" s="830"/>
      <c r="F29" s="830"/>
      <c r="G29" s="206" t="s">
        <v>196</v>
      </c>
      <c r="H29" s="831">
        <f>+AL27</f>
        <v>0</v>
      </c>
      <c r="I29" s="832"/>
      <c r="J29" s="206" t="s">
        <v>196</v>
      </c>
      <c r="M29" s="902"/>
      <c r="P29" s="66"/>
      <c r="Q29" s="155"/>
      <c r="R29" s="61" t="s">
        <v>181</v>
      </c>
      <c r="S29" s="882" t="s">
        <v>31</v>
      </c>
      <c r="T29" s="896"/>
      <c r="U29" s="896"/>
      <c r="V29" s="897"/>
      <c r="W29" s="58"/>
      <c r="X29" s="76"/>
      <c r="Y29" s="864" t="s">
        <v>255</v>
      </c>
      <c r="Z29" s="865"/>
      <c r="AA29" s="837"/>
      <c r="AB29" s="838"/>
      <c r="AC29" s="838"/>
      <c r="AD29" s="838"/>
      <c r="AE29" s="838"/>
      <c r="AF29" s="54" t="s">
        <v>13</v>
      </c>
      <c r="AH29" s="63"/>
      <c r="AI29" s="63"/>
      <c r="AJ29" s="63"/>
      <c r="AK29" s="63"/>
      <c r="AL29" s="147" t="s">
        <v>186</v>
      </c>
      <c r="AM29" s="846" t="s">
        <v>187</v>
      </c>
      <c r="AN29" s="846"/>
      <c r="AO29" s="846"/>
      <c r="AP29" s="847"/>
      <c r="AQ29" s="312"/>
      <c r="AR29" s="315"/>
      <c r="AS29" s="839" t="s">
        <v>191</v>
      </c>
      <c r="AT29" s="833" t="s">
        <v>429</v>
      </c>
      <c r="AU29" s="833"/>
      <c r="AV29" s="834"/>
      <c r="AW29" s="491"/>
    </row>
    <row r="30" spans="2:49" ht="27" customHeight="1" thickBot="1" x14ac:dyDescent="0.2">
      <c r="B30" s="866" t="s">
        <v>223</v>
      </c>
      <c r="C30" s="867"/>
      <c r="D30" s="830">
        <v>0</v>
      </c>
      <c r="E30" s="830"/>
      <c r="F30" s="830"/>
      <c r="G30" s="206" t="s">
        <v>196</v>
      </c>
      <c r="H30" s="831">
        <f>+AL30</f>
        <v>0</v>
      </c>
      <c r="I30" s="832"/>
      <c r="J30" s="206" t="s">
        <v>196</v>
      </c>
      <c r="M30" s="902"/>
      <c r="P30" s="66"/>
      <c r="R30" s="904">
        <f>+ROUND(AA28,1)+ROUND(AA29,1)+ROUND(AA30,1)</f>
        <v>0</v>
      </c>
      <c r="S30" s="905"/>
      <c r="T30" s="905"/>
      <c r="U30" s="905"/>
      <c r="V30" s="54" t="s">
        <v>15</v>
      </c>
      <c r="Y30" s="864" t="s">
        <v>184</v>
      </c>
      <c r="Z30" s="865"/>
      <c r="AA30" s="837"/>
      <c r="AB30" s="838"/>
      <c r="AC30" s="838"/>
      <c r="AD30" s="838"/>
      <c r="AE30" s="838"/>
      <c r="AF30" s="54" t="s">
        <v>13</v>
      </c>
      <c r="AL30" s="844"/>
      <c r="AM30" s="845"/>
      <c r="AN30" s="845"/>
      <c r="AO30" s="845"/>
      <c r="AP30" s="62" t="s">
        <v>13</v>
      </c>
      <c r="AS30" s="840"/>
      <c r="AT30" s="835"/>
      <c r="AU30" s="835"/>
      <c r="AV30" s="836"/>
      <c r="AW30" s="491"/>
    </row>
    <row r="31" spans="2:49" ht="27" customHeight="1" thickTop="1" thickBot="1" x14ac:dyDescent="0.2">
      <c r="B31" s="866" t="s">
        <v>224</v>
      </c>
      <c r="C31" s="867"/>
      <c r="D31" s="830">
        <v>0</v>
      </c>
      <c r="E31" s="830"/>
      <c r="F31" s="830"/>
      <c r="G31" s="206" t="s">
        <v>196</v>
      </c>
      <c r="H31" s="831">
        <f>+AS24</f>
        <v>0</v>
      </c>
      <c r="I31" s="832"/>
      <c r="J31" s="206" t="s">
        <v>196</v>
      </c>
      <c r="M31" s="902"/>
      <c r="P31" s="66"/>
      <c r="Y31"/>
      <c r="Z31"/>
      <c r="AA31" s="77" t="s">
        <v>88</v>
      </c>
      <c r="AK31" s="138"/>
      <c r="AL31" s="841" t="str">
        <f>+IF(AL30=0,"",IF(AL27&lt;AL30,"エラー !：⑩の内数である⑪の量が⑩を超えています",""))</f>
        <v/>
      </c>
      <c r="AM31" s="841"/>
      <c r="AN31" s="841"/>
      <c r="AO31" s="841"/>
      <c r="AP31" s="841"/>
      <c r="AQ31" s="841"/>
      <c r="AR31" s="51"/>
      <c r="AS31" s="842"/>
      <c r="AT31" s="843"/>
      <c r="AU31" s="843"/>
      <c r="AV31" s="173" t="s">
        <v>13</v>
      </c>
      <c r="AW31" s="491"/>
    </row>
    <row r="32" spans="2:49" ht="27" customHeight="1" thickTop="1" thickBot="1" x14ac:dyDescent="0.2">
      <c r="B32" s="866" t="s">
        <v>426</v>
      </c>
      <c r="C32" s="867"/>
      <c r="D32" s="830">
        <v>0</v>
      </c>
      <c r="E32" s="830"/>
      <c r="F32" s="830"/>
      <c r="G32" s="206" t="s">
        <v>196</v>
      </c>
      <c r="H32" s="831">
        <f>+AS27</f>
        <v>0</v>
      </c>
      <c r="I32" s="832"/>
      <c r="J32" s="206" t="s">
        <v>196</v>
      </c>
      <c r="M32" s="902"/>
      <c r="P32" s="66"/>
      <c r="Q32" s="155"/>
      <c r="R32" s="61" t="s">
        <v>183</v>
      </c>
      <c r="S32" s="882" t="s">
        <v>35</v>
      </c>
      <c r="T32" s="896"/>
      <c r="U32" s="896"/>
      <c r="V32" s="897"/>
      <c r="W32" s="63"/>
      <c r="X32" s="63"/>
      <c r="Y32"/>
      <c r="Z32"/>
      <c r="AA32" s="890" t="s">
        <v>327</v>
      </c>
      <c r="AB32" s="891"/>
      <c r="AC32" s="891"/>
      <c r="AD32" s="891"/>
      <c r="AE32" s="891"/>
      <c r="AF32" s="891" t="s">
        <v>192</v>
      </c>
      <c r="AG32" s="891"/>
      <c r="AH32" s="891"/>
      <c r="AI32" s="891"/>
      <c r="AJ32" s="891"/>
      <c r="AK32" s="891"/>
      <c r="AL32" s="891" t="s">
        <v>193</v>
      </c>
      <c r="AM32" s="891"/>
      <c r="AN32" s="891"/>
      <c r="AO32" s="898"/>
      <c r="AP32" s="200"/>
      <c r="AS32" s="490" t="str">
        <f>+IF(AS31=0,"",IF(AL27&lt;(AS24+AS27+AS31),"エラー !：⑩の内数である（⑫+⑬＋⑭）の量が⑩を超えています",""))</f>
        <v/>
      </c>
      <c r="AT32" s="488"/>
      <c r="AU32" s="488"/>
      <c r="AV32" s="488"/>
      <c r="AW32" s="491"/>
    </row>
    <row r="33" spans="2:62" ht="27" customHeight="1" thickBot="1" x14ac:dyDescent="0.2">
      <c r="B33" s="862" t="s">
        <v>427</v>
      </c>
      <c r="C33" s="863"/>
      <c r="D33" s="848">
        <v>0</v>
      </c>
      <c r="E33" s="849"/>
      <c r="F33" s="849"/>
      <c r="G33" s="207" t="s">
        <v>196</v>
      </c>
      <c r="H33" s="850">
        <f>+AS31</f>
        <v>0</v>
      </c>
      <c r="I33" s="851"/>
      <c r="J33" s="207" t="s">
        <v>196</v>
      </c>
      <c r="M33" s="903"/>
      <c r="R33" s="837"/>
      <c r="S33" s="838"/>
      <c r="T33" s="838"/>
      <c r="U33" s="838"/>
      <c r="V33" s="54" t="s">
        <v>36</v>
      </c>
      <c r="W33" s="63"/>
      <c r="X33" s="63"/>
      <c r="Y33"/>
      <c r="Z33"/>
      <c r="AA33" s="892"/>
      <c r="AB33" s="893"/>
      <c r="AC33" s="893"/>
      <c r="AD33" s="893"/>
      <c r="AE33" s="893"/>
      <c r="AF33" s="893"/>
      <c r="AG33" s="893"/>
      <c r="AH33" s="893"/>
      <c r="AI33" s="893"/>
      <c r="AJ33" s="893"/>
      <c r="AK33" s="893"/>
      <c r="AL33" s="893"/>
      <c r="AM33" s="893"/>
      <c r="AN33" s="893"/>
      <c r="AO33" s="899"/>
      <c r="AP33" s="200"/>
      <c r="AW33" s="491"/>
    </row>
    <row r="34" spans="2:62" ht="24" customHeight="1" x14ac:dyDescent="0.15">
      <c r="C34" s="300" t="str">
        <f>+IF(D30=0,"",IF(D29&lt;D30,"エラー !：上の表は、⑩の内数である⑪の量が⑩を超えています",""))</f>
        <v/>
      </c>
      <c r="AA34" s="894"/>
      <c r="AB34" s="895"/>
      <c r="AC34" s="895"/>
      <c r="AD34" s="895"/>
      <c r="AE34" s="895"/>
      <c r="AF34" s="895"/>
      <c r="AG34" s="895"/>
      <c r="AH34" s="895"/>
      <c r="AI34" s="895"/>
      <c r="AJ34" s="895"/>
      <c r="AK34" s="895"/>
      <c r="AL34" s="895"/>
      <c r="AM34" s="895"/>
      <c r="AN34" s="895"/>
      <c r="AO34" s="900"/>
      <c r="AP34" s="200"/>
      <c r="AW34" s="491"/>
    </row>
    <row r="35" spans="2:62" ht="15" customHeight="1" x14ac:dyDescent="0.15">
      <c r="C35" s="30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01" t="str">
        <f>+IF(D32=0,"",IF(D29&lt;D32,"エラー !：上の表は、⑩の内数である⑬の量が⑩を超えています",""))</f>
        <v/>
      </c>
      <c r="AF36" s="74"/>
      <c r="AG36" s="74"/>
      <c r="AH36" s="74"/>
      <c r="AI36" s="74"/>
      <c r="AJ36" s="74"/>
      <c r="AK36" s="74"/>
      <c r="AL36" s="74"/>
      <c r="AM36" s="163"/>
      <c r="AN36" s="163"/>
      <c r="AO36" s="138"/>
      <c r="AP36" s="63"/>
      <c r="AQ36" s="63"/>
      <c r="AR36" s="63"/>
      <c r="AS36" s="63"/>
      <c r="AT36" s="63"/>
      <c r="AU36" s="63"/>
      <c r="AV36" s="63"/>
      <c r="AW36" s="78"/>
      <c r="AY36" s="63"/>
      <c r="AZ36" s="63"/>
      <c r="BA36" s="63"/>
      <c r="BB36" s="63"/>
      <c r="BC36" s="63"/>
      <c r="BD36" s="63"/>
    </row>
    <row r="37" spans="2:62" ht="15" customHeight="1" x14ac:dyDescent="0.15">
      <c r="C37" s="301" t="str">
        <f>+IF(D33=0,"",IF(D29&lt;D33,"エラー !：上の表は、⑩の内数である⑭の量が⑩を超えています",""))</f>
        <v/>
      </c>
      <c r="J37" s="78"/>
      <c r="K37" s="78"/>
      <c r="R37" s="78"/>
      <c r="S37" s="78"/>
      <c r="T37" s="78"/>
      <c r="AF37" s="63"/>
      <c r="AG37" s="63"/>
      <c r="AH37" s="63"/>
      <c r="AI37" s="63"/>
      <c r="AJ37" s="63"/>
      <c r="AK37" s="63"/>
      <c r="AL37" s="74"/>
      <c r="AM37" s="138"/>
      <c r="AN37" s="138"/>
      <c r="AO37" s="138"/>
      <c r="AP37" s="63"/>
      <c r="AQ37" s="63"/>
      <c r="AR37" s="63"/>
      <c r="AS37" s="63"/>
      <c r="AT37" s="63"/>
      <c r="AU37" s="74"/>
      <c r="AV37" s="74"/>
      <c r="AW37" s="78"/>
      <c r="AY37" s="63"/>
      <c r="AZ37" s="63"/>
      <c r="BA37" s="63"/>
      <c r="BB37" s="63"/>
      <c r="BC37" s="63"/>
      <c r="BD37" s="63"/>
    </row>
    <row r="38" spans="2:62" ht="13.5" x14ac:dyDescent="0.15">
      <c r="H38" s="330"/>
      <c r="J38" s="78"/>
      <c r="K38" s="78"/>
      <c r="R38" s="78"/>
      <c r="S38" s="78"/>
      <c r="T38" s="78"/>
      <c r="AF38" s="63"/>
      <c r="AG38" s="63"/>
      <c r="AH38" s="63"/>
      <c r="AI38" s="63"/>
      <c r="AJ38" s="63"/>
      <c r="AK38" s="63"/>
      <c r="AL38" s="74"/>
      <c r="AM38" s="138"/>
      <c r="AN38" s="138"/>
      <c r="AO38" s="138"/>
      <c r="AP38" s="63"/>
      <c r="AQ38" s="63"/>
      <c r="AR38" s="63"/>
      <c r="AS38" s="138"/>
      <c r="AT38" s="163"/>
      <c r="AU38" s="74"/>
      <c r="AV38" s="74"/>
      <c r="AW38" s="78"/>
      <c r="AY38" s="63"/>
      <c r="AZ38" s="63"/>
      <c r="BA38" s="63"/>
      <c r="BB38" s="63"/>
      <c r="BC38" s="63"/>
      <c r="BD38" s="63"/>
    </row>
    <row r="39" spans="2:62" ht="13.5" x14ac:dyDescent="0.15">
      <c r="H39" s="330"/>
      <c r="J39" s="78"/>
      <c r="K39" s="78"/>
      <c r="R39" s="78"/>
      <c r="S39" s="78"/>
      <c r="T39" s="78"/>
      <c r="AF39" s="63"/>
      <c r="AG39" s="63"/>
      <c r="AH39" s="63"/>
      <c r="AI39" s="63"/>
      <c r="AJ39" s="63"/>
      <c r="AK39" s="63"/>
      <c r="AL39" s="74"/>
      <c r="AM39" s="138"/>
      <c r="AN39" s="138"/>
      <c r="AO39" s="138"/>
      <c r="AP39" s="63"/>
      <c r="AQ39" s="63"/>
      <c r="AR39" s="63"/>
      <c r="AS39" s="138"/>
      <c r="AT39" s="74"/>
      <c r="AU39" s="74"/>
      <c r="AV39" s="74"/>
      <c r="AW39" s="78"/>
      <c r="AY39" s="63"/>
      <c r="AZ39" s="63"/>
      <c r="BA39" s="63"/>
      <c r="BB39" s="63"/>
      <c r="BC39" s="63"/>
      <c r="BD39" s="63"/>
    </row>
    <row r="40" spans="2:62" ht="13.5" x14ac:dyDescent="0.15">
      <c r="H40" s="330"/>
      <c r="J40" s="78"/>
      <c r="K40" s="78"/>
      <c r="R40" s="78"/>
      <c r="S40" s="78"/>
      <c r="T40" s="78"/>
      <c r="AF40" s="63"/>
      <c r="AG40" s="63"/>
      <c r="AH40" s="63"/>
      <c r="AI40" s="63"/>
      <c r="AJ40" s="63"/>
      <c r="AK40" s="63"/>
      <c r="AL40" s="74"/>
      <c r="AM40" s="138"/>
      <c r="AN40" s="138"/>
      <c r="AO40" s="138"/>
      <c r="AP40" s="63"/>
      <c r="AQ40" s="63"/>
      <c r="AR40" s="63"/>
      <c r="AS40" s="138"/>
      <c r="AT40" s="74"/>
      <c r="AU40" s="74"/>
      <c r="AV40" s="74"/>
      <c r="AW40" s="78"/>
      <c r="AY40" s="63"/>
      <c r="AZ40" s="63"/>
      <c r="BA40" s="63"/>
      <c r="BB40" s="63"/>
      <c r="BC40" s="63"/>
      <c r="BD40" s="63"/>
    </row>
    <row r="41" spans="2:62" ht="13.5" x14ac:dyDescent="0.15">
      <c r="H41" s="330"/>
      <c r="J41" s="78"/>
      <c r="K41" s="78"/>
      <c r="R41" s="78"/>
      <c r="S41" s="78"/>
      <c r="T41" s="78"/>
      <c r="AF41" s="63"/>
      <c r="AG41" s="63"/>
      <c r="AH41" s="63"/>
      <c r="AI41" s="63"/>
      <c r="AJ41" s="63"/>
      <c r="AK41" s="63"/>
      <c r="AL41" s="63"/>
      <c r="AM41" s="63"/>
      <c r="AN41" s="63"/>
      <c r="AO41" s="63"/>
      <c r="AP41" s="63"/>
      <c r="AQ41" s="63"/>
      <c r="AR41" s="63"/>
      <c r="AS41" s="138"/>
      <c r="AT41" s="74"/>
      <c r="AU41" s="74"/>
      <c r="AV41" s="74"/>
      <c r="AW41" s="78"/>
      <c r="AY41" s="63"/>
      <c r="AZ41" s="63"/>
      <c r="BA41" s="63"/>
      <c r="BB41" s="63"/>
      <c r="BC41" s="63"/>
      <c r="BD41" s="63"/>
    </row>
    <row r="42" spans="2:62" ht="13.5" x14ac:dyDescent="0.15">
      <c r="H42" s="330"/>
      <c r="I42" s="78"/>
      <c r="J42" s="78"/>
      <c r="K42" s="78"/>
      <c r="R42" s="78"/>
      <c r="S42" s="78"/>
      <c r="T42" s="78"/>
      <c r="AQ42" s="63"/>
      <c r="AR42" s="63"/>
      <c r="AS42" s="138"/>
      <c r="AT42" s="74"/>
      <c r="AY42" s="63"/>
      <c r="AZ42" s="63"/>
      <c r="BA42" s="63"/>
      <c r="BB42" s="63"/>
      <c r="BC42" s="63"/>
      <c r="BD42" s="63"/>
    </row>
    <row r="43" spans="2:62" x14ac:dyDescent="0.15">
      <c r="H43" s="330"/>
      <c r="I43" s="78"/>
      <c r="J43" s="78"/>
      <c r="K43" s="78"/>
      <c r="R43" s="78"/>
      <c r="S43" s="78"/>
      <c r="T43" s="78"/>
      <c r="AW43" s="78"/>
      <c r="AY43" s="63"/>
      <c r="AZ43" s="63"/>
      <c r="BA43" s="63"/>
      <c r="BB43" s="63"/>
      <c r="BC43" s="63"/>
      <c r="BD43" s="63"/>
    </row>
    <row r="44" spans="2:62" x14ac:dyDescent="0.15">
      <c r="H44" s="330"/>
      <c r="I44" s="78"/>
      <c r="J44" s="78"/>
      <c r="K44" s="78"/>
      <c r="R44" s="78"/>
      <c r="S44" s="78"/>
      <c r="T44" s="78"/>
      <c r="AW44" s="78"/>
    </row>
    <row r="45" spans="2:62" x14ac:dyDescent="0.15">
      <c r="H45" s="330"/>
      <c r="I45" s="78"/>
      <c r="J45" s="78"/>
      <c r="K45" s="78"/>
      <c r="R45" s="78"/>
      <c r="S45" s="78"/>
      <c r="T45" s="78"/>
    </row>
    <row r="46" spans="2:62" x14ac:dyDescent="0.15">
      <c r="H46" s="330"/>
      <c r="I46" s="78"/>
      <c r="J46" s="78"/>
      <c r="K46" s="78"/>
      <c r="R46" s="78"/>
      <c r="S46" s="78"/>
      <c r="T46" s="78"/>
    </row>
    <row r="47" spans="2:62" ht="13.5" x14ac:dyDescent="0.15">
      <c r="H47" s="330"/>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22"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92</v>
      </c>
      <c r="T1" s="95" t="s">
        <v>280</v>
      </c>
    </row>
    <row r="2" spans="2:49" ht="12" customHeight="1" thickBot="1" x14ac:dyDescent="0.2">
      <c r="B2" s="852" t="s">
        <v>270</v>
      </c>
      <c r="C2" s="852"/>
      <c r="D2" s="852"/>
      <c r="E2" s="852"/>
      <c r="F2" s="852"/>
      <c r="G2" s="852"/>
      <c r="H2" s="852"/>
      <c r="I2" s="137"/>
      <c r="J2" s="137"/>
      <c r="K2" s="137"/>
      <c r="L2" s="137"/>
      <c r="M2" s="137"/>
      <c r="N2" s="137"/>
      <c r="O2" s="137"/>
      <c r="P2" s="137"/>
      <c r="Q2" s="137"/>
      <c r="R2" s="137"/>
      <c r="S2" s="137"/>
      <c r="T2" s="137"/>
      <c r="U2" s="137"/>
      <c r="V2" s="137"/>
      <c r="W2" s="137"/>
      <c r="X2" s="137"/>
      <c r="Y2" s="118"/>
      <c r="Z2" s="51"/>
      <c r="AA2" s="51"/>
      <c r="AB2" s="51"/>
      <c r="AC2" s="51"/>
      <c r="AD2" s="51"/>
      <c r="AE2" s="51"/>
      <c r="AF2" s="51"/>
      <c r="AG2" s="51"/>
      <c r="AH2" s="51"/>
      <c r="AI2" s="51"/>
      <c r="AJ2" s="51"/>
      <c r="AK2" s="51"/>
      <c r="AL2" s="51"/>
      <c r="AM2" s="51"/>
      <c r="AN2" s="51"/>
      <c r="AO2" s="51"/>
      <c r="AP2" s="51"/>
      <c r="AQ2" s="51"/>
      <c r="AR2" s="51"/>
      <c r="AS2" s="51"/>
      <c r="AT2" s="51"/>
      <c r="AU2" s="129"/>
      <c r="AV2" s="127"/>
      <c r="AW2" s="491"/>
    </row>
    <row r="3" spans="2:49" ht="13.35" customHeight="1" x14ac:dyDescent="0.15">
      <c r="B3" s="852"/>
      <c r="C3" s="852"/>
      <c r="D3" s="852"/>
      <c r="E3" s="852"/>
      <c r="F3" s="852"/>
      <c r="G3" s="852"/>
      <c r="H3" s="852"/>
      <c r="I3" s="137"/>
      <c r="J3" s="137"/>
      <c r="K3" s="137"/>
      <c r="L3" s="137"/>
      <c r="M3" s="137"/>
      <c r="N3" s="137"/>
      <c r="O3" s="137"/>
      <c r="P3" s="137"/>
      <c r="Q3" s="137"/>
      <c r="R3" s="137"/>
      <c r="S3" s="137"/>
      <c r="T3" s="137"/>
      <c r="U3" s="137"/>
      <c r="V3" s="137"/>
      <c r="W3" s="137"/>
      <c r="X3" s="137"/>
      <c r="Y3" s="118"/>
      <c r="Z3" s="52"/>
      <c r="AA3" s="52"/>
      <c r="AB3" s="911"/>
      <c r="AC3" s="911"/>
      <c r="AD3" s="911"/>
      <c r="AE3" s="101"/>
      <c r="AF3" s="119"/>
      <c r="AG3" s="119"/>
      <c r="AH3" s="119"/>
      <c r="AI3" s="119"/>
      <c r="AJ3" s="119"/>
      <c r="AK3" s="119"/>
      <c r="AL3" s="119"/>
      <c r="AM3" s="119"/>
      <c r="AN3" s="119"/>
      <c r="AO3" s="119"/>
      <c r="AP3" s="912" t="s">
        <v>325</v>
      </c>
      <c r="AQ3" s="913"/>
      <c r="AR3" s="914"/>
      <c r="AS3" s="918" t="s">
        <v>0</v>
      </c>
      <c r="AT3" s="757"/>
      <c r="AU3" s="128" t="s">
        <v>111</v>
      </c>
      <c r="AV3" s="119"/>
      <c r="AW3" s="491"/>
    </row>
    <row r="4" spans="2:49" ht="14.25" thickBot="1" x14ac:dyDescent="0.2">
      <c r="C4" s="118"/>
      <c r="F4" s="118"/>
      <c r="G4" s="118"/>
      <c r="H4" s="118"/>
      <c r="I4" s="118"/>
      <c r="J4" s="118"/>
      <c r="K4" s="118"/>
      <c r="L4" s="118"/>
      <c r="M4" s="118"/>
      <c r="N4" s="118"/>
      <c r="O4" s="118"/>
      <c r="P4" s="118"/>
      <c r="Q4" s="118"/>
      <c r="R4" s="118"/>
      <c r="S4" s="118"/>
      <c r="T4" s="118"/>
      <c r="U4" s="118"/>
      <c r="V4" s="118"/>
      <c r="W4" s="118"/>
      <c r="X4" s="118"/>
      <c r="Y4" s="118"/>
      <c r="Z4" s="52"/>
      <c r="AA4" s="52"/>
      <c r="AB4" s="120"/>
      <c r="AC4" s="120"/>
      <c r="AD4" s="120"/>
      <c r="AE4" s="101"/>
      <c r="AF4" s="119"/>
      <c r="AG4" s="119"/>
      <c r="AH4" s="119"/>
      <c r="AI4" s="119"/>
      <c r="AJ4" s="119"/>
      <c r="AK4" s="119"/>
      <c r="AL4" s="119"/>
      <c r="AM4" s="119"/>
      <c r="AN4" s="119"/>
      <c r="AO4" s="119"/>
      <c r="AP4" s="915"/>
      <c r="AQ4" s="916"/>
      <c r="AR4" s="917"/>
      <c r="AS4" s="919" t="str">
        <f>+表紙!N28</f>
        <v>○</v>
      </c>
      <c r="AT4" s="779"/>
      <c r="AU4" s="317" t="str">
        <f>+表紙!O28</f>
        <v>　</v>
      </c>
      <c r="AV4" s="119"/>
      <c r="AW4" s="491"/>
    </row>
    <row r="5" spans="2:49" ht="15" customHeight="1" x14ac:dyDescent="0.15">
      <c r="B5" s="164" t="s">
        <v>103</v>
      </c>
      <c r="C5" s="164"/>
      <c r="F5" s="164"/>
      <c r="G5" s="117"/>
      <c r="H5" s="117"/>
      <c r="I5" s="117"/>
      <c r="J5" s="117"/>
      <c r="K5" s="117"/>
      <c r="L5" s="117"/>
      <c r="M5" s="52"/>
      <c r="N5" s="52"/>
      <c r="O5" s="52"/>
      <c r="P5" s="52"/>
      <c r="Q5" s="52"/>
      <c r="R5" s="52"/>
      <c r="S5" s="52"/>
      <c r="T5" s="52"/>
      <c r="U5" s="52"/>
      <c r="V5" s="52"/>
      <c r="W5" s="52"/>
      <c r="X5" s="52"/>
      <c r="Y5" s="52"/>
      <c r="Z5" s="927" t="s">
        <v>99</v>
      </c>
      <c r="AA5" s="927"/>
      <c r="AB5" s="928"/>
      <c r="AC5" s="928"/>
      <c r="AD5" s="928"/>
      <c r="AE5" s="101" t="s">
        <v>104</v>
      </c>
      <c r="AF5" s="853" t="str">
        <f>+表紙!F47</f>
        <v>住友不動産株式会社　注文住宅事業本部　工事課　神奈川事業所</v>
      </c>
      <c r="AG5" s="853"/>
      <c r="AH5" s="853"/>
      <c r="AI5" s="853"/>
      <c r="AJ5" s="853"/>
      <c r="AK5" s="853"/>
      <c r="AL5" s="853"/>
      <c r="AM5" s="853"/>
      <c r="AN5" s="853"/>
      <c r="AO5" s="853"/>
      <c r="AP5" s="853"/>
      <c r="AQ5" s="853"/>
      <c r="AR5" s="853"/>
      <c r="AS5" s="853"/>
      <c r="AT5" s="853"/>
      <c r="AU5" s="853"/>
      <c r="AV5" s="286"/>
      <c r="AW5" s="491"/>
    </row>
    <row r="6" spans="2:49" ht="24.75" customHeight="1" thickBot="1" x14ac:dyDescent="0.2">
      <c r="B6" s="356" t="s">
        <v>441</v>
      </c>
      <c r="C6" s="144"/>
      <c r="F6" s="144"/>
      <c r="G6" s="144"/>
      <c r="H6" s="144"/>
      <c r="I6" s="144"/>
      <c r="J6" s="144"/>
      <c r="K6" s="144"/>
      <c r="L6" s="144"/>
      <c r="M6" s="144"/>
      <c r="N6" s="144"/>
      <c r="O6" s="144"/>
      <c r="P6" s="144"/>
      <c r="Q6" s="144"/>
      <c r="R6" s="144"/>
      <c r="S6" s="144"/>
      <c r="T6" s="144"/>
      <c r="U6" s="144"/>
      <c r="V6" s="144"/>
      <c r="W6" s="144"/>
      <c r="X6" s="144"/>
      <c r="Y6" s="144"/>
      <c r="AC6" s="52"/>
      <c r="AD6" s="52"/>
      <c r="AE6" s="52"/>
      <c r="AF6" s="52"/>
      <c r="AG6" s="52"/>
      <c r="AH6" s="52"/>
      <c r="AI6" s="52"/>
      <c r="AJ6" s="52"/>
      <c r="AK6" s="52"/>
      <c r="AL6" s="52"/>
      <c r="AM6" s="52"/>
      <c r="AN6" s="52"/>
      <c r="AO6" s="52"/>
      <c r="AP6" s="52"/>
      <c r="AQ6" s="52"/>
      <c r="AR6" s="52"/>
      <c r="AS6" s="52"/>
      <c r="AT6" s="52"/>
      <c r="AU6" s="52"/>
      <c r="AV6" s="52"/>
      <c r="AW6" s="491"/>
    </row>
    <row r="7" spans="2:49" ht="28.35" customHeight="1" thickBot="1" x14ac:dyDescent="0.2">
      <c r="B7" s="874" t="s">
        <v>87</v>
      </c>
      <c r="C7" s="875"/>
      <c r="D7" s="877" t="s">
        <v>212</v>
      </c>
      <c r="E7" s="878"/>
      <c r="F7" s="878"/>
      <c r="G7" s="878"/>
      <c r="H7" s="878"/>
      <c r="I7" s="879"/>
      <c r="J7" s="154"/>
      <c r="K7" s="63"/>
      <c r="L7" s="165"/>
      <c r="M7" s="165"/>
      <c r="N7" s="165"/>
      <c r="O7" s="165"/>
      <c r="P7" s="165"/>
      <c r="Q7" s="165"/>
      <c r="R7" s="165"/>
      <c r="S7" s="920"/>
      <c r="T7" s="921"/>
      <c r="U7" s="921"/>
      <c r="V7" s="921"/>
      <c r="W7" s="329"/>
      <c r="X7" s="329"/>
      <c r="Y7" s="145"/>
      <c r="AB7" s="1"/>
      <c r="AC7" s="1"/>
      <c r="AD7" s="1"/>
      <c r="AE7" s="1"/>
      <c r="AF7" s="104"/>
      <c r="AG7" s="104"/>
      <c r="AH7" s="104"/>
      <c r="AI7" s="104"/>
      <c r="AJ7" s="104"/>
      <c r="AK7" s="104"/>
      <c r="AL7" s="104"/>
      <c r="AM7" s="104"/>
      <c r="AN7" s="168"/>
      <c r="AO7" s="63"/>
      <c r="AP7" s="63"/>
      <c r="AQ7" s="63"/>
      <c r="AR7" s="63"/>
      <c r="AS7" s="202"/>
      <c r="AT7" s="202"/>
      <c r="AU7"/>
      <c r="AV7"/>
      <c r="AW7" s="491"/>
    </row>
    <row r="8" spans="2:49" ht="28.35" customHeight="1" thickTop="1" thickBot="1" x14ac:dyDescent="0.2">
      <c r="B8" s="53" t="s">
        <v>101</v>
      </c>
      <c r="C8" s="876" t="s">
        <v>109</v>
      </c>
      <c r="D8" s="876"/>
      <c r="E8" s="876"/>
      <c r="F8" s="876"/>
      <c r="G8" s="876"/>
      <c r="H8" s="876"/>
      <c r="I8" s="876"/>
      <c r="J8" s="876"/>
      <c r="K8" s="876"/>
      <c r="L8" s="159"/>
      <c r="M8" s="159"/>
      <c r="N8" s="159"/>
      <c r="O8" s="159"/>
      <c r="P8" s="159"/>
      <c r="Q8" s="159"/>
      <c r="R8" s="159"/>
      <c r="S8" s="159"/>
      <c r="T8" s="159"/>
      <c r="U8" s="159"/>
      <c r="V8" s="159"/>
      <c r="W8" s="146"/>
      <c r="X8" s="146"/>
      <c r="Y8" s="146"/>
      <c r="Z8" s="104"/>
      <c r="AA8" s="104"/>
      <c r="AB8" s="104"/>
      <c r="AC8" s="104"/>
      <c r="AD8" s="104"/>
      <c r="AE8" s="104"/>
      <c r="AF8" s="63"/>
      <c r="AG8" s="59"/>
      <c r="AH8" s="55" t="s">
        <v>27</v>
      </c>
      <c r="AI8" s="846" t="s">
        <v>334</v>
      </c>
      <c r="AJ8" s="846"/>
      <c r="AK8" s="846"/>
      <c r="AL8" s="846"/>
      <c r="AM8" s="846"/>
      <c r="AN8" s="847"/>
      <c r="AO8" s="63"/>
      <c r="AP8" s="63"/>
      <c r="AQ8" s="63"/>
      <c r="AR8" s="63"/>
      <c r="AS8" s="202"/>
      <c r="AT8" s="202"/>
      <c r="AU8"/>
      <c r="AV8"/>
      <c r="AW8" s="491"/>
    </row>
    <row r="9" spans="2:49" ht="24.75" customHeight="1" thickTop="1" thickBot="1" x14ac:dyDescent="0.2">
      <c r="B9" s="199" t="s">
        <v>254</v>
      </c>
      <c r="F9" s="883" t="s">
        <v>194</v>
      </c>
      <c r="G9" s="884"/>
      <c r="H9" s="884"/>
      <c r="I9" s="885"/>
      <c r="J9" s="159"/>
      <c r="K9" s="159"/>
      <c r="L9" s="159"/>
      <c r="M9" s="159"/>
      <c r="N9" s="159"/>
      <c r="O9" s="159"/>
      <c r="P9" s="159"/>
      <c r="Q9" s="159"/>
      <c r="R9" s="159"/>
      <c r="S9" s="159"/>
      <c r="T9" s="159"/>
      <c r="U9" s="159"/>
      <c r="V9" s="159"/>
      <c r="W9" s="146"/>
      <c r="X9" s="146"/>
      <c r="Y9" s="146"/>
      <c r="Z9" s="104"/>
      <c r="AA9" s="104"/>
      <c r="AB9" s="104"/>
      <c r="AC9" s="104"/>
      <c r="AD9" s="104"/>
      <c r="AE9" s="922" t="s">
        <v>19</v>
      </c>
      <c r="AF9" s="66"/>
      <c r="AH9" s="844"/>
      <c r="AI9" s="845"/>
      <c r="AJ9" s="845"/>
      <c r="AK9" s="845"/>
      <c r="AL9" s="845"/>
      <c r="AM9" s="845"/>
      <c r="AN9" s="62" t="s">
        <v>13</v>
      </c>
      <c r="AO9" s="63"/>
      <c r="AP9" s="63"/>
      <c r="AQ9" s="63"/>
      <c r="AR9" s="63"/>
      <c r="AS9" s="202"/>
      <c r="AT9" s="202"/>
      <c r="AU9"/>
      <c r="AV9"/>
      <c r="AW9" s="491"/>
    </row>
    <row r="10" spans="2:49" ht="24.75" customHeight="1" thickTop="1" thickBot="1" x14ac:dyDescent="0.2">
      <c r="F10" s="105"/>
      <c r="G10" s="139"/>
      <c r="H10" s="139"/>
      <c r="I10" s="139"/>
      <c r="J10" s="139"/>
      <c r="K10" s="139"/>
      <c r="L10" s="139"/>
      <c r="M10" s="139"/>
      <c r="N10" s="139"/>
      <c r="O10" s="139"/>
      <c r="P10" s="139"/>
      <c r="Q10" s="139"/>
      <c r="R10" s="139"/>
      <c r="S10" s="139"/>
      <c r="T10" s="139"/>
      <c r="U10" s="139"/>
      <c r="V10" s="139"/>
      <c r="W10" s="140"/>
      <c r="X10" s="140"/>
      <c r="Y10" s="140"/>
      <c r="Z10" s="104"/>
      <c r="AA10" s="104"/>
      <c r="AB10" s="104"/>
      <c r="AD10" s="63"/>
      <c r="AE10" s="923"/>
      <c r="AF10" s="66"/>
      <c r="AN10" s="63"/>
      <c r="AO10" s="63"/>
      <c r="AP10" s="63"/>
      <c r="AQ10" s="63"/>
      <c r="AR10" s="63"/>
      <c r="AS10" s="202"/>
      <c r="AT10" s="202"/>
      <c r="AU10"/>
      <c r="AV10"/>
      <c r="AW10" s="491"/>
    </row>
    <row r="11" spans="2:49" ht="27" customHeight="1" thickTop="1" thickBot="1" x14ac:dyDescent="0.2">
      <c r="C11" s="174" t="s">
        <v>195</v>
      </c>
      <c r="F11" s="55" t="s">
        <v>16</v>
      </c>
      <c r="G11" s="846" t="s">
        <v>328</v>
      </c>
      <c r="H11" s="846"/>
      <c r="I11" s="847"/>
      <c r="J11" s="56"/>
      <c r="K11" s="57"/>
      <c r="L11" s="58"/>
      <c r="M11" s="901" t="s">
        <v>17</v>
      </c>
      <c r="N11" s="58"/>
      <c r="O11" s="59"/>
      <c r="P11" s="55" t="s">
        <v>18</v>
      </c>
      <c r="Q11" s="925" t="s">
        <v>271</v>
      </c>
      <c r="R11" s="925"/>
      <c r="S11" s="925"/>
      <c r="T11" s="926"/>
      <c r="U11" s="201"/>
      <c r="V11" s="74"/>
      <c r="W11" s="63"/>
      <c r="X11" s="63"/>
      <c r="Y11"/>
      <c r="Z11"/>
      <c r="AA11"/>
      <c r="AB11"/>
      <c r="AC11" s="63"/>
      <c r="AD11" s="71"/>
      <c r="AE11" s="923"/>
      <c r="AF11" s="156"/>
      <c r="AG11" s="59"/>
      <c r="AH11" s="55" t="s">
        <v>34</v>
      </c>
      <c r="AI11" s="846" t="s">
        <v>277</v>
      </c>
      <c r="AJ11" s="846"/>
      <c r="AK11" s="846"/>
      <c r="AL11" s="846"/>
      <c r="AM11" s="846"/>
      <c r="AN11" s="847"/>
      <c r="AO11" s="63"/>
      <c r="AP11" s="63"/>
      <c r="AQ11" s="63"/>
      <c r="AR11" s="63"/>
      <c r="AS11" s="202"/>
      <c r="AT11" s="202"/>
      <c r="AU11"/>
      <c r="AV11"/>
      <c r="AW11" s="491"/>
    </row>
    <row r="12" spans="2:49" ht="24.75" customHeight="1" thickTop="1" thickBot="1" x14ac:dyDescent="0.2">
      <c r="F12" s="859">
        <f>+ROUND(P12,1)+ROUND(P15,1)+ROUND(P18,1)+ROUND(P24,1)+P27-ROUND(F15,1)</f>
        <v>21.299999999999997</v>
      </c>
      <c r="G12" s="860"/>
      <c r="H12" s="860"/>
      <c r="I12" s="62" t="s">
        <v>13</v>
      </c>
      <c r="J12" s="63"/>
      <c r="K12" s="64"/>
      <c r="L12" s="63"/>
      <c r="M12" s="902"/>
      <c r="N12" s="65"/>
      <c r="P12" s="844"/>
      <c r="Q12" s="741"/>
      <c r="R12" s="741"/>
      <c r="S12" s="741"/>
      <c r="T12" s="62" t="s">
        <v>13</v>
      </c>
      <c r="U12" s="63"/>
      <c r="V12" s="63"/>
      <c r="W12" s="63"/>
      <c r="X12" s="63"/>
      <c r="Y12"/>
      <c r="Z12"/>
      <c r="AA12"/>
      <c r="AB12"/>
      <c r="AC12" s="66"/>
      <c r="AE12" s="923"/>
      <c r="AG12" s="148"/>
      <c r="AH12" s="844"/>
      <c r="AI12" s="845"/>
      <c r="AJ12" s="845"/>
      <c r="AK12" s="845"/>
      <c r="AL12" s="845"/>
      <c r="AM12" s="845"/>
      <c r="AN12" s="62" t="s">
        <v>13</v>
      </c>
      <c r="AO12" s="63"/>
      <c r="AP12" s="63"/>
      <c r="AQ12" s="63"/>
      <c r="AR12" s="63"/>
      <c r="AS12" s="202"/>
      <c r="AT12" s="202"/>
      <c r="AU12"/>
      <c r="AV12"/>
      <c r="AW12" s="491"/>
    </row>
    <row r="13" spans="2:49" ht="24.75" customHeight="1" thickTop="1" thickBot="1" x14ac:dyDescent="0.2">
      <c r="J13" s="63"/>
      <c r="K13" s="67"/>
      <c r="L13" s="63"/>
      <c r="M13" s="902"/>
      <c r="N13" s="66"/>
      <c r="U13" s="63"/>
      <c r="V13" s="63"/>
      <c r="W13" s="63"/>
      <c r="X13" s="63"/>
      <c r="Y13"/>
      <c r="Z13"/>
      <c r="AA13"/>
      <c r="AB13"/>
      <c r="AC13" s="66"/>
      <c r="AE13" s="923"/>
      <c r="AG13" s="154"/>
      <c r="AH13" s="151"/>
      <c r="AI13" s="152"/>
      <c r="AJ13" s="152"/>
      <c r="AK13" s="152"/>
      <c r="AL13" s="152"/>
      <c r="AM13" s="153"/>
      <c r="AN13" s="153"/>
      <c r="AQ13" s="51"/>
      <c r="AR13" s="51"/>
      <c r="AS13" s="150"/>
      <c r="AT13" s="150"/>
      <c r="AU13" s="329"/>
      <c r="AV13" s="63"/>
      <c r="AW13" s="491"/>
    </row>
    <row r="14" spans="2:49" ht="27" customHeight="1" thickTop="1" thickBot="1" x14ac:dyDescent="0.2">
      <c r="F14" s="61" t="s">
        <v>425</v>
      </c>
      <c r="G14" s="882" t="s">
        <v>220</v>
      </c>
      <c r="H14" s="882"/>
      <c r="I14" s="881"/>
      <c r="J14" s="69"/>
      <c r="K14" s="70"/>
      <c r="L14" s="63"/>
      <c r="M14" s="902"/>
      <c r="N14" s="66"/>
      <c r="O14" s="58"/>
      <c r="P14" s="55" t="s">
        <v>22</v>
      </c>
      <c r="Q14" s="872" t="s">
        <v>272</v>
      </c>
      <c r="R14" s="872"/>
      <c r="S14" s="872"/>
      <c r="T14" s="873"/>
      <c r="U14" s="201"/>
      <c r="V14" s="74"/>
      <c r="W14" s="63"/>
      <c r="X14" s="63"/>
      <c r="Y14"/>
      <c r="Z14"/>
      <c r="AA14"/>
      <c r="AB14"/>
      <c r="AC14" s="66"/>
      <c r="AE14" s="924"/>
      <c r="AG14" s="155"/>
      <c r="AH14" s="61" t="s">
        <v>174</v>
      </c>
      <c r="AI14" s="886" t="s">
        <v>289</v>
      </c>
      <c r="AJ14" s="886"/>
      <c r="AK14" s="886"/>
      <c r="AL14" s="886"/>
      <c r="AM14" s="886"/>
      <c r="AN14" s="887"/>
      <c r="AO14"/>
      <c r="AS14" s="150"/>
      <c r="AT14" s="150"/>
      <c r="AU14" s="329"/>
      <c r="AV14" s="63"/>
      <c r="AW14" s="491"/>
    </row>
    <row r="15" spans="2:49" ht="24.75" customHeight="1" thickBot="1" x14ac:dyDescent="0.2">
      <c r="F15" s="861"/>
      <c r="G15" s="830"/>
      <c r="H15" s="830"/>
      <c r="I15" s="54" t="s">
        <v>13</v>
      </c>
      <c r="J15" s="63"/>
      <c r="K15" s="66"/>
      <c r="L15" s="63"/>
      <c r="M15" s="902"/>
      <c r="N15" s="66"/>
      <c r="P15" s="844"/>
      <c r="Q15" s="741"/>
      <c r="R15" s="741"/>
      <c r="S15" s="741"/>
      <c r="T15" s="62" t="s">
        <v>13</v>
      </c>
      <c r="U15" s="63"/>
      <c r="V15" s="63"/>
      <c r="W15" s="63"/>
      <c r="X15" s="63"/>
      <c r="Y15"/>
      <c r="Z15"/>
      <c r="AA15"/>
      <c r="AB15"/>
      <c r="AC15" s="66"/>
      <c r="AH15" s="837"/>
      <c r="AI15" s="838"/>
      <c r="AJ15" s="838"/>
      <c r="AK15" s="838"/>
      <c r="AL15" s="838"/>
      <c r="AM15" s="838"/>
      <c r="AN15" s="54" t="s">
        <v>13</v>
      </c>
      <c r="AO15"/>
      <c r="AS15" s="72" t="s">
        <v>28</v>
      </c>
      <c r="AT15" s="73"/>
      <c r="AW15" s="491"/>
    </row>
    <row r="16" spans="2:49" ht="24.75" customHeight="1" thickTop="1" thickBot="1" x14ac:dyDescent="0.2">
      <c r="K16" s="66"/>
      <c r="L16" s="63"/>
      <c r="M16" s="902"/>
      <c r="N16" s="66"/>
      <c r="P16" s="841" t="str">
        <f>+IF(Y18=0,"",IF(Y18-P18=Y18,"エラー！：⑥残さ物量があるのに、④自ら中間処理した量がゼロになっています",""))</f>
        <v/>
      </c>
      <c r="Q16" s="841"/>
      <c r="R16" s="841"/>
      <c r="S16" s="841"/>
      <c r="T16" s="841"/>
      <c r="U16" s="841"/>
      <c r="V16" s="841"/>
      <c r="W16" s="841"/>
      <c r="X16" s="841"/>
      <c r="Y16" s="841"/>
      <c r="Z16" s="841"/>
      <c r="AA16" s="841"/>
      <c r="AB16" s="841"/>
      <c r="AC16" s="66"/>
      <c r="AD16" s="63"/>
      <c r="AE16" s="197"/>
      <c r="AP16" s="60"/>
      <c r="AQ16" s="63"/>
      <c r="AS16" s="906" t="s">
        <v>173</v>
      </c>
      <c r="AT16" s="907"/>
      <c r="AU16" s="106"/>
      <c r="AV16" s="54" t="s">
        <v>13</v>
      </c>
      <c r="AW16" s="491"/>
    </row>
    <row r="17" spans="2:49" ht="27" customHeight="1" thickTop="1" thickBot="1" x14ac:dyDescent="0.2">
      <c r="K17" s="66"/>
      <c r="L17" s="63"/>
      <c r="M17" s="902"/>
      <c r="N17" s="66"/>
      <c r="O17" s="58"/>
      <c r="P17" s="55" t="s">
        <v>25</v>
      </c>
      <c r="Q17" s="846" t="s">
        <v>273</v>
      </c>
      <c r="R17" s="846"/>
      <c r="S17" s="846"/>
      <c r="T17" s="847"/>
      <c r="U17" s="909"/>
      <c r="V17" s="910"/>
      <c r="W17" s="910"/>
      <c r="X17" s="910"/>
      <c r="Y17" s="147" t="s">
        <v>20</v>
      </c>
      <c r="Z17" s="846" t="s">
        <v>276</v>
      </c>
      <c r="AA17" s="846"/>
      <c r="AB17" s="847"/>
      <c r="AC17" s="160"/>
      <c r="AD17" s="155"/>
      <c r="AE17" s="901" t="s">
        <v>26</v>
      </c>
      <c r="AF17" s="58"/>
      <c r="AG17" s="58"/>
      <c r="AH17" s="290" t="s">
        <v>176</v>
      </c>
      <c r="AI17" s="882" t="s">
        <v>278</v>
      </c>
      <c r="AJ17" s="882"/>
      <c r="AK17" s="882"/>
      <c r="AL17" s="881"/>
      <c r="AM17" s="58"/>
      <c r="AN17" s="296"/>
      <c r="AO17" s="880" t="s">
        <v>251</v>
      </c>
      <c r="AP17" s="881"/>
      <c r="AQ17" s="298"/>
      <c r="AS17" s="906" t="s">
        <v>256</v>
      </c>
      <c r="AT17" s="907"/>
      <c r="AU17" s="106"/>
      <c r="AV17" s="54" t="s">
        <v>32</v>
      </c>
      <c r="AW17" s="491"/>
    </row>
    <row r="18" spans="2:49" ht="24.75" customHeight="1" thickBot="1" x14ac:dyDescent="0.2">
      <c r="K18" s="66"/>
      <c r="L18" s="63"/>
      <c r="M18" s="902"/>
      <c r="N18" s="66"/>
      <c r="P18" s="844"/>
      <c r="Q18" s="741"/>
      <c r="R18" s="741"/>
      <c r="S18" s="741"/>
      <c r="T18" s="62" t="s">
        <v>13</v>
      </c>
      <c r="U18"/>
      <c r="V18" s="291"/>
      <c r="W18"/>
      <c r="X18" s="205"/>
      <c r="Y18" s="859">
        <f>+ROUND(AH9,1)+ROUND(AH12,1)+ROUND(AH15,1)+AH18</f>
        <v>0</v>
      </c>
      <c r="Z18" s="860"/>
      <c r="AA18" s="860"/>
      <c r="AB18" s="62" t="s">
        <v>4</v>
      </c>
      <c r="AC18" s="204"/>
      <c r="AD18" s="204"/>
      <c r="AE18" s="902"/>
      <c r="AH18" s="904">
        <f>+ROUND(AO18,1)+ROUND(AO21,1)</f>
        <v>0</v>
      </c>
      <c r="AI18" s="832"/>
      <c r="AJ18" s="832"/>
      <c r="AK18" s="832"/>
      <c r="AL18" s="54" t="s">
        <v>13</v>
      </c>
      <c r="AM18" s="65"/>
      <c r="AO18" s="316">
        <f>+ROUND(AU16,1)+ROUND(AU17,1)+ROUND(AU18,1)</f>
        <v>0</v>
      </c>
      <c r="AP18" s="54" t="s">
        <v>32</v>
      </c>
      <c r="AS18" s="906" t="s">
        <v>175</v>
      </c>
      <c r="AT18" s="907"/>
      <c r="AU18" s="106"/>
      <c r="AV18" s="54" t="s">
        <v>24</v>
      </c>
      <c r="AW18" s="491"/>
    </row>
    <row r="19" spans="2:49" ht="24.75" customHeight="1" thickTop="1" thickBot="1" x14ac:dyDescent="0.2">
      <c r="K19" s="66"/>
      <c r="L19" s="63"/>
      <c r="M19" s="902"/>
      <c r="N19" s="66"/>
      <c r="P19" s="141"/>
      <c r="Q19" s="309"/>
      <c r="R19" s="208"/>
      <c r="S19" s="141"/>
      <c r="T19" s="141"/>
      <c r="U19" s="143"/>
      <c r="V19" s="292"/>
      <c r="W19" s="143"/>
      <c r="X19" s="143"/>
      <c r="Y19" s="142"/>
      <c r="Z19" s="142"/>
      <c r="AA19" s="142"/>
      <c r="AB19" s="142"/>
      <c r="AC19" s="63"/>
      <c r="AD19" s="63"/>
      <c r="AE19" s="902"/>
      <c r="AH19" s="63"/>
      <c r="AI19" s="66"/>
      <c r="AJ19" s="63"/>
      <c r="AK19" s="63"/>
      <c r="AL19" s="63"/>
      <c r="AM19" s="66"/>
      <c r="AS19"/>
      <c r="AT19"/>
      <c r="AU19"/>
      <c r="AV19"/>
      <c r="AW19" s="829" t="s">
        <v>448</v>
      </c>
    </row>
    <row r="20" spans="2:49" ht="27" customHeight="1" thickTop="1" thickBot="1" x14ac:dyDescent="0.2">
      <c r="K20" s="66"/>
      <c r="L20" s="63"/>
      <c r="M20" s="902"/>
      <c r="N20" s="66"/>
      <c r="P20" s="55" t="s">
        <v>46</v>
      </c>
      <c r="Q20" s="846" t="s">
        <v>274</v>
      </c>
      <c r="R20" s="846"/>
      <c r="S20" s="846"/>
      <c r="T20" s="847"/>
      <c r="U20" s="141"/>
      <c r="V20" s="293"/>
      <c r="W20" s="294"/>
      <c r="X20" s="295"/>
      <c r="Y20" s="147" t="s">
        <v>23</v>
      </c>
      <c r="Z20" s="846" t="s">
        <v>275</v>
      </c>
      <c r="AA20" s="846"/>
      <c r="AB20" s="847"/>
      <c r="AC20" s="63"/>
      <c r="AD20" s="63"/>
      <c r="AE20" s="902"/>
      <c r="AG20" s="63"/>
      <c r="AH20" s="63"/>
      <c r="AI20" s="66"/>
      <c r="AJ20" s="63"/>
      <c r="AK20" s="63"/>
      <c r="AL20" s="158"/>
      <c r="AM20" s="66"/>
      <c r="AN20" s="297"/>
      <c r="AO20" s="880" t="s">
        <v>253</v>
      </c>
      <c r="AP20" s="881"/>
      <c r="AQ20" s="203"/>
      <c r="AR20" s="63"/>
      <c r="AS20" s="68"/>
      <c r="AT20" s="68"/>
      <c r="AW20" s="829"/>
    </row>
    <row r="21" spans="2:49" ht="25.35" customHeight="1" thickBot="1" x14ac:dyDescent="0.2">
      <c r="B21" s="854" t="s">
        <v>442</v>
      </c>
      <c r="C21" s="854"/>
      <c r="D21" s="854"/>
      <c r="E21" s="854"/>
      <c r="F21" s="854"/>
      <c r="G21" s="854"/>
      <c r="H21" s="854"/>
      <c r="I21" s="854"/>
      <c r="J21" s="854"/>
      <c r="K21" s="66"/>
      <c r="L21" s="63"/>
      <c r="M21" s="902"/>
      <c r="N21" s="66"/>
      <c r="P21" s="844"/>
      <c r="Q21" s="871"/>
      <c r="R21" s="871"/>
      <c r="S21" s="871"/>
      <c r="T21" s="62" t="s">
        <v>13</v>
      </c>
      <c r="U21" s="141"/>
      <c r="V21" s="141"/>
      <c r="W21" s="141"/>
      <c r="X21" s="141"/>
      <c r="Y21" s="859">
        <f>+P18-Y18</f>
        <v>0</v>
      </c>
      <c r="Z21" s="860"/>
      <c r="AA21" s="860"/>
      <c r="AB21" s="62" t="s">
        <v>4</v>
      </c>
      <c r="AC21" s="143"/>
      <c r="AD21" s="63"/>
      <c r="AE21" s="903"/>
      <c r="AG21" s="63"/>
      <c r="AH21" s="63"/>
      <c r="AI21" s="66"/>
      <c r="AJ21" s="63"/>
      <c r="AK21" s="63"/>
      <c r="AL21" s="63"/>
      <c r="AM21" s="63"/>
      <c r="AN21" s="158"/>
      <c r="AO21" s="106"/>
      <c r="AP21" s="54" t="s">
        <v>36</v>
      </c>
      <c r="AQ21" s="203"/>
      <c r="AR21" s="63"/>
      <c r="AS21" s="202"/>
      <c r="AT21" s="202"/>
      <c r="AU21"/>
      <c r="AV21"/>
      <c r="AW21" s="491"/>
    </row>
    <row r="22" spans="2:49" ht="25.5" customHeight="1" thickTop="1" thickBot="1" x14ac:dyDescent="0.2">
      <c r="B22" s="855"/>
      <c r="C22" s="855"/>
      <c r="D22" s="855"/>
      <c r="E22" s="855"/>
      <c r="F22" s="855"/>
      <c r="G22" s="855"/>
      <c r="H22" s="855"/>
      <c r="I22" s="855"/>
      <c r="J22" s="855"/>
      <c r="K22" s="66"/>
      <c r="L22" s="63"/>
      <c r="M22" s="902"/>
      <c r="N22" s="66"/>
      <c r="P22" s="908" t="str">
        <f>+IF(P21=0,"",IF(P18&lt;P21,"エラー !：④の内数である⑤の量が④を超えています",""))</f>
        <v/>
      </c>
      <c r="Q22" s="908"/>
      <c r="R22" s="908"/>
      <c r="S22" s="908"/>
      <c r="T22" s="908"/>
      <c r="U22" s="908"/>
      <c r="V22" s="908"/>
      <c r="W22" s="142"/>
      <c r="X22" s="142"/>
      <c r="Y22" s="142"/>
      <c r="Z22" s="142"/>
      <c r="AA22" s="142"/>
      <c r="AB22" s="142"/>
      <c r="AC22" s="63"/>
      <c r="AD22" s="63"/>
      <c r="AE22" s="197"/>
      <c r="AG22" s="63"/>
      <c r="AH22" s="63"/>
      <c r="AI22" s="66"/>
      <c r="AJ22" s="63"/>
      <c r="AK22" s="63"/>
      <c r="AL22" s="63"/>
      <c r="AM22" s="63"/>
      <c r="AN22" s="63"/>
      <c r="AW22" s="491"/>
    </row>
    <row r="23" spans="2:49" ht="27" customHeight="1" thickTop="1" thickBot="1" x14ac:dyDescent="0.2">
      <c r="B23" s="856" t="s">
        <v>197</v>
      </c>
      <c r="C23" s="858"/>
      <c r="D23" s="857" t="s">
        <v>443</v>
      </c>
      <c r="E23" s="857"/>
      <c r="F23" s="857"/>
      <c r="G23" s="858"/>
      <c r="H23" s="856" t="s">
        <v>444</v>
      </c>
      <c r="I23" s="857"/>
      <c r="J23" s="858"/>
      <c r="K23" s="66"/>
      <c r="L23" s="63"/>
      <c r="M23" s="902"/>
      <c r="N23" s="66"/>
      <c r="O23" s="58"/>
      <c r="P23" s="61" t="s">
        <v>86</v>
      </c>
      <c r="Q23" s="882" t="s">
        <v>30</v>
      </c>
      <c r="R23" s="882"/>
      <c r="S23" s="882"/>
      <c r="T23" s="881"/>
      <c r="U23" s="888"/>
      <c r="V23" s="889"/>
      <c r="W23" s="889"/>
      <c r="X23" s="889"/>
      <c r="AC23" s="63"/>
      <c r="AD23" s="63"/>
      <c r="AE23" s="202"/>
      <c r="AF23"/>
      <c r="AG23"/>
      <c r="AH23"/>
      <c r="AI23" s="299"/>
      <c r="AJ23" s="202"/>
      <c r="AK23" s="63"/>
      <c r="AL23" s="63"/>
      <c r="AM23" s="63"/>
      <c r="AN23" s="162"/>
      <c r="AP23" s="63"/>
      <c r="AR23" s="59"/>
      <c r="AS23" s="147" t="s">
        <v>188</v>
      </c>
      <c r="AT23" s="846" t="s">
        <v>189</v>
      </c>
      <c r="AU23" s="846"/>
      <c r="AV23" s="847"/>
      <c r="AW23" s="491"/>
    </row>
    <row r="24" spans="2:49" ht="27" customHeight="1" thickBot="1" x14ac:dyDescent="0.2">
      <c r="B24" s="866" t="s">
        <v>198</v>
      </c>
      <c r="C24" s="867"/>
      <c r="D24" s="830">
        <v>43.4</v>
      </c>
      <c r="E24" s="830"/>
      <c r="F24" s="830"/>
      <c r="G24" s="206" t="s">
        <v>196</v>
      </c>
      <c r="H24" s="831">
        <f>+F12</f>
        <v>21.299999999999997</v>
      </c>
      <c r="I24" s="832"/>
      <c r="J24" s="206" t="s">
        <v>196</v>
      </c>
      <c r="K24" s="66"/>
      <c r="L24" s="63"/>
      <c r="M24" s="903"/>
      <c r="P24" s="837"/>
      <c r="Q24" s="870"/>
      <c r="R24" s="870"/>
      <c r="S24" s="870"/>
      <c r="T24" s="54" t="s">
        <v>13</v>
      </c>
      <c r="U24"/>
      <c r="V24"/>
      <c r="W24"/>
      <c r="X24"/>
      <c r="AC24" s="63"/>
      <c r="AD24" s="63"/>
      <c r="AE24" s="202"/>
      <c r="AF24"/>
      <c r="AG24"/>
      <c r="AH24"/>
      <c r="AI24" s="299"/>
      <c r="AJ24" s="202"/>
      <c r="AK24" s="63"/>
      <c r="AL24" s="152"/>
      <c r="AM24" s="63"/>
      <c r="AN24" s="63"/>
      <c r="AQ24" s="66"/>
      <c r="AR24" s="157"/>
      <c r="AS24" s="859">
        <f>+ROUND(AU16,1)+ROUND(AA28,1)</f>
        <v>2.4</v>
      </c>
      <c r="AT24" s="860"/>
      <c r="AU24" s="860"/>
      <c r="AV24" s="62" t="s">
        <v>13</v>
      </c>
      <c r="AW24" s="491"/>
    </row>
    <row r="25" spans="2:49" ht="27" customHeight="1" thickBot="1" x14ac:dyDescent="0.2">
      <c r="B25" s="866" t="s">
        <v>199</v>
      </c>
      <c r="C25" s="867"/>
      <c r="D25" s="830">
        <v>0</v>
      </c>
      <c r="E25" s="830"/>
      <c r="F25" s="830"/>
      <c r="G25" s="206" t="s">
        <v>196</v>
      </c>
      <c r="H25" s="831">
        <f>+P12+AH9</f>
        <v>0</v>
      </c>
      <c r="I25" s="832"/>
      <c r="J25" s="206" t="s">
        <v>196</v>
      </c>
      <c r="K25" s="66"/>
      <c r="L25" s="63"/>
      <c r="P25" s="63"/>
      <c r="Q25" s="63"/>
      <c r="R25" s="63"/>
      <c r="S25" s="63"/>
      <c r="T25" s="63"/>
      <c r="U25" s="63"/>
      <c r="V25" s="63"/>
      <c r="AE25" s="161"/>
      <c r="AH25" s="63"/>
      <c r="AI25" s="66"/>
      <c r="AJ25" s="63"/>
      <c r="AK25" s="63"/>
      <c r="AL25" s="198"/>
      <c r="AM25" s="198"/>
      <c r="AN25" s="198"/>
      <c r="AQ25" s="311"/>
      <c r="AR25" s="138"/>
      <c r="AW25" s="491"/>
    </row>
    <row r="26" spans="2:49" ht="27" customHeight="1" thickTop="1" thickBot="1" x14ac:dyDescent="0.2">
      <c r="B26" s="866" t="s">
        <v>200</v>
      </c>
      <c r="C26" s="867"/>
      <c r="D26" s="830">
        <v>0</v>
      </c>
      <c r="E26" s="830"/>
      <c r="F26" s="830"/>
      <c r="G26" s="206" t="s">
        <v>196</v>
      </c>
      <c r="H26" s="831">
        <f>+P21</f>
        <v>0</v>
      </c>
      <c r="I26" s="832"/>
      <c r="J26" s="206" t="s">
        <v>196</v>
      </c>
      <c r="K26" s="66"/>
      <c r="L26" s="155"/>
      <c r="M26" s="901" t="s">
        <v>33</v>
      </c>
      <c r="N26" s="58"/>
      <c r="O26" s="58"/>
      <c r="P26" s="290" t="s">
        <v>178</v>
      </c>
      <c r="Q26" s="882" t="s">
        <v>179</v>
      </c>
      <c r="R26" s="882"/>
      <c r="S26" s="882"/>
      <c r="T26" s="881"/>
      <c r="U26" s="58"/>
      <c r="V26" s="58"/>
      <c r="W26" s="58"/>
      <c r="X26" s="58"/>
      <c r="Y26" s="58"/>
      <c r="Z26" s="58"/>
      <c r="AA26" s="58"/>
      <c r="AB26" s="58"/>
      <c r="AC26" s="58"/>
      <c r="AD26" s="58"/>
      <c r="AE26" s="58"/>
      <c r="AF26" s="58"/>
      <c r="AG26" s="58"/>
      <c r="AH26" s="58"/>
      <c r="AI26" s="71"/>
      <c r="AJ26" s="58"/>
      <c r="AK26" s="59"/>
      <c r="AL26" s="147" t="s">
        <v>185</v>
      </c>
      <c r="AM26" s="846" t="s">
        <v>279</v>
      </c>
      <c r="AN26" s="846"/>
      <c r="AO26" s="846"/>
      <c r="AP26" s="847"/>
      <c r="AQ26" s="313"/>
      <c r="AR26" s="314"/>
      <c r="AS26" s="147" t="s">
        <v>190</v>
      </c>
      <c r="AT26" s="846" t="s">
        <v>428</v>
      </c>
      <c r="AU26" s="846"/>
      <c r="AV26" s="847"/>
      <c r="AW26" s="491"/>
    </row>
    <row r="27" spans="2:49" ht="27" customHeight="1" thickBot="1" x14ac:dyDescent="0.2">
      <c r="B27" s="866" t="s">
        <v>221</v>
      </c>
      <c r="C27" s="867"/>
      <c r="D27" s="830">
        <v>0</v>
      </c>
      <c r="E27" s="830"/>
      <c r="F27" s="830"/>
      <c r="G27" s="206" t="s">
        <v>196</v>
      </c>
      <c r="H27" s="831">
        <f>+Y21</f>
        <v>0</v>
      </c>
      <c r="I27" s="832"/>
      <c r="J27" s="206" t="s">
        <v>196</v>
      </c>
      <c r="M27" s="902"/>
      <c r="P27" s="904">
        <f>+R30+ROUND(R33,1)</f>
        <v>21.299999999999997</v>
      </c>
      <c r="Q27" s="905"/>
      <c r="R27" s="905"/>
      <c r="S27" s="905"/>
      <c r="T27" s="54" t="s">
        <v>36</v>
      </c>
      <c r="U27" s="74"/>
      <c r="V27" s="74"/>
      <c r="Y27" s="72" t="s">
        <v>37</v>
      </c>
      <c r="Z27" s="75"/>
      <c r="AH27" s="63"/>
      <c r="AI27" s="63"/>
      <c r="AJ27" s="63"/>
      <c r="AK27" s="63"/>
      <c r="AL27" s="859">
        <f>+AH18+P27</f>
        <v>21.299999999999997</v>
      </c>
      <c r="AM27" s="860"/>
      <c r="AN27" s="860"/>
      <c r="AO27" s="860"/>
      <c r="AP27" s="62" t="s">
        <v>13</v>
      </c>
      <c r="AQ27" s="311"/>
      <c r="AR27" s="138"/>
      <c r="AS27" s="844"/>
      <c r="AT27" s="845"/>
      <c r="AU27" s="845"/>
      <c r="AV27" s="62" t="s">
        <v>13</v>
      </c>
      <c r="AW27" s="491"/>
    </row>
    <row r="28" spans="2:49" ht="27" customHeight="1" thickTop="1" thickBot="1" x14ac:dyDescent="0.2">
      <c r="B28" s="868" t="s">
        <v>329</v>
      </c>
      <c r="C28" s="869"/>
      <c r="D28" s="830">
        <v>0</v>
      </c>
      <c r="E28" s="830"/>
      <c r="F28" s="830"/>
      <c r="G28" s="206" t="s">
        <v>196</v>
      </c>
      <c r="H28" s="831">
        <f>+P15+AH12</f>
        <v>0</v>
      </c>
      <c r="I28" s="832"/>
      <c r="J28" s="206" t="s">
        <v>196</v>
      </c>
      <c r="M28" s="902"/>
      <c r="P28" s="66"/>
      <c r="U28" s="63"/>
      <c r="V28" s="63"/>
      <c r="Y28" s="864" t="s">
        <v>173</v>
      </c>
      <c r="Z28" s="865"/>
      <c r="AA28" s="837">
        <v>2.4</v>
      </c>
      <c r="AB28" s="838"/>
      <c r="AC28" s="838"/>
      <c r="AD28" s="838"/>
      <c r="AE28" s="838"/>
      <c r="AF28" s="54" t="s">
        <v>13</v>
      </c>
      <c r="AH28" s="63"/>
      <c r="AI28" s="63"/>
      <c r="AN28" s="310"/>
      <c r="AQ28" s="311"/>
      <c r="AR28" s="138"/>
      <c r="AS28" s="489" t="str">
        <f>+IF(AS27=0,"",IF(AL27&lt;(AS24+AS27+AS31),"エラー !：⑩の内数である（⑫+⑬＋⑭）の量が⑩を超えています",""))</f>
        <v/>
      </c>
      <c r="AT28" s="487"/>
      <c r="AU28" s="487"/>
      <c r="AV28" s="487"/>
      <c r="AW28" s="491"/>
    </row>
    <row r="29" spans="2:49" ht="27" customHeight="1" thickTop="1" thickBot="1" x14ac:dyDescent="0.2">
      <c r="B29" s="866" t="s">
        <v>222</v>
      </c>
      <c r="C29" s="867"/>
      <c r="D29" s="830">
        <v>43.4</v>
      </c>
      <c r="E29" s="830"/>
      <c r="F29" s="830"/>
      <c r="G29" s="206" t="s">
        <v>196</v>
      </c>
      <c r="H29" s="831">
        <f>+AL27</f>
        <v>21.299999999999997</v>
      </c>
      <c r="I29" s="832"/>
      <c r="J29" s="206" t="s">
        <v>196</v>
      </c>
      <c r="M29" s="902"/>
      <c r="P29" s="66"/>
      <c r="Q29" s="155"/>
      <c r="R29" s="61" t="s">
        <v>181</v>
      </c>
      <c r="S29" s="882" t="s">
        <v>31</v>
      </c>
      <c r="T29" s="896"/>
      <c r="U29" s="896"/>
      <c r="V29" s="897"/>
      <c r="W29" s="58"/>
      <c r="X29" s="76"/>
      <c r="Y29" s="864" t="s">
        <v>255</v>
      </c>
      <c r="Z29" s="865"/>
      <c r="AA29" s="837">
        <v>18.899999999999999</v>
      </c>
      <c r="AB29" s="838"/>
      <c r="AC29" s="838"/>
      <c r="AD29" s="838"/>
      <c r="AE29" s="838"/>
      <c r="AF29" s="54" t="s">
        <v>13</v>
      </c>
      <c r="AH29" s="63"/>
      <c r="AI29" s="63"/>
      <c r="AJ29" s="63"/>
      <c r="AK29" s="63"/>
      <c r="AL29" s="147" t="s">
        <v>186</v>
      </c>
      <c r="AM29" s="846" t="s">
        <v>187</v>
      </c>
      <c r="AN29" s="846"/>
      <c r="AO29" s="846"/>
      <c r="AP29" s="847"/>
      <c r="AQ29" s="312"/>
      <c r="AR29" s="315"/>
      <c r="AS29" s="839" t="s">
        <v>191</v>
      </c>
      <c r="AT29" s="833" t="s">
        <v>429</v>
      </c>
      <c r="AU29" s="833"/>
      <c r="AV29" s="834"/>
      <c r="AW29" s="491"/>
    </row>
    <row r="30" spans="2:49" ht="27" customHeight="1" thickBot="1" x14ac:dyDescent="0.2">
      <c r="B30" s="866" t="s">
        <v>223</v>
      </c>
      <c r="C30" s="867"/>
      <c r="D30" s="830">
        <v>19</v>
      </c>
      <c r="E30" s="830"/>
      <c r="F30" s="830"/>
      <c r="G30" s="206" t="s">
        <v>196</v>
      </c>
      <c r="H30" s="831">
        <f>+AL30</f>
        <v>18.899999999999999</v>
      </c>
      <c r="I30" s="832"/>
      <c r="J30" s="206" t="s">
        <v>196</v>
      </c>
      <c r="M30" s="902"/>
      <c r="P30" s="66"/>
      <c r="R30" s="904">
        <f>+ROUND(AA28,1)+ROUND(AA29,1)+ROUND(AA30,1)</f>
        <v>21.299999999999997</v>
      </c>
      <c r="S30" s="905"/>
      <c r="T30" s="905"/>
      <c r="U30" s="905"/>
      <c r="V30" s="54" t="s">
        <v>15</v>
      </c>
      <c r="Y30" s="864" t="s">
        <v>184</v>
      </c>
      <c r="Z30" s="865"/>
      <c r="AA30" s="837"/>
      <c r="AB30" s="838"/>
      <c r="AC30" s="838"/>
      <c r="AD30" s="838"/>
      <c r="AE30" s="838"/>
      <c r="AF30" s="54" t="s">
        <v>13</v>
      </c>
      <c r="AL30" s="844">
        <v>18.899999999999999</v>
      </c>
      <c r="AM30" s="845"/>
      <c r="AN30" s="845"/>
      <c r="AO30" s="845"/>
      <c r="AP30" s="62" t="s">
        <v>13</v>
      </c>
      <c r="AS30" s="840"/>
      <c r="AT30" s="835"/>
      <c r="AU30" s="835"/>
      <c r="AV30" s="836"/>
      <c r="AW30" s="491"/>
    </row>
    <row r="31" spans="2:49" ht="27" customHeight="1" thickTop="1" thickBot="1" x14ac:dyDescent="0.2">
      <c r="B31" s="866" t="s">
        <v>224</v>
      </c>
      <c r="C31" s="867"/>
      <c r="D31" s="830">
        <v>41</v>
      </c>
      <c r="E31" s="830"/>
      <c r="F31" s="830"/>
      <c r="G31" s="206" t="s">
        <v>196</v>
      </c>
      <c r="H31" s="831">
        <f>+AS24</f>
        <v>2.4</v>
      </c>
      <c r="I31" s="832"/>
      <c r="J31" s="206" t="s">
        <v>196</v>
      </c>
      <c r="M31" s="902"/>
      <c r="P31" s="66"/>
      <c r="Y31"/>
      <c r="Z31"/>
      <c r="AA31" s="77" t="s">
        <v>88</v>
      </c>
      <c r="AK31" s="138"/>
      <c r="AL31" s="841" t="str">
        <f>+IF(AL30=0,"",IF(AL27&lt;AL30,"エラー !：⑩の内数である⑪の量が⑩を超えています",""))</f>
        <v/>
      </c>
      <c r="AM31" s="841"/>
      <c r="AN31" s="841"/>
      <c r="AO31" s="841"/>
      <c r="AP31" s="841"/>
      <c r="AQ31" s="841"/>
      <c r="AR31" s="51"/>
      <c r="AS31" s="842"/>
      <c r="AT31" s="843"/>
      <c r="AU31" s="843"/>
      <c r="AV31" s="173" t="s">
        <v>13</v>
      </c>
      <c r="AW31" s="491"/>
    </row>
    <row r="32" spans="2:49" ht="27" customHeight="1" thickTop="1" thickBot="1" x14ac:dyDescent="0.2">
      <c r="B32" s="866" t="s">
        <v>426</v>
      </c>
      <c r="C32" s="867"/>
      <c r="D32" s="830">
        <v>0</v>
      </c>
      <c r="E32" s="830"/>
      <c r="F32" s="830"/>
      <c r="G32" s="206" t="s">
        <v>196</v>
      </c>
      <c r="H32" s="831">
        <f>+AS27</f>
        <v>0</v>
      </c>
      <c r="I32" s="832"/>
      <c r="J32" s="206" t="s">
        <v>196</v>
      </c>
      <c r="M32" s="902"/>
      <c r="P32" s="66"/>
      <c r="Q32" s="155"/>
      <c r="R32" s="61" t="s">
        <v>183</v>
      </c>
      <c r="S32" s="882" t="s">
        <v>35</v>
      </c>
      <c r="T32" s="896"/>
      <c r="U32" s="896"/>
      <c r="V32" s="897"/>
      <c r="W32" s="63"/>
      <c r="X32" s="63"/>
      <c r="Y32"/>
      <c r="Z32"/>
      <c r="AA32" s="890" t="s">
        <v>327</v>
      </c>
      <c r="AB32" s="891"/>
      <c r="AC32" s="891"/>
      <c r="AD32" s="891"/>
      <c r="AE32" s="891"/>
      <c r="AF32" s="891" t="s">
        <v>192</v>
      </c>
      <c r="AG32" s="891"/>
      <c r="AH32" s="891"/>
      <c r="AI32" s="891"/>
      <c r="AJ32" s="891"/>
      <c r="AK32" s="891"/>
      <c r="AL32" s="891" t="s">
        <v>193</v>
      </c>
      <c r="AM32" s="891"/>
      <c r="AN32" s="891"/>
      <c r="AO32" s="898"/>
      <c r="AP32" s="200"/>
      <c r="AS32" s="490" t="str">
        <f>+IF(AS31=0,"",IF(AL27&lt;(AS24+AS27+AS31),"エラー !：⑩の内数である（⑫+⑬＋⑭）の量が⑩を超えています",""))</f>
        <v/>
      </c>
      <c r="AT32" s="488"/>
      <c r="AU32" s="488"/>
      <c r="AV32" s="488"/>
      <c r="AW32" s="491"/>
    </row>
    <row r="33" spans="2:62" ht="27" customHeight="1" thickBot="1" x14ac:dyDescent="0.2">
      <c r="B33" s="862" t="s">
        <v>427</v>
      </c>
      <c r="C33" s="863"/>
      <c r="D33" s="848">
        <v>0</v>
      </c>
      <c r="E33" s="849"/>
      <c r="F33" s="849"/>
      <c r="G33" s="207" t="s">
        <v>196</v>
      </c>
      <c r="H33" s="850">
        <f>+AS31</f>
        <v>0</v>
      </c>
      <c r="I33" s="851"/>
      <c r="J33" s="207" t="s">
        <v>196</v>
      </c>
      <c r="M33" s="903"/>
      <c r="R33" s="837"/>
      <c r="S33" s="838"/>
      <c r="T33" s="838"/>
      <c r="U33" s="838"/>
      <c r="V33" s="54" t="s">
        <v>36</v>
      </c>
      <c r="W33" s="63"/>
      <c r="X33" s="63"/>
      <c r="Y33"/>
      <c r="Z33"/>
      <c r="AA33" s="892"/>
      <c r="AB33" s="893"/>
      <c r="AC33" s="893"/>
      <c r="AD33" s="893"/>
      <c r="AE33" s="893"/>
      <c r="AF33" s="893"/>
      <c r="AG33" s="893"/>
      <c r="AH33" s="893"/>
      <c r="AI33" s="893"/>
      <c r="AJ33" s="893"/>
      <c r="AK33" s="893"/>
      <c r="AL33" s="893"/>
      <c r="AM33" s="893"/>
      <c r="AN33" s="893"/>
      <c r="AO33" s="899"/>
      <c r="AP33" s="200"/>
      <c r="AW33" s="491"/>
    </row>
    <row r="34" spans="2:62" ht="24" customHeight="1" x14ac:dyDescent="0.15">
      <c r="C34" s="300" t="str">
        <f>+IF(D30=0,"",IF(D29&lt;D30,"エラー !：上の表は、⑩の内数である⑪の量が⑩を超えています",""))</f>
        <v/>
      </c>
      <c r="AA34" s="894"/>
      <c r="AB34" s="895"/>
      <c r="AC34" s="895"/>
      <c r="AD34" s="895"/>
      <c r="AE34" s="895"/>
      <c r="AF34" s="895"/>
      <c r="AG34" s="895"/>
      <c r="AH34" s="895"/>
      <c r="AI34" s="895"/>
      <c r="AJ34" s="895"/>
      <c r="AK34" s="895"/>
      <c r="AL34" s="895"/>
      <c r="AM34" s="895"/>
      <c r="AN34" s="895"/>
      <c r="AO34" s="900"/>
      <c r="AP34" s="200"/>
      <c r="AW34" s="491"/>
    </row>
    <row r="35" spans="2:62" ht="15" customHeight="1" x14ac:dyDescent="0.15">
      <c r="C35" s="30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01" t="str">
        <f>+IF(D32=0,"",IF(D29&lt;D32,"エラー !：上の表は、⑩の内数である⑬の量が⑩を超えています",""))</f>
        <v/>
      </c>
      <c r="AF36" s="74"/>
      <c r="AG36" s="74"/>
      <c r="AH36" s="74"/>
      <c r="AI36" s="74"/>
      <c r="AJ36" s="74"/>
      <c r="AK36" s="74"/>
      <c r="AL36" s="74"/>
      <c r="AM36" s="163"/>
      <c r="AN36" s="163"/>
      <c r="AO36" s="138"/>
      <c r="AP36" s="63"/>
      <c r="AQ36" s="63"/>
      <c r="AR36" s="63"/>
      <c r="AS36" s="63"/>
      <c r="AT36" s="63"/>
      <c r="AU36" s="63"/>
      <c r="AV36" s="63"/>
      <c r="AW36" s="78"/>
      <c r="AY36" s="63"/>
      <c r="AZ36" s="63"/>
      <c r="BA36" s="63"/>
      <c r="BB36" s="63"/>
      <c r="BC36" s="63"/>
      <c r="BD36" s="63"/>
    </row>
    <row r="37" spans="2:62" ht="15" customHeight="1" x14ac:dyDescent="0.15">
      <c r="C37" s="301" t="str">
        <f>+IF(D33=0,"",IF(D29&lt;D33,"エラー !：上の表は、⑩の内数である⑭の量が⑩を超えています",""))</f>
        <v/>
      </c>
      <c r="J37" s="78"/>
      <c r="K37" s="78"/>
      <c r="R37" s="78"/>
      <c r="S37" s="78"/>
      <c r="T37" s="78"/>
      <c r="AF37" s="63"/>
      <c r="AG37" s="63"/>
      <c r="AH37" s="63"/>
      <c r="AI37" s="63"/>
      <c r="AJ37" s="63"/>
      <c r="AK37" s="63"/>
      <c r="AL37" s="74"/>
      <c r="AM37" s="138"/>
      <c r="AN37" s="138"/>
      <c r="AO37" s="138"/>
      <c r="AP37" s="63"/>
      <c r="AQ37" s="63"/>
      <c r="AR37" s="63"/>
      <c r="AS37" s="63"/>
      <c r="AT37" s="63"/>
      <c r="AU37" s="74"/>
      <c r="AV37" s="74"/>
      <c r="AW37" s="78"/>
      <c r="AY37" s="63"/>
      <c r="AZ37" s="63"/>
      <c r="BA37" s="63"/>
      <c r="BB37" s="63"/>
      <c r="BC37" s="63"/>
      <c r="BD37" s="63"/>
    </row>
    <row r="38" spans="2:62" ht="13.5" x14ac:dyDescent="0.15">
      <c r="H38" s="330"/>
      <c r="J38" s="78"/>
      <c r="K38" s="78"/>
      <c r="R38" s="78"/>
      <c r="S38" s="78"/>
      <c r="T38" s="78"/>
      <c r="AF38" s="63"/>
      <c r="AG38" s="63"/>
      <c r="AH38" s="63"/>
      <c r="AI38" s="63"/>
      <c r="AJ38" s="63"/>
      <c r="AK38" s="63"/>
      <c r="AL38" s="74"/>
      <c r="AM38" s="138"/>
      <c r="AN38" s="138"/>
      <c r="AO38" s="138"/>
      <c r="AP38" s="63"/>
      <c r="AQ38" s="63"/>
      <c r="AR38" s="63"/>
      <c r="AS38" s="138"/>
      <c r="AT38" s="163"/>
      <c r="AU38" s="74"/>
      <c r="AV38" s="74"/>
      <c r="AW38" s="78"/>
      <c r="AY38" s="63"/>
      <c r="AZ38" s="63"/>
      <c r="BA38" s="63"/>
      <c r="BB38" s="63"/>
      <c r="BC38" s="63"/>
      <c r="BD38" s="63"/>
    </row>
    <row r="39" spans="2:62" ht="13.5" x14ac:dyDescent="0.15">
      <c r="H39" s="330"/>
      <c r="J39" s="78"/>
      <c r="K39" s="78"/>
      <c r="R39" s="78"/>
      <c r="S39" s="78"/>
      <c r="T39" s="78"/>
      <c r="AF39" s="63"/>
      <c r="AG39" s="63"/>
      <c r="AH39" s="63"/>
      <c r="AI39" s="63"/>
      <c r="AJ39" s="63"/>
      <c r="AK39" s="63"/>
      <c r="AL39" s="74"/>
      <c r="AM39" s="138"/>
      <c r="AN39" s="138"/>
      <c r="AO39" s="138"/>
      <c r="AP39" s="63"/>
      <c r="AQ39" s="63"/>
      <c r="AR39" s="63"/>
      <c r="AS39" s="138"/>
      <c r="AT39" s="74"/>
      <c r="AU39" s="74"/>
      <c r="AV39" s="74"/>
      <c r="AW39" s="78"/>
      <c r="AY39" s="63"/>
      <c r="AZ39" s="63"/>
      <c r="BA39" s="63"/>
      <c r="BB39" s="63"/>
      <c r="BC39" s="63"/>
      <c r="BD39" s="63"/>
    </row>
    <row r="40" spans="2:62" ht="13.5" x14ac:dyDescent="0.15">
      <c r="H40" s="330"/>
      <c r="J40" s="78"/>
      <c r="K40" s="78"/>
      <c r="R40" s="78"/>
      <c r="S40" s="78"/>
      <c r="T40" s="78"/>
      <c r="AF40" s="63"/>
      <c r="AG40" s="63"/>
      <c r="AH40" s="63"/>
      <c r="AI40" s="63"/>
      <c r="AJ40" s="63"/>
      <c r="AK40" s="63"/>
      <c r="AL40" s="74"/>
      <c r="AM40" s="138"/>
      <c r="AN40" s="138"/>
      <c r="AO40" s="138"/>
      <c r="AP40" s="63"/>
      <c r="AQ40" s="63"/>
      <c r="AR40" s="63"/>
      <c r="AS40" s="138"/>
      <c r="AT40" s="74"/>
      <c r="AU40" s="74"/>
      <c r="AV40" s="74"/>
      <c r="AW40" s="78"/>
      <c r="AY40" s="63"/>
      <c r="AZ40" s="63"/>
      <c r="BA40" s="63"/>
      <c r="BB40" s="63"/>
      <c r="BC40" s="63"/>
      <c r="BD40" s="63"/>
    </row>
    <row r="41" spans="2:62" ht="13.5" x14ac:dyDescent="0.15">
      <c r="H41" s="330"/>
      <c r="J41" s="78"/>
      <c r="K41" s="78"/>
      <c r="R41" s="78"/>
      <c r="S41" s="78"/>
      <c r="T41" s="78"/>
      <c r="AF41" s="63"/>
      <c r="AG41" s="63"/>
      <c r="AH41" s="63"/>
      <c r="AI41" s="63"/>
      <c r="AJ41" s="63"/>
      <c r="AK41" s="63"/>
      <c r="AL41" s="63"/>
      <c r="AM41" s="63"/>
      <c r="AN41" s="63"/>
      <c r="AO41" s="63"/>
      <c r="AP41" s="63"/>
      <c r="AQ41" s="63"/>
      <c r="AR41" s="63"/>
      <c r="AS41" s="138"/>
      <c r="AT41" s="74"/>
      <c r="AU41" s="74"/>
      <c r="AV41" s="74"/>
      <c r="AW41" s="78"/>
      <c r="AY41" s="63"/>
      <c r="AZ41" s="63"/>
      <c r="BA41" s="63"/>
      <c r="BB41" s="63"/>
      <c r="BC41" s="63"/>
      <c r="BD41" s="63"/>
    </row>
    <row r="42" spans="2:62" ht="13.5" x14ac:dyDescent="0.15">
      <c r="H42" s="330"/>
      <c r="I42" s="78"/>
      <c r="J42" s="78"/>
      <c r="K42" s="78"/>
      <c r="R42" s="78"/>
      <c r="S42" s="78"/>
      <c r="T42" s="78"/>
      <c r="AQ42" s="63"/>
      <c r="AR42" s="63"/>
      <c r="AS42" s="138"/>
      <c r="AT42" s="74"/>
      <c r="AY42" s="63"/>
      <c r="AZ42" s="63"/>
      <c r="BA42" s="63"/>
      <c r="BB42" s="63"/>
      <c r="BC42" s="63"/>
      <c r="BD42" s="63"/>
    </row>
    <row r="43" spans="2:62" x14ac:dyDescent="0.15">
      <c r="H43" s="330"/>
      <c r="I43" s="78"/>
      <c r="J43" s="78"/>
      <c r="K43" s="78"/>
      <c r="R43" s="78"/>
      <c r="S43" s="78"/>
      <c r="T43" s="78"/>
      <c r="AW43" s="78"/>
      <c r="AY43" s="63"/>
      <c r="AZ43" s="63"/>
      <c r="BA43" s="63"/>
      <c r="BB43" s="63"/>
      <c r="BC43" s="63"/>
      <c r="BD43" s="63"/>
    </row>
    <row r="44" spans="2:62" x14ac:dyDescent="0.15">
      <c r="H44" s="330"/>
      <c r="I44" s="78"/>
      <c r="J44" s="78"/>
      <c r="K44" s="78"/>
      <c r="R44" s="78"/>
      <c r="S44" s="78"/>
      <c r="T44" s="78"/>
      <c r="AW44" s="78"/>
    </row>
    <row r="45" spans="2:62" x14ac:dyDescent="0.15">
      <c r="H45" s="330"/>
      <c r="I45" s="78"/>
      <c r="J45" s="78"/>
      <c r="K45" s="78"/>
      <c r="R45" s="78"/>
      <c r="S45" s="78"/>
      <c r="T45" s="78"/>
    </row>
    <row r="46" spans="2:62" x14ac:dyDescent="0.15">
      <c r="H46" s="330"/>
      <c r="I46" s="78"/>
      <c r="J46" s="78"/>
      <c r="K46" s="78"/>
      <c r="R46" s="78"/>
      <c r="S46" s="78"/>
      <c r="T46" s="78"/>
    </row>
    <row r="47" spans="2:62" ht="13.5" x14ac:dyDescent="0.15">
      <c r="H47" s="330"/>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B22"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92</v>
      </c>
      <c r="T1" s="95" t="s">
        <v>280</v>
      </c>
    </row>
    <row r="2" spans="2:49" ht="12" customHeight="1" thickBot="1" x14ac:dyDescent="0.2">
      <c r="B2" s="852" t="s">
        <v>270</v>
      </c>
      <c r="C2" s="852"/>
      <c r="D2" s="852"/>
      <c r="E2" s="852"/>
      <c r="F2" s="852"/>
      <c r="G2" s="852"/>
      <c r="H2" s="852"/>
      <c r="I2" s="137"/>
      <c r="J2" s="137"/>
      <c r="K2" s="137"/>
      <c r="L2" s="137"/>
      <c r="M2" s="137"/>
      <c r="N2" s="137"/>
      <c r="O2" s="137"/>
      <c r="P2" s="137"/>
      <c r="Q2" s="137"/>
      <c r="R2" s="137"/>
      <c r="S2" s="137"/>
      <c r="T2" s="137"/>
      <c r="U2" s="137"/>
      <c r="V2" s="137"/>
      <c r="W2" s="137"/>
      <c r="X2" s="137"/>
      <c r="Y2" s="118"/>
      <c r="Z2" s="51"/>
      <c r="AA2" s="51"/>
      <c r="AB2" s="51"/>
      <c r="AC2" s="51"/>
      <c r="AD2" s="51"/>
      <c r="AE2" s="51"/>
      <c r="AF2" s="51"/>
      <c r="AG2" s="51"/>
      <c r="AH2" s="51"/>
      <c r="AI2" s="51"/>
      <c r="AJ2" s="51"/>
      <c r="AK2" s="51"/>
      <c r="AL2" s="51"/>
      <c r="AM2" s="51"/>
      <c r="AN2" s="51"/>
      <c r="AO2" s="51"/>
      <c r="AP2" s="51"/>
      <c r="AQ2" s="51"/>
      <c r="AR2" s="51"/>
      <c r="AS2" s="51"/>
      <c r="AT2" s="51"/>
      <c r="AU2" s="129"/>
      <c r="AV2" s="127"/>
      <c r="AW2" s="491"/>
    </row>
    <row r="3" spans="2:49" ht="13.35" customHeight="1" x14ac:dyDescent="0.15">
      <c r="B3" s="852"/>
      <c r="C3" s="852"/>
      <c r="D3" s="852"/>
      <c r="E3" s="852"/>
      <c r="F3" s="852"/>
      <c r="G3" s="852"/>
      <c r="H3" s="852"/>
      <c r="I3" s="137"/>
      <c r="J3" s="137"/>
      <c r="K3" s="137"/>
      <c r="L3" s="137"/>
      <c r="M3" s="137"/>
      <c r="N3" s="137"/>
      <c r="O3" s="137"/>
      <c r="P3" s="137"/>
      <c r="Q3" s="137"/>
      <c r="R3" s="137"/>
      <c r="S3" s="137"/>
      <c r="T3" s="137"/>
      <c r="U3" s="137"/>
      <c r="V3" s="137"/>
      <c r="W3" s="137"/>
      <c r="X3" s="137"/>
      <c r="Y3" s="118"/>
      <c r="Z3" s="52"/>
      <c r="AA3" s="52"/>
      <c r="AB3" s="911"/>
      <c r="AC3" s="911"/>
      <c r="AD3" s="911"/>
      <c r="AE3" s="101"/>
      <c r="AF3" s="119"/>
      <c r="AG3" s="119"/>
      <c r="AH3" s="119"/>
      <c r="AI3" s="119"/>
      <c r="AJ3" s="119"/>
      <c r="AK3" s="119"/>
      <c r="AL3" s="119"/>
      <c r="AM3" s="119"/>
      <c r="AN3" s="119"/>
      <c r="AO3" s="119"/>
      <c r="AP3" s="912" t="s">
        <v>325</v>
      </c>
      <c r="AQ3" s="913"/>
      <c r="AR3" s="914"/>
      <c r="AS3" s="918" t="s">
        <v>0</v>
      </c>
      <c r="AT3" s="757"/>
      <c r="AU3" s="128" t="s">
        <v>111</v>
      </c>
      <c r="AV3" s="119"/>
      <c r="AW3" s="491"/>
    </row>
    <row r="4" spans="2:49" ht="14.25" thickBot="1" x14ac:dyDescent="0.2">
      <c r="C4" s="118"/>
      <c r="F4" s="118"/>
      <c r="G4" s="118"/>
      <c r="H4" s="118"/>
      <c r="I4" s="118"/>
      <c r="J4" s="118"/>
      <c r="K4" s="118"/>
      <c r="L4" s="118"/>
      <c r="M4" s="118"/>
      <c r="N4" s="118"/>
      <c r="O4" s="118"/>
      <c r="P4" s="118"/>
      <c r="Q4" s="118"/>
      <c r="R4" s="118"/>
      <c r="S4" s="118"/>
      <c r="T4" s="118"/>
      <c r="U4" s="118"/>
      <c r="V4" s="118"/>
      <c r="W4" s="118"/>
      <c r="X4" s="118"/>
      <c r="Y4" s="118"/>
      <c r="Z4" s="52"/>
      <c r="AA4" s="52"/>
      <c r="AB4" s="120"/>
      <c r="AC4" s="120"/>
      <c r="AD4" s="120"/>
      <c r="AE4" s="101"/>
      <c r="AF4" s="119"/>
      <c r="AG4" s="119"/>
      <c r="AH4" s="119"/>
      <c r="AI4" s="119"/>
      <c r="AJ4" s="119"/>
      <c r="AK4" s="119"/>
      <c r="AL4" s="119"/>
      <c r="AM4" s="119"/>
      <c r="AN4" s="119"/>
      <c r="AO4" s="119"/>
      <c r="AP4" s="915"/>
      <c r="AQ4" s="916"/>
      <c r="AR4" s="917"/>
      <c r="AS4" s="919" t="str">
        <f>+表紙!N28</f>
        <v>○</v>
      </c>
      <c r="AT4" s="779"/>
      <c r="AU4" s="317" t="str">
        <f>+表紙!O28</f>
        <v>　</v>
      </c>
      <c r="AV4" s="119"/>
      <c r="AW4" s="491"/>
    </row>
    <row r="5" spans="2:49" ht="15" customHeight="1" x14ac:dyDescent="0.15">
      <c r="B5" s="164" t="s">
        <v>103</v>
      </c>
      <c r="C5" s="164"/>
      <c r="F5" s="164"/>
      <c r="G5" s="117"/>
      <c r="H5" s="117"/>
      <c r="I5" s="117"/>
      <c r="J5" s="117"/>
      <c r="K5" s="117"/>
      <c r="L5" s="117"/>
      <c r="M5" s="52"/>
      <c r="N5" s="52"/>
      <c r="O5" s="52"/>
      <c r="P5" s="52"/>
      <c r="Q5" s="52"/>
      <c r="R5" s="52"/>
      <c r="S5" s="52"/>
      <c r="T5" s="52"/>
      <c r="U5" s="52"/>
      <c r="V5" s="52"/>
      <c r="W5" s="52"/>
      <c r="X5" s="52"/>
      <c r="Y5" s="52"/>
      <c r="Z5" s="927" t="s">
        <v>99</v>
      </c>
      <c r="AA5" s="927"/>
      <c r="AB5" s="928"/>
      <c r="AC5" s="928"/>
      <c r="AD5" s="928"/>
      <c r="AE5" s="101" t="s">
        <v>104</v>
      </c>
      <c r="AF5" s="853" t="str">
        <f>+表紙!F47</f>
        <v>住友不動産株式会社　注文住宅事業本部　工事課　神奈川事業所</v>
      </c>
      <c r="AG5" s="853"/>
      <c r="AH5" s="853"/>
      <c r="AI5" s="853"/>
      <c r="AJ5" s="853"/>
      <c r="AK5" s="853"/>
      <c r="AL5" s="853"/>
      <c r="AM5" s="853"/>
      <c r="AN5" s="853"/>
      <c r="AO5" s="853"/>
      <c r="AP5" s="853"/>
      <c r="AQ5" s="853"/>
      <c r="AR5" s="853"/>
      <c r="AS5" s="853"/>
      <c r="AT5" s="853"/>
      <c r="AU5" s="853"/>
      <c r="AV5" s="286"/>
      <c r="AW5" s="491"/>
    </row>
    <row r="6" spans="2:49" ht="24.75" customHeight="1" thickBot="1" x14ac:dyDescent="0.2">
      <c r="B6" s="356" t="s">
        <v>441</v>
      </c>
      <c r="C6" s="144"/>
      <c r="F6" s="144"/>
      <c r="G6" s="144"/>
      <c r="H6" s="144"/>
      <c r="I6" s="144"/>
      <c r="J6" s="144"/>
      <c r="K6" s="144"/>
      <c r="L6" s="144"/>
      <c r="M6" s="144"/>
      <c r="N6" s="144"/>
      <c r="O6" s="144"/>
      <c r="P6" s="144"/>
      <c r="Q6" s="144"/>
      <c r="R6" s="144"/>
      <c r="S6" s="144"/>
      <c r="T6" s="144"/>
      <c r="U6" s="144"/>
      <c r="V6" s="144"/>
      <c r="W6" s="144"/>
      <c r="X6" s="144"/>
      <c r="Y6" s="144"/>
      <c r="AC6" s="52"/>
      <c r="AD6" s="52"/>
      <c r="AE6" s="52"/>
      <c r="AF6" s="52"/>
      <c r="AG6" s="52"/>
      <c r="AH6" s="52"/>
      <c r="AI6" s="52"/>
      <c r="AJ6" s="52"/>
      <c r="AK6" s="52"/>
      <c r="AL6" s="52"/>
      <c r="AM6" s="52"/>
      <c r="AN6" s="52"/>
      <c r="AO6" s="52"/>
      <c r="AP6" s="52"/>
      <c r="AQ6" s="52"/>
      <c r="AR6" s="52"/>
      <c r="AS6" s="52"/>
      <c r="AT6" s="52"/>
      <c r="AU6" s="52"/>
      <c r="AV6" s="52"/>
      <c r="AW6" s="491"/>
    </row>
    <row r="7" spans="2:49" ht="28.35" customHeight="1" thickBot="1" x14ac:dyDescent="0.2">
      <c r="B7" s="874" t="s">
        <v>87</v>
      </c>
      <c r="C7" s="875"/>
      <c r="D7" s="877" t="s">
        <v>213</v>
      </c>
      <c r="E7" s="878"/>
      <c r="F7" s="878"/>
      <c r="G7" s="878"/>
      <c r="H7" s="878"/>
      <c r="I7" s="879"/>
      <c r="J7" s="154"/>
      <c r="K7" s="63"/>
      <c r="L7" s="165"/>
      <c r="M7" s="165"/>
      <c r="N7" s="165"/>
      <c r="O7" s="165"/>
      <c r="P7" s="165"/>
      <c r="Q7" s="165"/>
      <c r="R7" s="165"/>
      <c r="S7" s="920"/>
      <c r="T7" s="921"/>
      <c r="U7" s="921"/>
      <c r="V7" s="921"/>
      <c r="W7" s="329"/>
      <c r="X7" s="329"/>
      <c r="Y7" s="145"/>
      <c r="AB7" s="1"/>
      <c r="AC7" s="1"/>
      <c r="AD7" s="1"/>
      <c r="AE7" s="1"/>
      <c r="AF7" s="104"/>
      <c r="AG7" s="104"/>
      <c r="AH7" s="104"/>
      <c r="AI7" s="104"/>
      <c r="AJ7" s="104"/>
      <c r="AK7" s="104"/>
      <c r="AL7" s="104"/>
      <c r="AM7" s="104"/>
      <c r="AN7" s="168"/>
      <c r="AO7" s="63"/>
      <c r="AP7" s="63"/>
      <c r="AQ7" s="63"/>
      <c r="AR7" s="63"/>
      <c r="AS7" s="202"/>
      <c r="AT7" s="202"/>
      <c r="AU7"/>
      <c r="AV7"/>
      <c r="AW7" s="491"/>
    </row>
    <row r="8" spans="2:49" ht="28.35" customHeight="1" thickTop="1" thickBot="1" x14ac:dyDescent="0.2">
      <c r="B8" s="53" t="s">
        <v>101</v>
      </c>
      <c r="C8" s="876" t="s">
        <v>109</v>
      </c>
      <c r="D8" s="876"/>
      <c r="E8" s="876"/>
      <c r="F8" s="876"/>
      <c r="G8" s="876"/>
      <c r="H8" s="876"/>
      <c r="I8" s="876"/>
      <c r="J8" s="876"/>
      <c r="K8" s="876"/>
      <c r="L8" s="159"/>
      <c r="M8" s="159"/>
      <c r="N8" s="159"/>
      <c r="O8" s="159"/>
      <c r="P8" s="159"/>
      <c r="Q8" s="159"/>
      <c r="R8" s="159"/>
      <c r="S8" s="159"/>
      <c r="T8" s="159"/>
      <c r="U8" s="159"/>
      <c r="V8" s="159"/>
      <c r="W8" s="146"/>
      <c r="X8" s="146"/>
      <c r="Y8" s="146"/>
      <c r="Z8" s="104"/>
      <c r="AA8" s="104"/>
      <c r="AB8" s="104"/>
      <c r="AC8" s="104"/>
      <c r="AD8" s="104"/>
      <c r="AE8" s="104"/>
      <c r="AF8" s="63"/>
      <c r="AG8" s="59"/>
      <c r="AH8" s="55" t="s">
        <v>27</v>
      </c>
      <c r="AI8" s="846" t="s">
        <v>334</v>
      </c>
      <c r="AJ8" s="846"/>
      <c r="AK8" s="846"/>
      <c r="AL8" s="846"/>
      <c r="AM8" s="846"/>
      <c r="AN8" s="847"/>
      <c r="AO8" s="63"/>
      <c r="AP8" s="63"/>
      <c r="AQ8" s="63"/>
      <c r="AR8" s="63"/>
      <c r="AS8" s="202"/>
      <c r="AT8" s="202"/>
      <c r="AU8"/>
      <c r="AV8"/>
      <c r="AW8" s="491"/>
    </row>
    <row r="9" spans="2:49" ht="24.75" customHeight="1" thickTop="1" thickBot="1" x14ac:dyDescent="0.2">
      <c r="B9" s="199" t="s">
        <v>254</v>
      </c>
      <c r="F9" s="883" t="s">
        <v>194</v>
      </c>
      <c r="G9" s="884"/>
      <c r="H9" s="884"/>
      <c r="I9" s="885"/>
      <c r="J9" s="159"/>
      <c r="K9" s="159"/>
      <c r="L9" s="159"/>
      <c r="M9" s="159"/>
      <c r="N9" s="159"/>
      <c r="O9" s="159"/>
      <c r="P9" s="159"/>
      <c r="Q9" s="159"/>
      <c r="R9" s="159"/>
      <c r="S9" s="159"/>
      <c r="T9" s="159"/>
      <c r="U9" s="159"/>
      <c r="V9" s="159"/>
      <c r="W9" s="146"/>
      <c r="X9" s="146"/>
      <c r="Y9" s="146"/>
      <c r="Z9" s="104"/>
      <c r="AA9" s="104"/>
      <c r="AB9" s="104"/>
      <c r="AC9" s="104"/>
      <c r="AD9" s="104"/>
      <c r="AE9" s="922" t="s">
        <v>19</v>
      </c>
      <c r="AF9" s="66"/>
      <c r="AH9" s="844"/>
      <c r="AI9" s="845"/>
      <c r="AJ9" s="845"/>
      <c r="AK9" s="845"/>
      <c r="AL9" s="845"/>
      <c r="AM9" s="845"/>
      <c r="AN9" s="62" t="s">
        <v>13</v>
      </c>
      <c r="AO9" s="63"/>
      <c r="AP9" s="63"/>
      <c r="AQ9" s="63"/>
      <c r="AR9" s="63"/>
      <c r="AS9" s="202"/>
      <c r="AT9" s="202"/>
      <c r="AU9"/>
      <c r="AV9"/>
      <c r="AW9" s="491"/>
    </row>
    <row r="10" spans="2:49" ht="24.75" customHeight="1" thickTop="1" thickBot="1" x14ac:dyDescent="0.2">
      <c r="F10" s="105"/>
      <c r="G10" s="139"/>
      <c r="H10" s="139"/>
      <c r="I10" s="139"/>
      <c r="J10" s="139"/>
      <c r="K10" s="139"/>
      <c r="L10" s="139"/>
      <c r="M10" s="139"/>
      <c r="N10" s="139"/>
      <c r="O10" s="139"/>
      <c r="P10" s="139"/>
      <c r="Q10" s="139"/>
      <c r="R10" s="139"/>
      <c r="S10" s="139"/>
      <c r="T10" s="139"/>
      <c r="U10" s="139"/>
      <c r="V10" s="139"/>
      <c r="W10" s="140"/>
      <c r="X10" s="140"/>
      <c r="Y10" s="140"/>
      <c r="Z10" s="104"/>
      <c r="AA10" s="104"/>
      <c r="AB10" s="104"/>
      <c r="AD10" s="63"/>
      <c r="AE10" s="923"/>
      <c r="AF10" s="66"/>
      <c r="AN10" s="63"/>
      <c r="AO10" s="63"/>
      <c r="AP10" s="63"/>
      <c r="AQ10" s="63"/>
      <c r="AR10" s="63"/>
      <c r="AS10" s="202"/>
      <c r="AT10" s="202"/>
      <c r="AU10"/>
      <c r="AV10"/>
      <c r="AW10" s="491"/>
    </row>
    <row r="11" spans="2:49" ht="27" customHeight="1" thickTop="1" thickBot="1" x14ac:dyDescent="0.2">
      <c r="C11" s="174" t="s">
        <v>195</v>
      </c>
      <c r="F11" s="55" t="s">
        <v>16</v>
      </c>
      <c r="G11" s="846" t="s">
        <v>328</v>
      </c>
      <c r="H11" s="846"/>
      <c r="I11" s="847"/>
      <c r="J11" s="56"/>
      <c r="K11" s="57"/>
      <c r="L11" s="58"/>
      <c r="M11" s="901" t="s">
        <v>17</v>
      </c>
      <c r="N11" s="58"/>
      <c r="O11" s="59"/>
      <c r="P11" s="55" t="s">
        <v>18</v>
      </c>
      <c r="Q11" s="925" t="s">
        <v>271</v>
      </c>
      <c r="R11" s="925"/>
      <c r="S11" s="925"/>
      <c r="T11" s="926"/>
      <c r="U11" s="201"/>
      <c r="V11" s="74"/>
      <c r="W11" s="63"/>
      <c r="X11" s="63"/>
      <c r="Y11"/>
      <c r="Z11"/>
      <c r="AA11"/>
      <c r="AB11"/>
      <c r="AC11" s="63"/>
      <c r="AD11" s="71"/>
      <c r="AE11" s="923"/>
      <c r="AF11" s="156"/>
      <c r="AG11" s="59"/>
      <c r="AH11" s="55" t="s">
        <v>34</v>
      </c>
      <c r="AI11" s="846" t="s">
        <v>277</v>
      </c>
      <c r="AJ11" s="846"/>
      <c r="AK11" s="846"/>
      <c r="AL11" s="846"/>
      <c r="AM11" s="846"/>
      <c r="AN11" s="847"/>
      <c r="AO11" s="63"/>
      <c r="AP11" s="63"/>
      <c r="AQ11" s="63"/>
      <c r="AR11" s="63"/>
      <c r="AS11" s="202"/>
      <c r="AT11" s="202"/>
      <c r="AU11"/>
      <c r="AV11"/>
      <c r="AW11" s="491"/>
    </row>
    <row r="12" spans="2:49" ht="24.75" customHeight="1" thickTop="1" thickBot="1" x14ac:dyDescent="0.2">
      <c r="F12" s="859">
        <f>+ROUND(P12,1)+ROUND(P15,1)+ROUND(P18,1)+ROUND(P24,1)+P27-ROUND(F15,1)</f>
        <v>978.1</v>
      </c>
      <c r="G12" s="860"/>
      <c r="H12" s="860"/>
      <c r="I12" s="62" t="s">
        <v>13</v>
      </c>
      <c r="J12" s="63"/>
      <c r="K12" s="64"/>
      <c r="L12" s="63"/>
      <c r="M12" s="902"/>
      <c r="N12" s="65"/>
      <c r="P12" s="844"/>
      <c r="Q12" s="741"/>
      <c r="R12" s="741"/>
      <c r="S12" s="741"/>
      <c r="T12" s="62" t="s">
        <v>13</v>
      </c>
      <c r="U12" s="63"/>
      <c r="V12" s="63"/>
      <c r="W12" s="63"/>
      <c r="X12" s="63"/>
      <c r="Y12"/>
      <c r="Z12"/>
      <c r="AA12"/>
      <c r="AB12"/>
      <c r="AC12" s="66"/>
      <c r="AE12" s="923"/>
      <c r="AG12" s="148"/>
      <c r="AH12" s="844"/>
      <c r="AI12" s="845"/>
      <c r="AJ12" s="845"/>
      <c r="AK12" s="845"/>
      <c r="AL12" s="845"/>
      <c r="AM12" s="845"/>
      <c r="AN12" s="62" t="s">
        <v>13</v>
      </c>
      <c r="AO12" s="63"/>
      <c r="AP12" s="63"/>
      <c r="AQ12" s="63"/>
      <c r="AR12" s="63"/>
      <c r="AS12" s="202"/>
      <c r="AT12" s="202"/>
      <c r="AU12"/>
      <c r="AV12"/>
      <c r="AW12" s="491"/>
    </row>
    <row r="13" spans="2:49" ht="24.75" customHeight="1" thickTop="1" thickBot="1" x14ac:dyDescent="0.2">
      <c r="J13" s="63"/>
      <c r="K13" s="67"/>
      <c r="L13" s="63"/>
      <c r="M13" s="902"/>
      <c r="N13" s="66"/>
      <c r="U13" s="63"/>
      <c r="V13" s="63"/>
      <c r="W13" s="63"/>
      <c r="X13" s="63"/>
      <c r="Y13"/>
      <c r="Z13"/>
      <c r="AA13"/>
      <c r="AB13"/>
      <c r="AC13" s="66"/>
      <c r="AE13" s="923"/>
      <c r="AG13" s="154"/>
      <c r="AH13" s="151"/>
      <c r="AI13" s="152"/>
      <c r="AJ13" s="152"/>
      <c r="AK13" s="152"/>
      <c r="AL13" s="152"/>
      <c r="AM13" s="153"/>
      <c r="AN13" s="153"/>
      <c r="AQ13" s="51"/>
      <c r="AR13" s="51"/>
      <c r="AS13" s="150"/>
      <c r="AT13" s="150"/>
      <c r="AU13" s="329"/>
      <c r="AV13" s="63"/>
      <c r="AW13" s="491"/>
    </row>
    <row r="14" spans="2:49" ht="27" customHeight="1" thickTop="1" thickBot="1" x14ac:dyDescent="0.2">
      <c r="F14" s="61" t="s">
        <v>425</v>
      </c>
      <c r="G14" s="882" t="s">
        <v>220</v>
      </c>
      <c r="H14" s="882"/>
      <c r="I14" s="881"/>
      <c r="J14" s="69"/>
      <c r="K14" s="70"/>
      <c r="L14" s="63"/>
      <c r="M14" s="902"/>
      <c r="N14" s="66"/>
      <c r="O14" s="58"/>
      <c r="P14" s="55" t="s">
        <v>22</v>
      </c>
      <c r="Q14" s="872" t="s">
        <v>272</v>
      </c>
      <c r="R14" s="872"/>
      <c r="S14" s="872"/>
      <c r="T14" s="873"/>
      <c r="U14" s="201"/>
      <c r="V14" s="74"/>
      <c r="W14" s="63"/>
      <c r="X14" s="63"/>
      <c r="Y14"/>
      <c r="Z14"/>
      <c r="AA14"/>
      <c r="AB14"/>
      <c r="AC14" s="66"/>
      <c r="AE14" s="924"/>
      <c r="AG14" s="155"/>
      <c r="AH14" s="61" t="s">
        <v>174</v>
      </c>
      <c r="AI14" s="886" t="s">
        <v>289</v>
      </c>
      <c r="AJ14" s="886"/>
      <c r="AK14" s="886"/>
      <c r="AL14" s="886"/>
      <c r="AM14" s="886"/>
      <c r="AN14" s="887"/>
      <c r="AO14"/>
      <c r="AS14" s="150"/>
      <c r="AT14" s="150"/>
      <c r="AU14" s="329"/>
      <c r="AV14" s="63"/>
      <c r="AW14" s="491"/>
    </row>
    <row r="15" spans="2:49" ht="24.75" customHeight="1" thickBot="1" x14ac:dyDescent="0.2">
      <c r="F15" s="861"/>
      <c r="G15" s="830"/>
      <c r="H15" s="830"/>
      <c r="I15" s="54" t="s">
        <v>13</v>
      </c>
      <c r="J15" s="63"/>
      <c r="K15" s="66"/>
      <c r="L15" s="63"/>
      <c r="M15" s="902"/>
      <c r="N15" s="66"/>
      <c r="P15" s="844"/>
      <c r="Q15" s="741"/>
      <c r="R15" s="741"/>
      <c r="S15" s="741"/>
      <c r="T15" s="62" t="s">
        <v>13</v>
      </c>
      <c r="U15" s="63"/>
      <c r="V15" s="63"/>
      <c r="W15" s="63"/>
      <c r="X15" s="63"/>
      <c r="Y15"/>
      <c r="Z15"/>
      <c r="AA15"/>
      <c r="AB15"/>
      <c r="AC15" s="66"/>
      <c r="AH15" s="837"/>
      <c r="AI15" s="838"/>
      <c r="AJ15" s="838"/>
      <c r="AK15" s="838"/>
      <c r="AL15" s="838"/>
      <c r="AM15" s="838"/>
      <c r="AN15" s="54" t="s">
        <v>13</v>
      </c>
      <c r="AO15"/>
      <c r="AS15" s="72" t="s">
        <v>28</v>
      </c>
      <c r="AT15" s="73"/>
      <c r="AW15" s="491"/>
    </row>
    <row r="16" spans="2:49" ht="24.75" customHeight="1" thickTop="1" thickBot="1" x14ac:dyDescent="0.2">
      <c r="K16" s="66"/>
      <c r="L16" s="63"/>
      <c r="M16" s="902"/>
      <c r="N16" s="66"/>
      <c r="P16" s="841" t="str">
        <f>+IF(Y18=0,"",IF(Y18-P18=Y18,"エラー！：⑥残さ物量があるのに、④自ら中間処理した量がゼロになっています",""))</f>
        <v/>
      </c>
      <c r="Q16" s="841"/>
      <c r="R16" s="841"/>
      <c r="S16" s="841"/>
      <c r="T16" s="841"/>
      <c r="U16" s="841"/>
      <c r="V16" s="841"/>
      <c r="W16" s="841"/>
      <c r="X16" s="841"/>
      <c r="Y16" s="841"/>
      <c r="Z16" s="841"/>
      <c r="AA16" s="841"/>
      <c r="AB16" s="841"/>
      <c r="AC16" s="66"/>
      <c r="AD16" s="63"/>
      <c r="AE16" s="197"/>
      <c r="AP16" s="60"/>
      <c r="AQ16" s="63"/>
      <c r="AS16" s="906" t="s">
        <v>173</v>
      </c>
      <c r="AT16" s="907"/>
      <c r="AU16" s="106"/>
      <c r="AV16" s="54" t="s">
        <v>13</v>
      </c>
      <c r="AW16" s="491"/>
    </row>
    <row r="17" spans="2:49" ht="27" customHeight="1" thickTop="1" thickBot="1" x14ac:dyDescent="0.2">
      <c r="K17" s="66"/>
      <c r="L17" s="63"/>
      <c r="M17" s="902"/>
      <c r="N17" s="66"/>
      <c r="O17" s="58"/>
      <c r="P17" s="55" t="s">
        <v>25</v>
      </c>
      <c r="Q17" s="846" t="s">
        <v>273</v>
      </c>
      <c r="R17" s="846"/>
      <c r="S17" s="846"/>
      <c r="T17" s="847"/>
      <c r="U17" s="909"/>
      <c r="V17" s="910"/>
      <c r="W17" s="910"/>
      <c r="X17" s="910"/>
      <c r="Y17" s="147" t="s">
        <v>20</v>
      </c>
      <c r="Z17" s="846" t="s">
        <v>276</v>
      </c>
      <c r="AA17" s="846"/>
      <c r="AB17" s="847"/>
      <c r="AC17" s="160"/>
      <c r="AD17" s="155"/>
      <c r="AE17" s="901" t="s">
        <v>26</v>
      </c>
      <c r="AF17" s="58"/>
      <c r="AG17" s="58"/>
      <c r="AH17" s="290" t="s">
        <v>176</v>
      </c>
      <c r="AI17" s="882" t="s">
        <v>278</v>
      </c>
      <c r="AJ17" s="882"/>
      <c r="AK17" s="882"/>
      <c r="AL17" s="881"/>
      <c r="AM17" s="58"/>
      <c r="AN17" s="296"/>
      <c r="AO17" s="880" t="s">
        <v>251</v>
      </c>
      <c r="AP17" s="881"/>
      <c r="AQ17" s="298"/>
      <c r="AS17" s="906" t="s">
        <v>256</v>
      </c>
      <c r="AT17" s="907"/>
      <c r="AU17" s="106"/>
      <c r="AV17" s="54" t="s">
        <v>32</v>
      </c>
      <c r="AW17" s="491"/>
    </row>
    <row r="18" spans="2:49" ht="24.75" customHeight="1" thickBot="1" x14ac:dyDescent="0.2">
      <c r="K18" s="66"/>
      <c r="L18" s="63"/>
      <c r="M18" s="902"/>
      <c r="N18" s="66"/>
      <c r="P18" s="844"/>
      <c r="Q18" s="741"/>
      <c r="R18" s="741"/>
      <c r="S18" s="741"/>
      <c r="T18" s="62" t="s">
        <v>13</v>
      </c>
      <c r="U18"/>
      <c r="V18" s="291"/>
      <c r="W18"/>
      <c r="X18" s="205"/>
      <c r="Y18" s="859">
        <f>+ROUND(AH9,1)+ROUND(AH12,1)+ROUND(AH15,1)+AH18</f>
        <v>0</v>
      </c>
      <c r="Z18" s="860"/>
      <c r="AA18" s="860"/>
      <c r="AB18" s="62" t="s">
        <v>4</v>
      </c>
      <c r="AC18" s="204"/>
      <c r="AD18" s="204"/>
      <c r="AE18" s="902"/>
      <c r="AH18" s="904">
        <f>+ROUND(AO18,1)+ROUND(AO21,1)</f>
        <v>0</v>
      </c>
      <c r="AI18" s="832"/>
      <c r="AJ18" s="832"/>
      <c r="AK18" s="832"/>
      <c r="AL18" s="54" t="s">
        <v>13</v>
      </c>
      <c r="AM18" s="65"/>
      <c r="AO18" s="316">
        <f>+ROUND(AU16,1)+ROUND(AU17,1)+ROUND(AU18,1)</f>
        <v>0</v>
      </c>
      <c r="AP18" s="54" t="s">
        <v>32</v>
      </c>
      <c r="AS18" s="906" t="s">
        <v>175</v>
      </c>
      <c r="AT18" s="907"/>
      <c r="AU18" s="106"/>
      <c r="AV18" s="54" t="s">
        <v>24</v>
      </c>
      <c r="AW18" s="491"/>
    </row>
    <row r="19" spans="2:49" ht="24.75" customHeight="1" thickTop="1" thickBot="1" x14ac:dyDescent="0.2">
      <c r="K19" s="66"/>
      <c r="L19" s="63"/>
      <c r="M19" s="902"/>
      <c r="N19" s="66"/>
      <c r="P19" s="141"/>
      <c r="Q19" s="309"/>
      <c r="R19" s="208"/>
      <c r="S19" s="141"/>
      <c r="T19" s="141"/>
      <c r="U19" s="143"/>
      <c r="V19" s="292"/>
      <c r="W19" s="143"/>
      <c r="X19" s="143"/>
      <c r="Y19" s="142"/>
      <c r="Z19" s="142"/>
      <c r="AA19" s="142"/>
      <c r="AB19" s="142"/>
      <c r="AC19" s="63"/>
      <c r="AD19" s="63"/>
      <c r="AE19" s="902"/>
      <c r="AH19" s="63"/>
      <c r="AI19" s="66"/>
      <c r="AJ19" s="63"/>
      <c r="AK19" s="63"/>
      <c r="AL19" s="63"/>
      <c r="AM19" s="66"/>
      <c r="AS19"/>
      <c r="AT19"/>
      <c r="AU19"/>
      <c r="AV19"/>
      <c r="AW19" s="829" t="s">
        <v>448</v>
      </c>
    </row>
    <row r="20" spans="2:49" ht="27" customHeight="1" thickTop="1" thickBot="1" x14ac:dyDescent="0.2">
      <c r="K20" s="66"/>
      <c r="L20" s="63"/>
      <c r="M20" s="902"/>
      <c r="N20" s="66"/>
      <c r="P20" s="55" t="s">
        <v>46</v>
      </c>
      <c r="Q20" s="846" t="s">
        <v>274</v>
      </c>
      <c r="R20" s="846"/>
      <c r="S20" s="846"/>
      <c r="T20" s="847"/>
      <c r="U20" s="141"/>
      <c r="V20" s="293"/>
      <c r="W20" s="294"/>
      <c r="X20" s="295"/>
      <c r="Y20" s="147" t="s">
        <v>23</v>
      </c>
      <c r="Z20" s="846" t="s">
        <v>275</v>
      </c>
      <c r="AA20" s="846"/>
      <c r="AB20" s="847"/>
      <c r="AC20" s="63"/>
      <c r="AD20" s="63"/>
      <c r="AE20" s="902"/>
      <c r="AG20" s="63"/>
      <c r="AH20" s="63"/>
      <c r="AI20" s="66"/>
      <c r="AJ20" s="63"/>
      <c r="AK20" s="63"/>
      <c r="AL20" s="158"/>
      <c r="AM20" s="66"/>
      <c r="AN20" s="297"/>
      <c r="AO20" s="880" t="s">
        <v>253</v>
      </c>
      <c r="AP20" s="881"/>
      <c r="AQ20" s="203"/>
      <c r="AR20" s="63"/>
      <c r="AS20" s="68"/>
      <c r="AT20" s="68"/>
      <c r="AW20" s="829"/>
    </row>
    <row r="21" spans="2:49" ht="25.35" customHeight="1" thickBot="1" x14ac:dyDescent="0.2">
      <c r="B21" s="854" t="s">
        <v>442</v>
      </c>
      <c r="C21" s="854"/>
      <c r="D21" s="854"/>
      <c r="E21" s="854"/>
      <c r="F21" s="854"/>
      <c r="G21" s="854"/>
      <c r="H21" s="854"/>
      <c r="I21" s="854"/>
      <c r="J21" s="854"/>
      <c r="K21" s="66"/>
      <c r="L21" s="63"/>
      <c r="M21" s="902"/>
      <c r="N21" s="66"/>
      <c r="P21" s="844"/>
      <c r="Q21" s="871"/>
      <c r="R21" s="871"/>
      <c r="S21" s="871"/>
      <c r="T21" s="62" t="s">
        <v>13</v>
      </c>
      <c r="U21" s="141"/>
      <c r="V21" s="141"/>
      <c r="W21" s="141"/>
      <c r="X21" s="141"/>
      <c r="Y21" s="859">
        <f>+P18-Y18</f>
        <v>0</v>
      </c>
      <c r="Z21" s="860"/>
      <c r="AA21" s="860"/>
      <c r="AB21" s="62" t="s">
        <v>4</v>
      </c>
      <c r="AC21" s="143"/>
      <c r="AD21" s="63"/>
      <c r="AE21" s="903"/>
      <c r="AG21" s="63"/>
      <c r="AH21" s="63"/>
      <c r="AI21" s="66"/>
      <c r="AJ21" s="63"/>
      <c r="AK21" s="63"/>
      <c r="AL21" s="63"/>
      <c r="AM21" s="63"/>
      <c r="AN21" s="158"/>
      <c r="AO21" s="106"/>
      <c r="AP21" s="54" t="s">
        <v>36</v>
      </c>
      <c r="AQ21" s="203"/>
      <c r="AR21" s="63"/>
      <c r="AS21" s="202"/>
      <c r="AT21" s="202"/>
      <c r="AU21"/>
      <c r="AV21"/>
      <c r="AW21" s="491"/>
    </row>
    <row r="22" spans="2:49" ht="25.5" customHeight="1" thickTop="1" thickBot="1" x14ac:dyDescent="0.2">
      <c r="B22" s="855"/>
      <c r="C22" s="855"/>
      <c r="D22" s="855"/>
      <c r="E22" s="855"/>
      <c r="F22" s="855"/>
      <c r="G22" s="855"/>
      <c r="H22" s="855"/>
      <c r="I22" s="855"/>
      <c r="J22" s="855"/>
      <c r="K22" s="66"/>
      <c r="L22" s="63"/>
      <c r="M22" s="902"/>
      <c r="N22" s="66"/>
      <c r="P22" s="908" t="str">
        <f>+IF(P21=0,"",IF(P18&lt;P21,"エラー !：④の内数である⑤の量が④を超えています",""))</f>
        <v/>
      </c>
      <c r="Q22" s="908"/>
      <c r="R22" s="908"/>
      <c r="S22" s="908"/>
      <c r="T22" s="908"/>
      <c r="U22" s="908"/>
      <c r="V22" s="908"/>
      <c r="W22" s="142"/>
      <c r="X22" s="142"/>
      <c r="Y22" s="142"/>
      <c r="Z22" s="142"/>
      <c r="AA22" s="142"/>
      <c r="AB22" s="142"/>
      <c r="AC22" s="63"/>
      <c r="AD22" s="63"/>
      <c r="AE22" s="197"/>
      <c r="AG22" s="63"/>
      <c r="AH22" s="63"/>
      <c r="AI22" s="66"/>
      <c r="AJ22" s="63"/>
      <c r="AK22" s="63"/>
      <c r="AL22" s="63"/>
      <c r="AM22" s="63"/>
      <c r="AN22" s="63"/>
      <c r="AW22" s="491"/>
    </row>
    <row r="23" spans="2:49" ht="27" customHeight="1" thickTop="1" thickBot="1" x14ac:dyDescent="0.2">
      <c r="B23" s="856" t="s">
        <v>197</v>
      </c>
      <c r="C23" s="858"/>
      <c r="D23" s="857" t="s">
        <v>443</v>
      </c>
      <c r="E23" s="857"/>
      <c r="F23" s="857"/>
      <c r="G23" s="858"/>
      <c r="H23" s="856" t="s">
        <v>444</v>
      </c>
      <c r="I23" s="857"/>
      <c r="J23" s="858"/>
      <c r="K23" s="66"/>
      <c r="L23" s="63"/>
      <c r="M23" s="902"/>
      <c r="N23" s="66"/>
      <c r="O23" s="58"/>
      <c r="P23" s="61" t="s">
        <v>86</v>
      </c>
      <c r="Q23" s="882" t="s">
        <v>30</v>
      </c>
      <c r="R23" s="882"/>
      <c r="S23" s="882"/>
      <c r="T23" s="881"/>
      <c r="U23" s="888"/>
      <c r="V23" s="889"/>
      <c r="W23" s="889"/>
      <c r="X23" s="889"/>
      <c r="AC23" s="63"/>
      <c r="AD23" s="63"/>
      <c r="AE23" s="202"/>
      <c r="AF23"/>
      <c r="AG23"/>
      <c r="AH23"/>
      <c r="AI23" s="299"/>
      <c r="AJ23" s="202"/>
      <c r="AK23" s="63"/>
      <c r="AL23" s="63"/>
      <c r="AM23" s="63"/>
      <c r="AN23" s="162"/>
      <c r="AP23" s="63"/>
      <c r="AR23" s="59"/>
      <c r="AS23" s="147" t="s">
        <v>188</v>
      </c>
      <c r="AT23" s="846" t="s">
        <v>189</v>
      </c>
      <c r="AU23" s="846"/>
      <c r="AV23" s="847"/>
      <c r="AW23" s="491"/>
    </row>
    <row r="24" spans="2:49" ht="27" customHeight="1" thickBot="1" x14ac:dyDescent="0.2">
      <c r="B24" s="866" t="s">
        <v>198</v>
      </c>
      <c r="C24" s="867"/>
      <c r="D24" s="830">
        <v>1000</v>
      </c>
      <c r="E24" s="830"/>
      <c r="F24" s="830"/>
      <c r="G24" s="206" t="s">
        <v>196</v>
      </c>
      <c r="H24" s="831">
        <f>+F12</f>
        <v>978.1</v>
      </c>
      <c r="I24" s="832"/>
      <c r="J24" s="206" t="s">
        <v>196</v>
      </c>
      <c r="K24" s="66"/>
      <c r="L24" s="63"/>
      <c r="M24" s="903"/>
      <c r="P24" s="837"/>
      <c r="Q24" s="870"/>
      <c r="R24" s="870"/>
      <c r="S24" s="870"/>
      <c r="T24" s="54" t="s">
        <v>13</v>
      </c>
      <c r="U24"/>
      <c r="V24"/>
      <c r="W24"/>
      <c r="X24"/>
      <c r="AC24" s="63"/>
      <c r="AD24" s="63"/>
      <c r="AE24" s="202"/>
      <c r="AF24"/>
      <c r="AG24"/>
      <c r="AH24"/>
      <c r="AI24" s="299"/>
      <c r="AJ24" s="202"/>
      <c r="AK24" s="63"/>
      <c r="AL24" s="152"/>
      <c r="AM24" s="63"/>
      <c r="AN24" s="63"/>
      <c r="AQ24" s="66"/>
      <c r="AR24" s="157"/>
      <c r="AS24" s="859">
        <f>+ROUND(AU16,1)+ROUND(AA28,1)</f>
        <v>34.6</v>
      </c>
      <c r="AT24" s="860"/>
      <c r="AU24" s="860"/>
      <c r="AV24" s="62" t="s">
        <v>13</v>
      </c>
      <c r="AW24" s="491"/>
    </row>
    <row r="25" spans="2:49" ht="27" customHeight="1" thickBot="1" x14ac:dyDescent="0.2">
      <c r="B25" s="866" t="s">
        <v>199</v>
      </c>
      <c r="C25" s="867"/>
      <c r="D25" s="830">
        <v>0</v>
      </c>
      <c r="E25" s="830"/>
      <c r="F25" s="830"/>
      <c r="G25" s="206" t="s">
        <v>196</v>
      </c>
      <c r="H25" s="831">
        <f>+P12+AH9</f>
        <v>0</v>
      </c>
      <c r="I25" s="832"/>
      <c r="J25" s="206" t="s">
        <v>196</v>
      </c>
      <c r="K25" s="66"/>
      <c r="L25" s="63"/>
      <c r="P25" s="63"/>
      <c r="Q25" s="63"/>
      <c r="R25" s="63"/>
      <c r="S25" s="63"/>
      <c r="T25" s="63"/>
      <c r="U25" s="63"/>
      <c r="V25" s="63"/>
      <c r="AE25" s="161"/>
      <c r="AH25" s="63"/>
      <c r="AI25" s="66"/>
      <c r="AJ25" s="63"/>
      <c r="AK25" s="63"/>
      <c r="AL25" s="198"/>
      <c r="AM25" s="198"/>
      <c r="AN25" s="198"/>
      <c r="AQ25" s="311"/>
      <c r="AR25" s="138"/>
      <c r="AW25" s="491"/>
    </row>
    <row r="26" spans="2:49" ht="27" customHeight="1" thickTop="1" thickBot="1" x14ac:dyDescent="0.2">
      <c r="B26" s="866" t="s">
        <v>200</v>
      </c>
      <c r="C26" s="867"/>
      <c r="D26" s="830">
        <v>0</v>
      </c>
      <c r="E26" s="830"/>
      <c r="F26" s="830"/>
      <c r="G26" s="206" t="s">
        <v>196</v>
      </c>
      <c r="H26" s="831">
        <f>+P21</f>
        <v>0</v>
      </c>
      <c r="I26" s="832"/>
      <c r="J26" s="206" t="s">
        <v>196</v>
      </c>
      <c r="K26" s="66"/>
      <c r="L26" s="155"/>
      <c r="M26" s="901" t="s">
        <v>33</v>
      </c>
      <c r="N26" s="58"/>
      <c r="O26" s="58"/>
      <c r="P26" s="290" t="s">
        <v>178</v>
      </c>
      <c r="Q26" s="882" t="s">
        <v>179</v>
      </c>
      <c r="R26" s="882"/>
      <c r="S26" s="882"/>
      <c r="T26" s="881"/>
      <c r="U26" s="58"/>
      <c r="V26" s="58"/>
      <c r="W26" s="58"/>
      <c r="X26" s="58"/>
      <c r="Y26" s="58"/>
      <c r="Z26" s="58"/>
      <c r="AA26" s="58"/>
      <c r="AB26" s="58"/>
      <c r="AC26" s="58"/>
      <c r="AD26" s="58"/>
      <c r="AE26" s="58"/>
      <c r="AF26" s="58"/>
      <c r="AG26" s="58"/>
      <c r="AH26" s="58"/>
      <c r="AI26" s="71"/>
      <c r="AJ26" s="58"/>
      <c r="AK26" s="59"/>
      <c r="AL26" s="147" t="s">
        <v>185</v>
      </c>
      <c r="AM26" s="846" t="s">
        <v>279</v>
      </c>
      <c r="AN26" s="846"/>
      <c r="AO26" s="846"/>
      <c r="AP26" s="847"/>
      <c r="AQ26" s="313"/>
      <c r="AR26" s="314"/>
      <c r="AS26" s="147" t="s">
        <v>190</v>
      </c>
      <c r="AT26" s="846" t="s">
        <v>428</v>
      </c>
      <c r="AU26" s="846"/>
      <c r="AV26" s="847"/>
      <c r="AW26" s="491"/>
    </row>
    <row r="27" spans="2:49" ht="27" customHeight="1" thickBot="1" x14ac:dyDescent="0.2">
      <c r="B27" s="866" t="s">
        <v>221</v>
      </c>
      <c r="C27" s="867"/>
      <c r="D27" s="830">
        <v>0</v>
      </c>
      <c r="E27" s="830"/>
      <c r="F27" s="830"/>
      <c r="G27" s="206" t="s">
        <v>196</v>
      </c>
      <c r="H27" s="831">
        <f>+Y21</f>
        <v>0</v>
      </c>
      <c r="I27" s="832"/>
      <c r="J27" s="206" t="s">
        <v>196</v>
      </c>
      <c r="M27" s="902"/>
      <c r="P27" s="904">
        <f>+R30+ROUND(R33,1)</f>
        <v>978.1</v>
      </c>
      <c r="Q27" s="905"/>
      <c r="R27" s="905"/>
      <c r="S27" s="905"/>
      <c r="T27" s="54" t="s">
        <v>36</v>
      </c>
      <c r="U27" s="74"/>
      <c r="V27" s="74"/>
      <c r="Y27" s="72" t="s">
        <v>37</v>
      </c>
      <c r="Z27" s="75"/>
      <c r="AH27" s="63"/>
      <c r="AI27" s="63"/>
      <c r="AJ27" s="63"/>
      <c r="AK27" s="63"/>
      <c r="AL27" s="859">
        <f>+AH18+P27</f>
        <v>978.1</v>
      </c>
      <c r="AM27" s="860"/>
      <c r="AN27" s="860"/>
      <c r="AO27" s="860"/>
      <c r="AP27" s="62" t="s">
        <v>13</v>
      </c>
      <c r="AQ27" s="311"/>
      <c r="AR27" s="138"/>
      <c r="AS27" s="844"/>
      <c r="AT27" s="845"/>
      <c r="AU27" s="845"/>
      <c r="AV27" s="62" t="s">
        <v>13</v>
      </c>
      <c r="AW27" s="491"/>
    </row>
    <row r="28" spans="2:49" ht="27" customHeight="1" thickTop="1" thickBot="1" x14ac:dyDescent="0.2">
      <c r="B28" s="868" t="s">
        <v>329</v>
      </c>
      <c r="C28" s="869"/>
      <c r="D28" s="830">
        <v>0</v>
      </c>
      <c r="E28" s="830"/>
      <c r="F28" s="830"/>
      <c r="G28" s="206" t="s">
        <v>196</v>
      </c>
      <c r="H28" s="831">
        <f>+P15+AH12</f>
        <v>0</v>
      </c>
      <c r="I28" s="832"/>
      <c r="J28" s="206" t="s">
        <v>196</v>
      </c>
      <c r="M28" s="902"/>
      <c r="P28" s="66"/>
      <c r="U28" s="63"/>
      <c r="V28" s="63"/>
      <c r="Y28" s="864" t="s">
        <v>173</v>
      </c>
      <c r="Z28" s="865"/>
      <c r="AA28" s="837">
        <v>34.6</v>
      </c>
      <c r="AB28" s="838"/>
      <c r="AC28" s="838"/>
      <c r="AD28" s="838"/>
      <c r="AE28" s="838"/>
      <c r="AF28" s="54" t="s">
        <v>13</v>
      </c>
      <c r="AH28" s="63"/>
      <c r="AI28" s="63"/>
      <c r="AN28" s="310"/>
      <c r="AQ28" s="311"/>
      <c r="AR28" s="138"/>
      <c r="AS28" s="489" t="str">
        <f>+IF(AS27=0,"",IF(AL27&lt;(AS24+AS27+AS31),"エラー !：⑩の内数である（⑫+⑬＋⑭）の量が⑩を超えています",""))</f>
        <v/>
      </c>
      <c r="AT28" s="487"/>
      <c r="AU28" s="487"/>
      <c r="AV28" s="487"/>
      <c r="AW28" s="491"/>
    </row>
    <row r="29" spans="2:49" ht="27" customHeight="1" thickTop="1" thickBot="1" x14ac:dyDescent="0.2">
      <c r="B29" s="866" t="s">
        <v>222</v>
      </c>
      <c r="C29" s="867"/>
      <c r="D29" s="830">
        <v>1000</v>
      </c>
      <c r="E29" s="830"/>
      <c r="F29" s="830"/>
      <c r="G29" s="206" t="s">
        <v>196</v>
      </c>
      <c r="H29" s="831">
        <f>+AL27</f>
        <v>978.1</v>
      </c>
      <c r="I29" s="832"/>
      <c r="J29" s="206" t="s">
        <v>196</v>
      </c>
      <c r="M29" s="902"/>
      <c r="P29" s="66"/>
      <c r="Q29" s="155"/>
      <c r="R29" s="61" t="s">
        <v>181</v>
      </c>
      <c r="S29" s="882" t="s">
        <v>31</v>
      </c>
      <c r="T29" s="896"/>
      <c r="U29" s="896"/>
      <c r="V29" s="897"/>
      <c r="W29" s="58"/>
      <c r="X29" s="76"/>
      <c r="Y29" s="864" t="s">
        <v>255</v>
      </c>
      <c r="Z29" s="865"/>
      <c r="AA29" s="837">
        <v>943.5</v>
      </c>
      <c r="AB29" s="838"/>
      <c r="AC29" s="838"/>
      <c r="AD29" s="838"/>
      <c r="AE29" s="838"/>
      <c r="AF29" s="54" t="s">
        <v>13</v>
      </c>
      <c r="AH29" s="63"/>
      <c r="AI29" s="63"/>
      <c r="AJ29" s="63"/>
      <c r="AK29" s="63"/>
      <c r="AL29" s="147" t="s">
        <v>186</v>
      </c>
      <c r="AM29" s="846" t="s">
        <v>187</v>
      </c>
      <c r="AN29" s="846"/>
      <c r="AO29" s="846"/>
      <c r="AP29" s="847"/>
      <c r="AQ29" s="312"/>
      <c r="AR29" s="315"/>
      <c r="AS29" s="839" t="s">
        <v>191</v>
      </c>
      <c r="AT29" s="833" t="s">
        <v>429</v>
      </c>
      <c r="AU29" s="833"/>
      <c r="AV29" s="834"/>
      <c r="AW29" s="491"/>
    </row>
    <row r="30" spans="2:49" ht="27" customHeight="1" thickBot="1" x14ac:dyDescent="0.2">
      <c r="B30" s="866" t="s">
        <v>223</v>
      </c>
      <c r="C30" s="867"/>
      <c r="D30" s="830">
        <v>885</v>
      </c>
      <c r="E30" s="830"/>
      <c r="F30" s="830"/>
      <c r="G30" s="206" t="s">
        <v>196</v>
      </c>
      <c r="H30" s="831">
        <f>+AL30</f>
        <v>970.2</v>
      </c>
      <c r="I30" s="832"/>
      <c r="J30" s="206" t="s">
        <v>196</v>
      </c>
      <c r="M30" s="902"/>
      <c r="P30" s="66"/>
      <c r="R30" s="904">
        <f>+ROUND(AA28,1)+ROUND(AA29,1)+ROUND(AA30,1)</f>
        <v>978.1</v>
      </c>
      <c r="S30" s="905"/>
      <c r="T30" s="905"/>
      <c r="U30" s="905"/>
      <c r="V30" s="54" t="s">
        <v>15</v>
      </c>
      <c r="Y30" s="864" t="s">
        <v>184</v>
      </c>
      <c r="Z30" s="865"/>
      <c r="AA30" s="837"/>
      <c r="AB30" s="838"/>
      <c r="AC30" s="838"/>
      <c r="AD30" s="838"/>
      <c r="AE30" s="838"/>
      <c r="AF30" s="54" t="s">
        <v>13</v>
      </c>
      <c r="AL30" s="844">
        <v>970.2</v>
      </c>
      <c r="AM30" s="845"/>
      <c r="AN30" s="845"/>
      <c r="AO30" s="845"/>
      <c r="AP30" s="62" t="s">
        <v>13</v>
      </c>
      <c r="AS30" s="840"/>
      <c r="AT30" s="835"/>
      <c r="AU30" s="835"/>
      <c r="AV30" s="836"/>
      <c r="AW30" s="491"/>
    </row>
    <row r="31" spans="2:49" ht="27" customHeight="1" thickTop="1" thickBot="1" x14ac:dyDescent="0.2">
      <c r="B31" s="866" t="s">
        <v>224</v>
      </c>
      <c r="C31" s="867"/>
      <c r="D31" s="830">
        <v>565</v>
      </c>
      <c r="E31" s="830"/>
      <c r="F31" s="830"/>
      <c r="G31" s="206" t="s">
        <v>196</v>
      </c>
      <c r="H31" s="831">
        <f>+AS24</f>
        <v>34.6</v>
      </c>
      <c r="I31" s="832"/>
      <c r="J31" s="206" t="s">
        <v>196</v>
      </c>
      <c r="M31" s="902"/>
      <c r="P31" s="66"/>
      <c r="Y31"/>
      <c r="Z31"/>
      <c r="AA31" s="77" t="s">
        <v>88</v>
      </c>
      <c r="AK31" s="138"/>
      <c r="AL31" s="841" t="str">
        <f>+IF(AL30=0,"",IF(AL27&lt;AL30,"エラー !：⑩の内数である⑪の量が⑩を超えています",""))</f>
        <v/>
      </c>
      <c r="AM31" s="841"/>
      <c r="AN31" s="841"/>
      <c r="AO31" s="841"/>
      <c r="AP31" s="841"/>
      <c r="AQ31" s="841"/>
      <c r="AR31" s="51"/>
      <c r="AS31" s="842"/>
      <c r="AT31" s="843"/>
      <c r="AU31" s="843"/>
      <c r="AV31" s="173" t="s">
        <v>13</v>
      </c>
      <c r="AW31" s="491"/>
    </row>
    <row r="32" spans="2:49" ht="27" customHeight="1" thickTop="1" thickBot="1" x14ac:dyDescent="0.2">
      <c r="B32" s="866" t="s">
        <v>426</v>
      </c>
      <c r="C32" s="867"/>
      <c r="D32" s="830">
        <v>0</v>
      </c>
      <c r="E32" s="830"/>
      <c r="F32" s="830"/>
      <c r="G32" s="206" t="s">
        <v>196</v>
      </c>
      <c r="H32" s="831">
        <f>+AS27</f>
        <v>0</v>
      </c>
      <c r="I32" s="832"/>
      <c r="J32" s="206" t="s">
        <v>196</v>
      </c>
      <c r="M32" s="902"/>
      <c r="P32" s="66"/>
      <c r="Q32" s="155"/>
      <c r="R32" s="61" t="s">
        <v>183</v>
      </c>
      <c r="S32" s="882" t="s">
        <v>35</v>
      </c>
      <c r="T32" s="896"/>
      <c r="U32" s="896"/>
      <c r="V32" s="897"/>
      <c r="W32" s="63"/>
      <c r="X32" s="63"/>
      <c r="Y32"/>
      <c r="Z32"/>
      <c r="AA32" s="890" t="s">
        <v>327</v>
      </c>
      <c r="AB32" s="891"/>
      <c r="AC32" s="891"/>
      <c r="AD32" s="891"/>
      <c r="AE32" s="891"/>
      <c r="AF32" s="891" t="s">
        <v>192</v>
      </c>
      <c r="AG32" s="891"/>
      <c r="AH32" s="891"/>
      <c r="AI32" s="891"/>
      <c r="AJ32" s="891"/>
      <c r="AK32" s="891"/>
      <c r="AL32" s="891" t="s">
        <v>193</v>
      </c>
      <c r="AM32" s="891"/>
      <c r="AN32" s="891"/>
      <c r="AO32" s="898"/>
      <c r="AP32" s="200"/>
      <c r="AS32" s="490" t="str">
        <f>+IF(AS31=0,"",IF(AL27&lt;(AS24+AS27+AS31),"エラー !：⑩の内数である（⑫+⑬＋⑭）の量が⑩を超えています",""))</f>
        <v/>
      </c>
      <c r="AT32" s="488"/>
      <c r="AU32" s="488"/>
      <c r="AV32" s="488"/>
      <c r="AW32" s="491"/>
    </row>
    <row r="33" spans="2:62" ht="27" customHeight="1" thickBot="1" x14ac:dyDescent="0.2">
      <c r="B33" s="862" t="s">
        <v>427</v>
      </c>
      <c r="C33" s="863"/>
      <c r="D33" s="848">
        <v>0</v>
      </c>
      <c r="E33" s="849"/>
      <c r="F33" s="849"/>
      <c r="G33" s="207" t="s">
        <v>196</v>
      </c>
      <c r="H33" s="850">
        <f>+AS31</f>
        <v>0</v>
      </c>
      <c r="I33" s="851"/>
      <c r="J33" s="207" t="s">
        <v>196</v>
      </c>
      <c r="M33" s="903"/>
      <c r="R33" s="837"/>
      <c r="S33" s="838"/>
      <c r="T33" s="838"/>
      <c r="U33" s="838"/>
      <c r="V33" s="54" t="s">
        <v>36</v>
      </c>
      <c r="W33" s="63"/>
      <c r="X33" s="63"/>
      <c r="Y33"/>
      <c r="Z33"/>
      <c r="AA33" s="892"/>
      <c r="AB33" s="893"/>
      <c r="AC33" s="893"/>
      <c r="AD33" s="893"/>
      <c r="AE33" s="893"/>
      <c r="AF33" s="893"/>
      <c r="AG33" s="893"/>
      <c r="AH33" s="893"/>
      <c r="AI33" s="893"/>
      <c r="AJ33" s="893"/>
      <c r="AK33" s="893"/>
      <c r="AL33" s="893"/>
      <c r="AM33" s="893"/>
      <c r="AN33" s="893"/>
      <c r="AO33" s="899"/>
      <c r="AP33" s="200"/>
      <c r="AW33" s="491"/>
    </row>
    <row r="34" spans="2:62" ht="24" customHeight="1" x14ac:dyDescent="0.15">
      <c r="C34" s="300" t="str">
        <f>+IF(D30=0,"",IF(D29&lt;D30,"エラー !：上の表は、⑩の内数である⑪の量が⑩を超えています",""))</f>
        <v/>
      </c>
      <c r="AA34" s="894"/>
      <c r="AB34" s="895"/>
      <c r="AC34" s="895"/>
      <c r="AD34" s="895"/>
      <c r="AE34" s="895"/>
      <c r="AF34" s="895"/>
      <c r="AG34" s="895"/>
      <c r="AH34" s="895"/>
      <c r="AI34" s="895"/>
      <c r="AJ34" s="895"/>
      <c r="AK34" s="895"/>
      <c r="AL34" s="895"/>
      <c r="AM34" s="895"/>
      <c r="AN34" s="895"/>
      <c r="AO34" s="900"/>
      <c r="AP34" s="200"/>
      <c r="AW34" s="491"/>
    </row>
    <row r="35" spans="2:62" ht="15" customHeight="1" x14ac:dyDescent="0.15">
      <c r="C35" s="30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01" t="str">
        <f>+IF(D32=0,"",IF(D29&lt;D32,"エラー !：上の表は、⑩の内数である⑬の量が⑩を超えています",""))</f>
        <v/>
      </c>
      <c r="AF36" s="74"/>
      <c r="AG36" s="74"/>
      <c r="AH36" s="74"/>
      <c r="AI36" s="74"/>
      <c r="AJ36" s="74"/>
      <c r="AK36" s="74"/>
      <c r="AL36" s="74"/>
      <c r="AM36" s="163"/>
      <c r="AN36" s="163"/>
      <c r="AO36" s="138"/>
      <c r="AP36" s="63"/>
      <c r="AQ36" s="63"/>
      <c r="AR36" s="63"/>
      <c r="AS36" s="63"/>
      <c r="AT36" s="63"/>
      <c r="AU36" s="63"/>
      <c r="AV36" s="63"/>
      <c r="AW36" s="78"/>
      <c r="AY36" s="63"/>
      <c r="AZ36" s="63"/>
      <c r="BA36" s="63"/>
      <c r="BB36" s="63"/>
      <c r="BC36" s="63"/>
      <c r="BD36" s="63"/>
    </row>
    <row r="37" spans="2:62" ht="15" customHeight="1" x14ac:dyDescent="0.15">
      <c r="C37" s="301" t="str">
        <f>+IF(D33=0,"",IF(D29&lt;D33,"エラー !：上の表は、⑩の内数である⑭の量が⑩を超えています",""))</f>
        <v/>
      </c>
      <c r="J37" s="78"/>
      <c r="K37" s="78"/>
      <c r="R37" s="78"/>
      <c r="S37" s="78"/>
      <c r="T37" s="78"/>
      <c r="AF37" s="63"/>
      <c r="AG37" s="63"/>
      <c r="AH37" s="63"/>
      <c r="AI37" s="63"/>
      <c r="AJ37" s="63"/>
      <c r="AK37" s="63"/>
      <c r="AL37" s="74"/>
      <c r="AM37" s="138"/>
      <c r="AN37" s="138"/>
      <c r="AO37" s="138"/>
      <c r="AP37" s="63"/>
      <c r="AQ37" s="63"/>
      <c r="AR37" s="63"/>
      <c r="AS37" s="63"/>
      <c r="AT37" s="63"/>
      <c r="AU37" s="74"/>
      <c r="AV37" s="74"/>
      <c r="AW37" s="78"/>
      <c r="AY37" s="63"/>
      <c r="AZ37" s="63"/>
      <c r="BA37" s="63"/>
      <c r="BB37" s="63"/>
      <c r="BC37" s="63"/>
      <c r="BD37" s="63"/>
    </row>
    <row r="38" spans="2:62" ht="13.5" x14ac:dyDescent="0.15">
      <c r="H38" s="330"/>
      <c r="J38" s="78"/>
      <c r="K38" s="78"/>
      <c r="R38" s="78"/>
      <c r="S38" s="78"/>
      <c r="T38" s="78"/>
      <c r="AF38" s="63"/>
      <c r="AG38" s="63"/>
      <c r="AH38" s="63"/>
      <c r="AI38" s="63"/>
      <c r="AJ38" s="63"/>
      <c r="AK38" s="63"/>
      <c r="AL38" s="74"/>
      <c r="AM38" s="138"/>
      <c r="AN38" s="138"/>
      <c r="AO38" s="138"/>
      <c r="AP38" s="63"/>
      <c r="AQ38" s="63"/>
      <c r="AR38" s="63"/>
      <c r="AS38" s="138"/>
      <c r="AT38" s="163"/>
      <c r="AU38" s="74"/>
      <c r="AV38" s="74"/>
      <c r="AW38" s="78"/>
      <c r="AY38" s="63"/>
      <c r="AZ38" s="63"/>
      <c r="BA38" s="63"/>
      <c r="BB38" s="63"/>
      <c r="BC38" s="63"/>
      <c r="BD38" s="63"/>
    </row>
    <row r="39" spans="2:62" ht="13.5" x14ac:dyDescent="0.15">
      <c r="H39" s="330"/>
      <c r="J39" s="78"/>
      <c r="K39" s="78"/>
      <c r="R39" s="78"/>
      <c r="S39" s="78"/>
      <c r="T39" s="78"/>
      <c r="AF39" s="63"/>
      <c r="AG39" s="63"/>
      <c r="AH39" s="63"/>
      <c r="AI39" s="63"/>
      <c r="AJ39" s="63"/>
      <c r="AK39" s="63"/>
      <c r="AL39" s="74"/>
      <c r="AM39" s="138"/>
      <c r="AN39" s="138"/>
      <c r="AO39" s="138"/>
      <c r="AP39" s="63"/>
      <c r="AQ39" s="63"/>
      <c r="AR39" s="63"/>
      <c r="AS39" s="138"/>
      <c r="AT39" s="74"/>
      <c r="AU39" s="74"/>
      <c r="AV39" s="74"/>
      <c r="AW39" s="78"/>
      <c r="AY39" s="63"/>
      <c r="AZ39" s="63"/>
      <c r="BA39" s="63"/>
      <c r="BB39" s="63"/>
      <c r="BC39" s="63"/>
      <c r="BD39" s="63"/>
    </row>
    <row r="40" spans="2:62" ht="13.5" x14ac:dyDescent="0.15">
      <c r="H40" s="330"/>
      <c r="J40" s="78"/>
      <c r="K40" s="78"/>
      <c r="R40" s="78"/>
      <c r="S40" s="78"/>
      <c r="T40" s="78"/>
      <c r="AF40" s="63"/>
      <c r="AG40" s="63"/>
      <c r="AH40" s="63"/>
      <c r="AI40" s="63"/>
      <c r="AJ40" s="63"/>
      <c r="AK40" s="63"/>
      <c r="AL40" s="74"/>
      <c r="AM40" s="138"/>
      <c r="AN40" s="138"/>
      <c r="AO40" s="138"/>
      <c r="AP40" s="63"/>
      <c r="AQ40" s="63"/>
      <c r="AR40" s="63"/>
      <c r="AS40" s="138"/>
      <c r="AT40" s="74"/>
      <c r="AU40" s="74"/>
      <c r="AV40" s="74"/>
      <c r="AW40" s="78"/>
      <c r="AY40" s="63"/>
      <c r="AZ40" s="63"/>
      <c r="BA40" s="63"/>
      <c r="BB40" s="63"/>
      <c r="BC40" s="63"/>
      <c r="BD40" s="63"/>
    </row>
    <row r="41" spans="2:62" ht="13.5" x14ac:dyDescent="0.15">
      <c r="H41" s="330"/>
      <c r="J41" s="78"/>
      <c r="K41" s="78"/>
      <c r="R41" s="78"/>
      <c r="S41" s="78"/>
      <c r="T41" s="78"/>
      <c r="AF41" s="63"/>
      <c r="AG41" s="63"/>
      <c r="AH41" s="63"/>
      <c r="AI41" s="63"/>
      <c r="AJ41" s="63"/>
      <c r="AK41" s="63"/>
      <c r="AL41" s="63"/>
      <c r="AM41" s="63"/>
      <c r="AN41" s="63"/>
      <c r="AO41" s="63"/>
      <c r="AP41" s="63"/>
      <c r="AQ41" s="63"/>
      <c r="AR41" s="63"/>
      <c r="AS41" s="138"/>
      <c r="AT41" s="74"/>
      <c r="AU41" s="74"/>
      <c r="AV41" s="74"/>
      <c r="AW41" s="78"/>
      <c r="AY41" s="63"/>
      <c r="AZ41" s="63"/>
      <c r="BA41" s="63"/>
      <c r="BB41" s="63"/>
      <c r="BC41" s="63"/>
      <c r="BD41" s="63"/>
    </row>
    <row r="42" spans="2:62" ht="13.5" x14ac:dyDescent="0.15">
      <c r="H42" s="330"/>
      <c r="I42" s="78"/>
      <c r="J42" s="78"/>
      <c r="K42" s="78"/>
      <c r="R42" s="78"/>
      <c r="S42" s="78"/>
      <c r="T42" s="78"/>
      <c r="AQ42" s="63"/>
      <c r="AR42" s="63"/>
      <c r="AS42" s="138"/>
      <c r="AT42" s="74"/>
      <c r="AY42" s="63"/>
      <c r="AZ42" s="63"/>
      <c r="BA42" s="63"/>
      <c r="BB42" s="63"/>
      <c r="BC42" s="63"/>
      <c r="BD42" s="63"/>
    </row>
    <row r="43" spans="2:62" x14ac:dyDescent="0.15">
      <c r="H43" s="330"/>
      <c r="I43" s="78"/>
      <c r="J43" s="78"/>
      <c r="K43" s="78"/>
      <c r="R43" s="78"/>
      <c r="S43" s="78"/>
      <c r="T43" s="78"/>
      <c r="AW43" s="78"/>
      <c r="AY43" s="63"/>
      <c r="AZ43" s="63"/>
      <c r="BA43" s="63"/>
      <c r="BB43" s="63"/>
      <c r="BC43" s="63"/>
      <c r="BD43" s="63"/>
    </row>
    <row r="44" spans="2:62" x14ac:dyDescent="0.15">
      <c r="H44" s="330"/>
      <c r="I44" s="78"/>
      <c r="J44" s="78"/>
      <c r="K44" s="78"/>
      <c r="R44" s="78"/>
      <c r="S44" s="78"/>
      <c r="T44" s="78"/>
      <c r="AW44" s="78"/>
    </row>
    <row r="45" spans="2:62" x14ac:dyDescent="0.15">
      <c r="H45" s="330"/>
      <c r="I45" s="78"/>
      <c r="J45" s="78"/>
      <c r="K45" s="78"/>
      <c r="R45" s="78"/>
      <c r="S45" s="78"/>
      <c r="T45" s="78"/>
    </row>
    <row r="46" spans="2:62" x14ac:dyDescent="0.15">
      <c r="H46" s="330"/>
      <c r="I46" s="78"/>
      <c r="J46" s="78"/>
      <c r="K46" s="78"/>
      <c r="R46" s="78"/>
      <c r="S46" s="78"/>
      <c r="T46" s="78"/>
    </row>
    <row r="47" spans="2:62" ht="13.5" x14ac:dyDescent="0.15">
      <c r="H47" s="330"/>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92</v>
      </c>
      <c r="T1" s="95" t="s">
        <v>280</v>
      </c>
    </row>
    <row r="2" spans="2:49" ht="12" customHeight="1" thickBot="1" x14ac:dyDescent="0.2">
      <c r="B2" s="852" t="s">
        <v>270</v>
      </c>
      <c r="C2" s="852"/>
      <c r="D2" s="852"/>
      <c r="E2" s="852"/>
      <c r="F2" s="852"/>
      <c r="G2" s="852"/>
      <c r="H2" s="852"/>
      <c r="I2" s="137"/>
      <c r="J2" s="137"/>
      <c r="K2" s="137"/>
      <c r="L2" s="137"/>
      <c r="M2" s="137"/>
      <c r="N2" s="137"/>
      <c r="O2" s="137"/>
      <c r="P2" s="137"/>
      <c r="Q2" s="137"/>
      <c r="R2" s="137"/>
      <c r="S2" s="137"/>
      <c r="T2" s="137"/>
      <c r="U2" s="137"/>
      <c r="V2" s="137"/>
      <c r="W2" s="137"/>
      <c r="X2" s="137"/>
      <c r="Y2" s="118"/>
      <c r="Z2" s="51"/>
      <c r="AA2" s="51"/>
      <c r="AB2" s="51"/>
      <c r="AC2" s="51"/>
      <c r="AD2" s="51"/>
      <c r="AE2" s="51"/>
      <c r="AF2" s="51"/>
      <c r="AG2" s="51"/>
      <c r="AH2" s="51"/>
      <c r="AI2" s="51"/>
      <c r="AJ2" s="51"/>
      <c r="AK2" s="51"/>
      <c r="AL2" s="51"/>
      <c r="AM2" s="51"/>
      <c r="AN2" s="51"/>
      <c r="AO2" s="51"/>
      <c r="AP2" s="51"/>
      <c r="AQ2" s="51"/>
      <c r="AR2" s="51"/>
      <c r="AS2" s="51"/>
      <c r="AT2" s="51"/>
      <c r="AU2" s="129"/>
      <c r="AV2" s="127"/>
      <c r="AW2" s="491"/>
    </row>
    <row r="3" spans="2:49" ht="13.35" customHeight="1" x14ac:dyDescent="0.15">
      <c r="B3" s="852"/>
      <c r="C3" s="852"/>
      <c r="D3" s="852"/>
      <c r="E3" s="852"/>
      <c r="F3" s="852"/>
      <c r="G3" s="852"/>
      <c r="H3" s="852"/>
      <c r="I3" s="137"/>
      <c r="J3" s="137"/>
      <c r="K3" s="137"/>
      <c r="L3" s="137"/>
      <c r="M3" s="137"/>
      <c r="N3" s="137"/>
      <c r="O3" s="137"/>
      <c r="P3" s="137"/>
      <c r="Q3" s="137"/>
      <c r="R3" s="137"/>
      <c r="S3" s="137"/>
      <c r="T3" s="137"/>
      <c r="U3" s="137"/>
      <c r="V3" s="137"/>
      <c r="W3" s="137"/>
      <c r="X3" s="137"/>
      <c r="Y3" s="118"/>
      <c r="Z3" s="52"/>
      <c r="AA3" s="52"/>
      <c r="AB3" s="911"/>
      <c r="AC3" s="911"/>
      <c r="AD3" s="911"/>
      <c r="AE3" s="101"/>
      <c r="AF3" s="119"/>
      <c r="AG3" s="119"/>
      <c r="AH3" s="119"/>
      <c r="AI3" s="119"/>
      <c r="AJ3" s="119"/>
      <c r="AK3" s="119"/>
      <c r="AL3" s="119"/>
      <c r="AM3" s="119"/>
      <c r="AN3" s="119"/>
      <c r="AO3" s="119"/>
      <c r="AP3" s="912" t="s">
        <v>325</v>
      </c>
      <c r="AQ3" s="913"/>
      <c r="AR3" s="914"/>
      <c r="AS3" s="918" t="s">
        <v>0</v>
      </c>
      <c r="AT3" s="757"/>
      <c r="AU3" s="128" t="s">
        <v>111</v>
      </c>
      <c r="AV3" s="119"/>
      <c r="AW3" s="491"/>
    </row>
    <row r="4" spans="2:49" ht="14.25" thickBot="1" x14ac:dyDescent="0.2">
      <c r="C4" s="118"/>
      <c r="F4" s="118"/>
      <c r="G4" s="118"/>
      <c r="H4" s="118"/>
      <c r="I4" s="118"/>
      <c r="J4" s="118"/>
      <c r="K4" s="118"/>
      <c r="L4" s="118"/>
      <c r="M4" s="118"/>
      <c r="N4" s="118"/>
      <c r="O4" s="118"/>
      <c r="P4" s="118"/>
      <c r="Q4" s="118"/>
      <c r="R4" s="118"/>
      <c r="S4" s="118"/>
      <c r="T4" s="118"/>
      <c r="U4" s="118"/>
      <c r="V4" s="118"/>
      <c r="W4" s="118"/>
      <c r="X4" s="118"/>
      <c r="Y4" s="118"/>
      <c r="Z4" s="52"/>
      <c r="AA4" s="52"/>
      <c r="AB4" s="120"/>
      <c r="AC4" s="120"/>
      <c r="AD4" s="120"/>
      <c r="AE4" s="101"/>
      <c r="AF4" s="119"/>
      <c r="AG4" s="119"/>
      <c r="AH4" s="119"/>
      <c r="AI4" s="119"/>
      <c r="AJ4" s="119"/>
      <c r="AK4" s="119"/>
      <c r="AL4" s="119"/>
      <c r="AM4" s="119"/>
      <c r="AN4" s="119"/>
      <c r="AO4" s="119"/>
      <c r="AP4" s="915"/>
      <c r="AQ4" s="916"/>
      <c r="AR4" s="917"/>
      <c r="AS4" s="919" t="str">
        <f>+表紙!N28</f>
        <v>○</v>
      </c>
      <c r="AT4" s="779"/>
      <c r="AU4" s="317" t="str">
        <f>+表紙!O28</f>
        <v>　</v>
      </c>
      <c r="AV4" s="119"/>
      <c r="AW4" s="491"/>
    </row>
    <row r="5" spans="2:49" ht="15" customHeight="1" x14ac:dyDescent="0.15">
      <c r="B5" s="164" t="s">
        <v>103</v>
      </c>
      <c r="C5" s="164"/>
      <c r="F5" s="164"/>
      <c r="G5" s="117"/>
      <c r="H5" s="117"/>
      <c r="I5" s="117"/>
      <c r="J5" s="117"/>
      <c r="K5" s="117"/>
      <c r="L5" s="117"/>
      <c r="M5" s="52"/>
      <c r="N5" s="52"/>
      <c r="O5" s="52"/>
      <c r="P5" s="52"/>
      <c r="Q5" s="52"/>
      <c r="R5" s="52"/>
      <c r="S5" s="52"/>
      <c r="T5" s="52"/>
      <c r="U5" s="52"/>
      <c r="V5" s="52"/>
      <c r="W5" s="52"/>
      <c r="X5" s="52"/>
      <c r="Y5" s="52"/>
      <c r="Z5" s="927" t="s">
        <v>99</v>
      </c>
      <c r="AA5" s="927"/>
      <c r="AB5" s="928"/>
      <c r="AC5" s="928"/>
      <c r="AD5" s="928"/>
      <c r="AE5" s="101" t="s">
        <v>104</v>
      </c>
      <c r="AF5" s="853" t="str">
        <f>+表紙!F47</f>
        <v>住友不動産株式会社　注文住宅事業本部　工事課　神奈川事業所</v>
      </c>
      <c r="AG5" s="853"/>
      <c r="AH5" s="853"/>
      <c r="AI5" s="853"/>
      <c r="AJ5" s="853"/>
      <c r="AK5" s="853"/>
      <c r="AL5" s="853"/>
      <c r="AM5" s="853"/>
      <c r="AN5" s="853"/>
      <c r="AO5" s="853"/>
      <c r="AP5" s="853"/>
      <c r="AQ5" s="853"/>
      <c r="AR5" s="853"/>
      <c r="AS5" s="853"/>
      <c r="AT5" s="853"/>
      <c r="AU5" s="853"/>
      <c r="AV5" s="286"/>
      <c r="AW5" s="491"/>
    </row>
    <row r="6" spans="2:49" ht="24.75" customHeight="1" thickBot="1" x14ac:dyDescent="0.2">
      <c r="B6" s="356" t="s">
        <v>441</v>
      </c>
      <c r="C6" s="144"/>
      <c r="F6" s="144"/>
      <c r="G6" s="144"/>
      <c r="H6" s="144"/>
      <c r="I6" s="144"/>
      <c r="J6" s="144"/>
      <c r="K6" s="144"/>
      <c r="L6" s="144"/>
      <c r="M6" s="144"/>
      <c r="N6" s="144"/>
      <c r="O6" s="144"/>
      <c r="P6" s="144"/>
      <c r="Q6" s="144"/>
      <c r="R6" s="144"/>
      <c r="S6" s="144"/>
      <c r="T6" s="144"/>
      <c r="U6" s="144"/>
      <c r="V6" s="144"/>
      <c r="W6" s="144"/>
      <c r="X6" s="144"/>
      <c r="Y6" s="144"/>
      <c r="AC6" s="52"/>
      <c r="AD6" s="52"/>
      <c r="AE6" s="52"/>
      <c r="AF6" s="52"/>
      <c r="AG6" s="52"/>
      <c r="AH6" s="52"/>
      <c r="AI6" s="52"/>
      <c r="AJ6" s="52"/>
      <c r="AK6" s="52"/>
      <c r="AL6" s="52"/>
      <c r="AM6" s="52"/>
      <c r="AN6" s="52"/>
      <c r="AO6" s="52"/>
      <c r="AP6" s="52"/>
      <c r="AQ6" s="52"/>
      <c r="AR6" s="52"/>
      <c r="AS6" s="52"/>
      <c r="AT6" s="52"/>
      <c r="AU6" s="52"/>
      <c r="AV6" s="52"/>
      <c r="AW6" s="491"/>
    </row>
    <row r="7" spans="2:49" ht="28.35" customHeight="1" thickBot="1" x14ac:dyDescent="0.2">
      <c r="B7" s="874" t="s">
        <v>87</v>
      </c>
      <c r="C7" s="875"/>
      <c r="D7" s="877" t="s">
        <v>214</v>
      </c>
      <c r="E7" s="878"/>
      <c r="F7" s="878"/>
      <c r="G7" s="878"/>
      <c r="H7" s="878"/>
      <c r="I7" s="879"/>
      <c r="J7" s="154"/>
      <c r="K7" s="63"/>
      <c r="L7" s="165"/>
      <c r="M7" s="165"/>
      <c r="N7" s="165"/>
      <c r="O7" s="165"/>
      <c r="P7" s="165"/>
      <c r="Q7" s="165"/>
      <c r="R7" s="165"/>
      <c r="S7" s="920"/>
      <c r="T7" s="921"/>
      <c r="U7" s="921"/>
      <c r="V7" s="921"/>
      <c r="W7" s="329"/>
      <c r="X7" s="329"/>
      <c r="Y7" s="145"/>
      <c r="AB7" s="1"/>
      <c r="AC7" s="1"/>
      <c r="AD7" s="1"/>
      <c r="AE7" s="1"/>
      <c r="AF7" s="104"/>
      <c r="AG7" s="104"/>
      <c r="AH7" s="104"/>
      <c r="AI7" s="104"/>
      <c r="AJ7" s="104"/>
      <c r="AK7" s="104"/>
      <c r="AL7" s="104"/>
      <c r="AM7" s="104"/>
      <c r="AN7" s="168"/>
      <c r="AO7" s="63"/>
      <c r="AP7" s="63"/>
      <c r="AQ7" s="63"/>
      <c r="AR7" s="63"/>
      <c r="AS7" s="202"/>
      <c r="AT7" s="202"/>
      <c r="AU7"/>
      <c r="AV7"/>
      <c r="AW7" s="491"/>
    </row>
    <row r="8" spans="2:49" ht="28.35" customHeight="1" thickTop="1" thickBot="1" x14ac:dyDescent="0.2">
      <c r="B8" s="53" t="s">
        <v>101</v>
      </c>
      <c r="C8" s="876" t="s">
        <v>109</v>
      </c>
      <c r="D8" s="876"/>
      <c r="E8" s="876"/>
      <c r="F8" s="876"/>
      <c r="G8" s="876"/>
      <c r="H8" s="876"/>
      <c r="I8" s="876"/>
      <c r="J8" s="876"/>
      <c r="K8" s="876"/>
      <c r="L8" s="159"/>
      <c r="M8" s="159"/>
      <c r="N8" s="159"/>
      <c r="O8" s="159"/>
      <c r="P8" s="159"/>
      <c r="Q8" s="159"/>
      <c r="R8" s="159"/>
      <c r="S8" s="159"/>
      <c r="T8" s="159"/>
      <c r="U8" s="159"/>
      <c r="V8" s="159"/>
      <c r="W8" s="146"/>
      <c r="X8" s="146"/>
      <c r="Y8" s="146"/>
      <c r="Z8" s="104"/>
      <c r="AA8" s="104"/>
      <c r="AB8" s="104"/>
      <c r="AC8" s="104"/>
      <c r="AD8" s="104"/>
      <c r="AE8" s="104"/>
      <c r="AF8" s="63"/>
      <c r="AG8" s="59"/>
      <c r="AH8" s="55" t="s">
        <v>27</v>
      </c>
      <c r="AI8" s="846" t="s">
        <v>334</v>
      </c>
      <c r="AJ8" s="846"/>
      <c r="AK8" s="846"/>
      <c r="AL8" s="846"/>
      <c r="AM8" s="846"/>
      <c r="AN8" s="847"/>
      <c r="AO8" s="63"/>
      <c r="AP8" s="63"/>
      <c r="AQ8" s="63"/>
      <c r="AR8" s="63"/>
      <c r="AS8" s="202"/>
      <c r="AT8" s="202"/>
      <c r="AU8"/>
      <c r="AV8"/>
      <c r="AW8" s="491"/>
    </row>
    <row r="9" spans="2:49" ht="24.75" customHeight="1" thickTop="1" thickBot="1" x14ac:dyDescent="0.2">
      <c r="B9" s="199" t="s">
        <v>254</v>
      </c>
      <c r="F9" s="883" t="s">
        <v>194</v>
      </c>
      <c r="G9" s="884"/>
      <c r="H9" s="884"/>
      <c r="I9" s="885"/>
      <c r="J9" s="159"/>
      <c r="K9" s="159"/>
      <c r="L9" s="159"/>
      <c r="M9" s="159"/>
      <c r="N9" s="159"/>
      <c r="O9" s="159"/>
      <c r="P9" s="159"/>
      <c r="Q9" s="159"/>
      <c r="R9" s="159"/>
      <c r="S9" s="159"/>
      <c r="T9" s="159"/>
      <c r="U9" s="159"/>
      <c r="V9" s="159"/>
      <c r="W9" s="146"/>
      <c r="X9" s="146"/>
      <c r="Y9" s="146"/>
      <c r="Z9" s="104"/>
      <c r="AA9" s="104"/>
      <c r="AB9" s="104"/>
      <c r="AC9" s="104"/>
      <c r="AD9" s="104"/>
      <c r="AE9" s="922" t="s">
        <v>19</v>
      </c>
      <c r="AF9" s="66"/>
      <c r="AH9" s="844"/>
      <c r="AI9" s="845"/>
      <c r="AJ9" s="845"/>
      <c r="AK9" s="845"/>
      <c r="AL9" s="845"/>
      <c r="AM9" s="845"/>
      <c r="AN9" s="62" t="s">
        <v>13</v>
      </c>
      <c r="AO9" s="63"/>
      <c r="AP9" s="63"/>
      <c r="AQ9" s="63"/>
      <c r="AR9" s="63"/>
      <c r="AS9" s="202"/>
      <c r="AT9" s="202"/>
      <c r="AU9"/>
      <c r="AV9"/>
      <c r="AW9" s="491"/>
    </row>
    <row r="10" spans="2:49" ht="24.75" customHeight="1" thickTop="1" thickBot="1" x14ac:dyDescent="0.2">
      <c r="F10" s="105"/>
      <c r="G10" s="139"/>
      <c r="H10" s="139"/>
      <c r="I10" s="139"/>
      <c r="J10" s="139"/>
      <c r="K10" s="139"/>
      <c r="L10" s="139"/>
      <c r="M10" s="139"/>
      <c r="N10" s="139"/>
      <c r="O10" s="139"/>
      <c r="P10" s="139"/>
      <c r="Q10" s="139"/>
      <c r="R10" s="139"/>
      <c r="S10" s="139"/>
      <c r="T10" s="139"/>
      <c r="U10" s="139"/>
      <c r="V10" s="139"/>
      <c r="W10" s="140"/>
      <c r="X10" s="140"/>
      <c r="Y10" s="140"/>
      <c r="Z10" s="104"/>
      <c r="AA10" s="104"/>
      <c r="AB10" s="104"/>
      <c r="AD10" s="63"/>
      <c r="AE10" s="923"/>
      <c r="AF10" s="66"/>
      <c r="AN10" s="63"/>
      <c r="AO10" s="63"/>
      <c r="AP10" s="63"/>
      <c r="AQ10" s="63"/>
      <c r="AR10" s="63"/>
      <c r="AS10" s="202"/>
      <c r="AT10" s="202"/>
      <c r="AU10"/>
      <c r="AV10"/>
      <c r="AW10" s="491"/>
    </row>
    <row r="11" spans="2:49" ht="27" customHeight="1" thickTop="1" thickBot="1" x14ac:dyDescent="0.2">
      <c r="C11" s="174" t="s">
        <v>195</v>
      </c>
      <c r="F11" s="55" t="s">
        <v>16</v>
      </c>
      <c r="G11" s="846" t="s">
        <v>328</v>
      </c>
      <c r="H11" s="846"/>
      <c r="I11" s="847"/>
      <c r="J11" s="56"/>
      <c r="K11" s="57"/>
      <c r="L11" s="58"/>
      <c r="M11" s="901" t="s">
        <v>17</v>
      </c>
      <c r="N11" s="58"/>
      <c r="O11" s="59"/>
      <c r="P11" s="55" t="s">
        <v>18</v>
      </c>
      <c r="Q11" s="925" t="s">
        <v>271</v>
      </c>
      <c r="R11" s="925"/>
      <c r="S11" s="925"/>
      <c r="T11" s="926"/>
      <c r="U11" s="201"/>
      <c r="V11" s="74"/>
      <c r="W11" s="63"/>
      <c r="X11" s="63"/>
      <c r="Y11"/>
      <c r="Z11"/>
      <c r="AA11"/>
      <c r="AB11"/>
      <c r="AC11" s="63"/>
      <c r="AD11" s="71"/>
      <c r="AE11" s="923"/>
      <c r="AF11" s="156"/>
      <c r="AG11" s="59"/>
      <c r="AH11" s="55" t="s">
        <v>34</v>
      </c>
      <c r="AI11" s="846" t="s">
        <v>277</v>
      </c>
      <c r="AJ11" s="846"/>
      <c r="AK11" s="846"/>
      <c r="AL11" s="846"/>
      <c r="AM11" s="846"/>
      <c r="AN11" s="847"/>
      <c r="AO11" s="63"/>
      <c r="AP11" s="63"/>
      <c r="AQ11" s="63"/>
      <c r="AR11" s="63"/>
      <c r="AS11" s="202"/>
      <c r="AT11" s="202"/>
      <c r="AU11"/>
      <c r="AV11"/>
      <c r="AW11" s="491"/>
    </row>
    <row r="12" spans="2:49" ht="24.75" customHeight="1" thickTop="1" thickBot="1" x14ac:dyDescent="0.2">
      <c r="F12" s="859">
        <f>+ROUND(P12,1)+ROUND(P15,1)+ROUND(P18,1)+ROUND(P24,1)+P27-ROUND(F15,1)</f>
        <v>0</v>
      </c>
      <c r="G12" s="860"/>
      <c r="H12" s="860"/>
      <c r="I12" s="62" t="s">
        <v>13</v>
      </c>
      <c r="J12" s="63"/>
      <c r="K12" s="64"/>
      <c r="L12" s="63"/>
      <c r="M12" s="902"/>
      <c r="N12" s="65"/>
      <c r="P12" s="844"/>
      <c r="Q12" s="741"/>
      <c r="R12" s="741"/>
      <c r="S12" s="741"/>
      <c r="T12" s="62" t="s">
        <v>13</v>
      </c>
      <c r="U12" s="63"/>
      <c r="V12" s="63"/>
      <c r="W12" s="63"/>
      <c r="X12" s="63"/>
      <c r="Y12"/>
      <c r="Z12"/>
      <c r="AA12"/>
      <c r="AB12"/>
      <c r="AC12" s="66"/>
      <c r="AE12" s="923"/>
      <c r="AG12" s="148"/>
      <c r="AH12" s="844"/>
      <c r="AI12" s="845"/>
      <c r="AJ12" s="845"/>
      <c r="AK12" s="845"/>
      <c r="AL12" s="845"/>
      <c r="AM12" s="845"/>
      <c r="AN12" s="62" t="s">
        <v>13</v>
      </c>
      <c r="AO12" s="63"/>
      <c r="AP12" s="63"/>
      <c r="AQ12" s="63"/>
      <c r="AR12" s="63"/>
      <c r="AS12" s="202"/>
      <c r="AT12" s="202"/>
      <c r="AU12"/>
      <c r="AV12"/>
      <c r="AW12" s="491"/>
    </row>
    <row r="13" spans="2:49" ht="24.75" customHeight="1" thickTop="1" thickBot="1" x14ac:dyDescent="0.2">
      <c r="J13" s="63"/>
      <c r="K13" s="67"/>
      <c r="L13" s="63"/>
      <c r="M13" s="902"/>
      <c r="N13" s="66"/>
      <c r="U13" s="63"/>
      <c r="V13" s="63"/>
      <c r="W13" s="63"/>
      <c r="X13" s="63"/>
      <c r="Y13"/>
      <c r="Z13"/>
      <c r="AA13"/>
      <c r="AB13"/>
      <c r="AC13" s="66"/>
      <c r="AE13" s="923"/>
      <c r="AG13" s="154"/>
      <c r="AH13" s="151"/>
      <c r="AI13" s="152"/>
      <c r="AJ13" s="152"/>
      <c r="AK13" s="152"/>
      <c r="AL13" s="152"/>
      <c r="AM13" s="153"/>
      <c r="AN13" s="153"/>
      <c r="AQ13" s="51"/>
      <c r="AR13" s="51"/>
      <c r="AS13" s="150"/>
      <c r="AT13" s="150"/>
      <c r="AU13" s="329"/>
      <c r="AV13" s="63"/>
      <c r="AW13" s="491"/>
    </row>
    <row r="14" spans="2:49" ht="27" customHeight="1" thickTop="1" thickBot="1" x14ac:dyDescent="0.2">
      <c r="F14" s="61" t="s">
        <v>425</v>
      </c>
      <c r="G14" s="882" t="s">
        <v>220</v>
      </c>
      <c r="H14" s="882"/>
      <c r="I14" s="881"/>
      <c r="J14" s="69"/>
      <c r="K14" s="70"/>
      <c r="L14" s="63"/>
      <c r="M14" s="902"/>
      <c r="N14" s="66"/>
      <c r="O14" s="58"/>
      <c r="P14" s="55" t="s">
        <v>22</v>
      </c>
      <c r="Q14" s="872" t="s">
        <v>272</v>
      </c>
      <c r="R14" s="872"/>
      <c r="S14" s="872"/>
      <c r="T14" s="873"/>
      <c r="U14" s="201"/>
      <c r="V14" s="74"/>
      <c r="W14" s="63"/>
      <c r="X14" s="63"/>
      <c r="Y14"/>
      <c r="Z14"/>
      <c r="AA14"/>
      <c r="AB14"/>
      <c r="AC14" s="66"/>
      <c r="AE14" s="924"/>
      <c r="AG14" s="155"/>
      <c r="AH14" s="61" t="s">
        <v>174</v>
      </c>
      <c r="AI14" s="886" t="s">
        <v>289</v>
      </c>
      <c r="AJ14" s="886"/>
      <c r="AK14" s="886"/>
      <c r="AL14" s="886"/>
      <c r="AM14" s="886"/>
      <c r="AN14" s="887"/>
      <c r="AO14"/>
      <c r="AS14" s="150"/>
      <c r="AT14" s="150"/>
      <c r="AU14" s="329"/>
      <c r="AV14" s="63"/>
      <c r="AW14" s="491"/>
    </row>
    <row r="15" spans="2:49" ht="24.75" customHeight="1" thickBot="1" x14ac:dyDescent="0.2">
      <c r="F15" s="861"/>
      <c r="G15" s="830"/>
      <c r="H15" s="830"/>
      <c r="I15" s="54" t="s">
        <v>13</v>
      </c>
      <c r="J15" s="63"/>
      <c r="K15" s="66"/>
      <c r="L15" s="63"/>
      <c r="M15" s="902"/>
      <c r="N15" s="66"/>
      <c r="P15" s="844"/>
      <c r="Q15" s="741"/>
      <c r="R15" s="741"/>
      <c r="S15" s="741"/>
      <c r="T15" s="62" t="s">
        <v>13</v>
      </c>
      <c r="U15" s="63"/>
      <c r="V15" s="63"/>
      <c r="W15" s="63"/>
      <c r="X15" s="63"/>
      <c r="Y15"/>
      <c r="Z15"/>
      <c r="AA15"/>
      <c r="AB15"/>
      <c r="AC15" s="66"/>
      <c r="AH15" s="837"/>
      <c r="AI15" s="838"/>
      <c r="AJ15" s="838"/>
      <c r="AK15" s="838"/>
      <c r="AL15" s="838"/>
      <c r="AM15" s="838"/>
      <c r="AN15" s="54" t="s">
        <v>13</v>
      </c>
      <c r="AO15"/>
      <c r="AS15" s="72" t="s">
        <v>28</v>
      </c>
      <c r="AT15" s="73"/>
      <c r="AW15" s="491"/>
    </row>
    <row r="16" spans="2:49" ht="24.75" customHeight="1" thickTop="1" thickBot="1" x14ac:dyDescent="0.2">
      <c r="K16" s="66"/>
      <c r="L16" s="63"/>
      <c r="M16" s="902"/>
      <c r="N16" s="66"/>
      <c r="P16" s="841" t="str">
        <f>+IF(Y18=0,"",IF(Y18-P18=Y18,"エラー！：⑥残さ物量があるのに、④自ら中間処理した量がゼロになっています",""))</f>
        <v/>
      </c>
      <c r="Q16" s="841"/>
      <c r="R16" s="841"/>
      <c r="S16" s="841"/>
      <c r="T16" s="841"/>
      <c r="U16" s="841"/>
      <c r="V16" s="841"/>
      <c r="W16" s="841"/>
      <c r="X16" s="841"/>
      <c r="Y16" s="841"/>
      <c r="Z16" s="841"/>
      <c r="AA16" s="841"/>
      <c r="AB16" s="841"/>
      <c r="AC16" s="66"/>
      <c r="AD16" s="63"/>
      <c r="AE16" s="197"/>
      <c r="AP16" s="60"/>
      <c r="AQ16" s="63"/>
      <c r="AS16" s="906" t="s">
        <v>173</v>
      </c>
      <c r="AT16" s="907"/>
      <c r="AU16" s="106"/>
      <c r="AV16" s="54" t="s">
        <v>13</v>
      </c>
      <c r="AW16" s="491"/>
    </row>
    <row r="17" spans="2:49" ht="27" customHeight="1" thickTop="1" thickBot="1" x14ac:dyDescent="0.2">
      <c r="K17" s="66"/>
      <c r="L17" s="63"/>
      <c r="M17" s="902"/>
      <c r="N17" s="66"/>
      <c r="O17" s="58"/>
      <c r="P17" s="55" t="s">
        <v>25</v>
      </c>
      <c r="Q17" s="846" t="s">
        <v>273</v>
      </c>
      <c r="R17" s="846"/>
      <c r="S17" s="846"/>
      <c r="T17" s="847"/>
      <c r="U17" s="909"/>
      <c r="V17" s="910"/>
      <c r="W17" s="910"/>
      <c r="X17" s="910"/>
      <c r="Y17" s="147" t="s">
        <v>20</v>
      </c>
      <c r="Z17" s="846" t="s">
        <v>276</v>
      </c>
      <c r="AA17" s="846"/>
      <c r="AB17" s="847"/>
      <c r="AC17" s="160"/>
      <c r="AD17" s="155"/>
      <c r="AE17" s="901" t="s">
        <v>26</v>
      </c>
      <c r="AF17" s="58"/>
      <c r="AG17" s="58"/>
      <c r="AH17" s="290" t="s">
        <v>176</v>
      </c>
      <c r="AI17" s="882" t="s">
        <v>278</v>
      </c>
      <c r="AJ17" s="882"/>
      <c r="AK17" s="882"/>
      <c r="AL17" s="881"/>
      <c r="AM17" s="58"/>
      <c r="AN17" s="296"/>
      <c r="AO17" s="880" t="s">
        <v>251</v>
      </c>
      <c r="AP17" s="881"/>
      <c r="AQ17" s="298"/>
      <c r="AS17" s="906" t="s">
        <v>256</v>
      </c>
      <c r="AT17" s="907"/>
      <c r="AU17" s="106"/>
      <c r="AV17" s="54" t="s">
        <v>32</v>
      </c>
      <c r="AW17" s="491"/>
    </row>
    <row r="18" spans="2:49" ht="24.75" customHeight="1" thickBot="1" x14ac:dyDescent="0.2">
      <c r="K18" s="66"/>
      <c r="L18" s="63"/>
      <c r="M18" s="902"/>
      <c r="N18" s="66"/>
      <c r="P18" s="844"/>
      <c r="Q18" s="741"/>
      <c r="R18" s="741"/>
      <c r="S18" s="741"/>
      <c r="T18" s="62" t="s">
        <v>13</v>
      </c>
      <c r="U18"/>
      <c r="V18" s="291"/>
      <c r="W18"/>
      <c r="X18" s="205"/>
      <c r="Y18" s="859">
        <f>+ROUND(AH9,1)+ROUND(AH12,1)+ROUND(AH15,1)+AH18</f>
        <v>0</v>
      </c>
      <c r="Z18" s="860"/>
      <c r="AA18" s="860"/>
      <c r="AB18" s="62" t="s">
        <v>4</v>
      </c>
      <c r="AC18" s="204"/>
      <c r="AD18" s="204"/>
      <c r="AE18" s="902"/>
      <c r="AH18" s="904">
        <f>+ROUND(AO18,1)+ROUND(AO21,1)</f>
        <v>0</v>
      </c>
      <c r="AI18" s="832"/>
      <c r="AJ18" s="832"/>
      <c r="AK18" s="832"/>
      <c r="AL18" s="54" t="s">
        <v>13</v>
      </c>
      <c r="AM18" s="65"/>
      <c r="AO18" s="316">
        <f>+ROUND(AU16,1)+ROUND(AU17,1)+ROUND(AU18,1)</f>
        <v>0</v>
      </c>
      <c r="AP18" s="54" t="s">
        <v>32</v>
      </c>
      <c r="AS18" s="906" t="s">
        <v>175</v>
      </c>
      <c r="AT18" s="907"/>
      <c r="AU18" s="106"/>
      <c r="AV18" s="54" t="s">
        <v>24</v>
      </c>
      <c r="AW18" s="491"/>
    </row>
    <row r="19" spans="2:49" ht="24.75" customHeight="1" thickTop="1" thickBot="1" x14ac:dyDescent="0.2">
      <c r="K19" s="66"/>
      <c r="L19" s="63"/>
      <c r="M19" s="902"/>
      <c r="N19" s="66"/>
      <c r="P19" s="141"/>
      <c r="Q19" s="309"/>
      <c r="R19" s="208"/>
      <c r="S19" s="141"/>
      <c r="T19" s="141"/>
      <c r="U19" s="143"/>
      <c r="V19" s="292"/>
      <c r="W19" s="143"/>
      <c r="X19" s="143"/>
      <c r="Y19" s="142"/>
      <c r="Z19" s="142"/>
      <c r="AA19" s="142"/>
      <c r="AB19" s="142"/>
      <c r="AC19" s="63"/>
      <c r="AD19" s="63"/>
      <c r="AE19" s="902"/>
      <c r="AH19" s="63"/>
      <c r="AI19" s="66"/>
      <c r="AJ19" s="63"/>
      <c r="AK19" s="63"/>
      <c r="AL19" s="63"/>
      <c r="AM19" s="66"/>
      <c r="AS19"/>
      <c r="AT19"/>
      <c r="AU19"/>
      <c r="AV19"/>
      <c r="AW19" s="829" t="s">
        <v>448</v>
      </c>
    </row>
    <row r="20" spans="2:49" ht="27" customHeight="1" thickTop="1" thickBot="1" x14ac:dyDescent="0.2">
      <c r="K20" s="66"/>
      <c r="L20" s="63"/>
      <c r="M20" s="902"/>
      <c r="N20" s="66"/>
      <c r="P20" s="55" t="s">
        <v>46</v>
      </c>
      <c r="Q20" s="846" t="s">
        <v>274</v>
      </c>
      <c r="R20" s="846"/>
      <c r="S20" s="846"/>
      <c r="T20" s="847"/>
      <c r="U20" s="141"/>
      <c r="V20" s="293"/>
      <c r="W20" s="294"/>
      <c r="X20" s="295"/>
      <c r="Y20" s="147" t="s">
        <v>23</v>
      </c>
      <c r="Z20" s="846" t="s">
        <v>275</v>
      </c>
      <c r="AA20" s="846"/>
      <c r="AB20" s="847"/>
      <c r="AC20" s="63"/>
      <c r="AD20" s="63"/>
      <c r="AE20" s="902"/>
      <c r="AG20" s="63"/>
      <c r="AH20" s="63"/>
      <c r="AI20" s="66"/>
      <c r="AJ20" s="63"/>
      <c r="AK20" s="63"/>
      <c r="AL20" s="158"/>
      <c r="AM20" s="66"/>
      <c r="AN20" s="297"/>
      <c r="AO20" s="880" t="s">
        <v>253</v>
      </c>
      <c r="AP20" s="881"/>
      <c r="AQ20" s="203"/>
      <c r="AR20" s="63"/>
      <c r="AS20" s="68"/>
      <c r="AT20" s="68"/>
      <c r="AW20" s="829"/>
    </row>
    <row r="21" spans="2:49" ht="25.35" customHeight="1" thickBot="1" x14ac:dyDescent="0.2">
      <c r="B21" s="854" t="s">
        <v>442</v>
      </c>
      <c r="C21" s="854"/>
      <c r="D21" s="854"/>
      <c r="E21" s="854"/>
      <c r="F21" s="854"/>
      <c r="G21" s="854"/>
      <c r="H21" s="854"/>
      <c r="I21" s="854"/>
      <c r="J21" s="854"/>
      <c r="K21" s="66"/>
      <c r="L21" s="63"/>
      <c r="M21" s="902"/>
      <c r="N21" s="66"/>
      <c r="P21" s="844"/>
      <c r="Q21" s="871"/>
      <c r="R21" s="871"/>
      <c r="S21" s="871"/>
      <c r="T21" s="62" t="s">
        <v>13</v>
      </c>
      <c r="U21" s="141"/>
      <c r="V21" s="141"/>
      <c r="W21" s="141"/>
      <c r="X21" s="141"/>
      <c r="Y21" s="859">
        <f>+P18-Y18</f>
        <v>0</v>
      </c>
      <c r="Z21" s="860"/>
      <c r="AA21" s="860"/>
      <c r="AB21" s="62" t="s">
        <v>4</v>
      </c>
      <c r="AC21" s="143"/>
      <c r="AD21" s="63"/>
      <c r="AE21" s="903"/>
      <c r="AG21" s="63"/>
      <c r="AH21" s="63"/>
      <c r="AI21" s="66"/>
      <c r="AJ21" s="63"/>
      <c r="AK21" s="63"/>
      <c r="AL21" s="63"/>
      <c r="AM21" s="63"/>
      <c r="AN21" s="158"/>
      <c r="AO21" s="106"/>
      <c r="AP21" s="54" t="s">
        <v>36</v>
      </c>
      <c r="AQ21" s="203"/>
      <c r="AR21" s="63"/>
      <c r="AS21" s="202"/>
      <c r="AT21" s="202"/>
      <c r="AU21"/>
      <c r="AV21"/>
      <c r="AW21" s="491"/>
    </row>
    <row r="22" spans="2:49" ht="25.5" customHeight="1" thickTop="1" thickBot="1" x14ac:dyDescent="0.2">
      <c r="B22" s="855"/>
      <c r="C22" s="855"/>
      <c r="D22" s="855"/>
      <c r="E22" s="855"/>
      <c r="F22" s="855"/>
      <c r="G22" s="855"/>
      <c r="H22" s="855"/>
      <c r="I22" s="855"/>
      <c r="J22" s="855"/>
      <c r="K22" s="66"/>
      <c r="L22" s="63"/>
      <c r="M22" s="902"/>
      <c r="N22" s="66"/>
      <c r="P22" s="908" t="str">
        <f>+IF(P21=0,"",IF(P18&lt;P21,"エラー !：④の内数である⑤の量が④を超えています",""))</f>
        <v/>
      </c>
      <c r="Q22" s="908"/>
      <c r="R22" s="908"/>
      <c r="S22" s="908"/>
      <c r="T22" s="908"/>
      <c r="U22" s="908"/>
      <c r="V22" s="908"/>
      <c r="W22" s="142"/>
      <c r="X22" s="142"/>
      <c r="Y22" s="142"/>
      <c r="Z22" s="142"/>
      <c r="AA22" s="142"/>
      <c r="AB22" s="142"/>
      <c r="AC22" s="63"/>
      <c r="AD22" s="63"/>
      <c r="AE22" s="197"/>
      <c r="AG22" s="63"/>
      <c r="AH22" s="63"/>
      <c r="AI22" s="66"/>
      <c r="AJ22" s="63"/>
      <c r="AK22" s="63"/>
      <c r="AL22" s="63"/>
      <c r="AM22" s="63"/>
      <c r="AN22" s="63"/>
      <c r="AW22" s="491"/>
    </row>
    <row r="23" spans="2:49" ht="27" customHeight="1" thickTop="1" thickBot="1" x14ac:dyDescent="0.2">
      <c r="B23" s="856" t="s">
        <v>197</v>
      </c>
      <c r="C23" s="858"/>
      <c r="D23" s="857" t="s">
        <v>443</v>
      </c>
      <c r="E23" s="857"/>
      <c r="F23" s="857"/>
      <c r="G23" s="858"/>
      <c r="H23" s="856" t="s">
        <v>444</v>
      </c>
      <c r="I23" s="857"/>
      <c r="J23" s="858"/>
      <c r="K23" s="66"/>
      <c r="L23" s="63"/>
      <c r="M23" s="902"/>
      <c r="N23" s="66"/>
      <c r="O23" s="58"/>
      <c r="P23" s="61" t="s">
        <v>86</v>
      </c>
      <c r="Q23" s="882" t="s">
        <v>30</v>
      </c>
      <c r="R23" s="882"/>
      <c r="S23" s="882"/>
      <c r="T23" s="881"/>
      <c r="U23" s="888"/>
      <c r="V23" s="889"/>
      <c r="W23" s="889"/>
      <c r="X23" s="889"/>
      <c r="AC23" s="63"/>
      <c r="AD23" s="63"/>
      <c r="AE23" s="202"/>
      <c r="AF23"/>
      <c r="AG23"/>
      <c r="AH23"/>
      <c r="AI23" s="299"/>
      <c r="AJ23" s="202"/>
      <c r="AK23" s="63"/>
      <c r="AL23" s="63"/>
      <c r="AM23" s="63"/>
      <c r="AN23" s="162"/>
      <c r="AP23" s="63"/>
      <c r="AR23" s="59"/>
      <c r="AS23" s="147" t="s">
        <v>188</v>
      </c>
      <c r="AT23" s="846" t="s">
        <v>189</v>
      </c>
      <c r="AU23" s="846"/>
      <c r="AV23" s="847"/>
      <c r="AW23" s="491"/>
    </row>
    <row r="24" spans="2:49" ht="27" customHeight="1" thickBot="1" x14ac:dyDescent="0.2">
      <c r="B24" s="866" t="s">
        <v>198</v>
      </c>
      <c r="C24" s="867"/>
      <c r="D24" s="830">
        <v>0</v>
      </c>
      <c r="E24" s="830"/>
      <c r="F24" s="830"/>
      <c r="G24" s="206" t="s">
        <v>196</v>
      </c>
      <c r="H24" s="831">
        <f>+F12</f>
        <v>0</v>
      </c>
      <c r="I24" s="832"/>
      <c r="J24" s="206" t="s">
        <v>196</v>
      </c>
      <c r="K24" s="66"/>
      <c r="L24" s="63"/>
      <c r="M24" s="903"/>
      <c r="P24" s="837"/>
      <c r="Q24" s="870"/>
      <c r="R24" s="870"/>
      <c r="S24" s="870"/>
      <c r="T24" s="54" t="s">
        <v>13</v>
      </c>
      <c r="U24"/>
      <c r="V24"/>
      <c r="W24"/>
      <c r="X24"/>
      <c r="AC24" s="63"/>
      <c r="AD24" s="63"/>
      <c r="AE24" s="202"/>
      <c r="AF24"/>
      <c r="AG24"/>
      <c r="AH24"/>
      <c r="AI24" s="299"/>
      <c r="AJ24" s="202"/>
      <c r="AK24" s="63"/>
      <c r="AL24" s="152"/>
      <c r="AM24" s="63"/>
      <c r="AN24" s="63"/>
      <c r="AQ24" s="66"/>
      <c r="AR24" s="157"/>
      <c r="AS24" s="859">
        <f>+ROUND(AU16,1)+ROUND(AA28,1)</f>
        <v>0</v>
      </c>
      <c r="AT24" s="860"/>
      <c r="AU24" s="860"/>
      <c r="AV24" s="62" t="s">
        <v>13</v>
      </c>
      <c r="AW24" s="491"/>
    </row>
    <row r="25" spans="2:49" ht="27" customHeight="1" thickBot="1" x14ac:dyDescent="0.2">
      <c r="B25" s="866" t="s">
        <v>199</v>
      </c>
      <c r="C25" s="867"/>
      <c r="D25" s="830">
        <v>0</v>
      </c>
      <c r="E25" s="830"/>
      <c r="F25" s="830"/>
      <c r="G25" s="206" t="s">
        <v>196</v>
      </c>
      <c r="H25" s="831">
        <f>+P12+AH9</f>
        <v>0</v>
      </c>
      <c r="I25" s="832"/>
      <c r="J25" s="206" t="s">
        <v>196</v>
      </c>
      <c r="K25" s="66"/>
      <c r="L25" s="63"/>
      <c r="P25" s="63"/>
      <c r="Q25" s="63"/>
      <c r="R25" s="63"/>
      <c r="S25" s="63"/>
      <c r="T25" s="63"/>
      <c r="U25" s="63"/>
      <c r="V25" s="63"/>
      <c r="AE25" s="161"/>
      <c r="AH25" s="63"/>
      <c r="AI25" s="66"/>
      <c r="AJ25" s="63"/>
      <c r="AK25" s="63"/>
      <c r="AL25" s="198"/>
      <c r="AM25" s="198"/>
      <c r="AN25" s="198"/>
      <c r="AQ25" s="311"/>
      <c r="AR25" s="138"/>
      <c r="AW25" s="491"/>
    </row>
    <row r="26" spans="2:49" ht="27" customHeight="1" thickTop="1" thickBot="1" x14ac:dyDescent="0.2">
      <c r="B26" s="866" t="s">
        <v>200</v>
      </c>
      <c r="C26" s="867"/>
      <c r="D26" s="830">
        <v>0</v>
      </c>
      <c r="E26" s="830"/>
      <c r="F26" s="830"/>
      <c r="G26" s="206" t="s">
        <v>196</v>
      </c>
      <c r="H26" s="831">
        <f>+P21</f>
        <v>0</v>
      </c>
      <c r="I26" s="832"/>
      <c r="J26" s="206" t="s">
        <v>196</v>
      </c>
      <c r="K26" s="66"/>
      <c r="L26" s="155"/>
      <c r="M26" s="901" t="s">
        <v>33</v>
      </c>
      <c r="N26" s="58"/>
      <c r="O26" s="58"/>
      <c r="P26" s="290" t="s">
        <v>178</v>
      </c>
      <c r="Q26" s="882" t="s">
        <v>179</v>
      </c>
      <c r="R26" s="882"/>
      <c r="S26" s="882"/>
      <c r="T26" s="881"/>
      <c r="U26" s="58"/>
      <c r="V26" s="58"/>
      <c r="W26" s="58"/>
      <c r="X26" s="58"/>
      <c r="Y26" s="58"/>
      <c r="Z26" s="58"/>
      <c r="AA26" s="58"/>
      <c r="AB26" s="58"/>
      <c r="AC26" s="58"/>
      <c r="AD26" s="58"/>
      <c r="AE26" s="58"/>
      <c r="AF26" s="58"/>
      <c r="AG26" s="58"/>
      <c r="AH26" s="58"/>
      <c r="AI26" s="71"/>
      <c r="AJ26" s="58"/>
      <c r="AK26" s="59"/>
      <c r="AL26" s="147" t="s">
        <v>185</v>
      </c>
      <c r="AM26" s="846" t="s">
        <v>279</v>
      </c>
      <c r="AN26" s="846"/>
      <c r="AO26" s="846"/>
      <c r="AP26" s="847"/>
      <c r="AQ26" s="313"/>
      <c r="AR26" s="314"/>
      <c r="AS26" s="147" t="s">
        <v>190</v>
      </c>
      <c r="AT26" s="846" t="s">
        <v>428</v>
      </c>
      <c r="AU26" s="846"/>
      <c r="AV26" s="847"/>
      <c r="AW26" s="491"/>
    </row>
    <row r="27" spans="2:49" ht="27" customHeight="1" thickBot="1" x14ac:dyDescent="0.2">
      <c r="B27" s="866" t="s">
        <v>221</v>
      </c>
      <c r="C27" s="867"/>
      <c r="D27" s="830">
        <v>0</v>
      </c>
      <c r="E27" s="830"/>
      <c r="F27" s="830"/>
      <c r="G27" s="206" t="s">
        <v>196</v>
      </c>
      <c r="H27" s="831">
        <f>+Y21</f>
        <v>0</v>
      </c>
      <c r="I27" s="832"/>
      <c r="J27" s="206" t="s">
        <v>196</v>
      </c>
      <c r="M27" s="902"/>
      <c r="P27" s="904">
        <f>+R30+ROUND(R33,1)</f>
        <v>0</v>
      </c>
      <c r="Q27" s="905"/>
      <c r="R27" s="905"/>
      <c r="S27" s="905"/>
      <c r="T27" s="54" t="s">
        <v>36</v>
      </c>
      <c r="U27" s="74"/>
      <c r="V27" s="74"/>
      <c r="Y27" s="72" t="s">
        <v>37</v>
      </c>
      <c r="Z27" s="75"/>
      <c r="AH27" s="63"/>
      <c r="AI27" s="63"/>
      <c r="AJ27" s="63"/>
      <c r="AK27" s="63"/>
      <c r="AL27" s="859">
        <f>+AH18+P27</f>
        <v>0</v>
      </c>
      <c r="AM27" s="860"/>
      <c r="AN27" s="860"/>
      <c r="AO27" s="860"/>
      <c r="AP27" s="62" t="s">
        <v>13</v>
      </c>
      <c r="AQ27" s="311"/>
      <c r="AR27" s="138"/>
      <c r="AS27" s="844"/>
      <c r="AT27" s="845"/>
      <c r="AU27" s="845"/>
      <c r="AV27" s="62" t="s">
        <v>13</v>
      </c>
      <c r="AW27" s="491"/>
    </row>
    <row r="28" spans="2:49" ht="27" customHeight="1" thickTop="1" thickBot="1" x14ac:dyDescent="0.2">
      <c r="B28" s="868" t="s">
        <v>329</v>
      </c>
      <c r="C28" s="869"/>
      <c r="D28" s="830">
        <v>0</v>
      </c>
      <c r="E28" s="830"/>
      <c r="F28" s="830"/>
      <c r="G28" s="206" t="s">
        <v>196</v>
      </c>
      <c r="H28" s="831">
        <f>+P15+AH12</f>
        <v>0</v>
      </c>
      <c r="I28" s="832"/>
      <c r="J28" s="206" t="s">
        <v>196</v>
      </c>
      <c r="M28" s="902"/>
      <c r="P28" s="66"/>
      <c r="U28" s="63"/>
      <c r="V28" s="63"/>
      <c r="Y28" s="864" t="s">
        <v>173</v>
      </c>
      <c r="Z28" s="865"/>
      <c r="AA28" s="837"/>
      <c r="AB28" s="838"/>
      <c r="AC28" s="838"/>
      <c r="AD28" s="838"/>
      <c r="AE28" s="838"/>
      <c r="AF28" s="54" t="s">
        <v>13</v>
      </c>
      <c r="AH28" s="63"/>
      <c r="AI28" s="63"/>
      <c r="AN28" s="310"/>
      <c r="AQ28" s="311"/>
      <c r="AR28" s="138"/>
      <c r="AS28" s="489" t="str">
        <f>+IF(AS27=0,"",IF(AL27&lt;(AS24+AS27+AS31),"エラー !：⑩の内数である（⑫+⑬＋⑭）の量が⑩を超えています",""))</f>
        <v/>
      </c>
      <c r="AT28" s="487"/>
      <c r="AU28" s="487"/>
      <c r="AV28" s="487"/>
      <c r="AW28" s="491"/>
    </row>
    <row r="29" spans="2:49" ht="27" customHeight="1" thickTop="1" thickBot="1" x14ac:dyDescent="0.2">
      <c r="B29" s="866" t="s">
        <v>222</v>
      </c>
      <c r="C29" s="867"/>
      <c r="D29" s="830">
        <v>0</v>
      </c>
      <c r="E29" s="830"/>
      <c r="F29" s="830"/>
      <c r="G29" s="206" t="s">
        <v>196</v>
      </c>
      <c r="H29" s="831">
        <f>+AL27</f>
        <v>0</v>
      </c>
      <c r="I29" s="832"/>
      <c r="J29" s="206" t="s">
        <v>196</v>
      </c>
      <c r="M29" s="902"/>
      <c r="P29" s="66"/>
      <c r="Q29" s="155"/>
      <c r="R29" s="61" t="s">
        <v>181</v>
      </c>
      <c r="S29" s="882" t="s">
        <v>31</v>
      </c>
      <c r="T29" s="896"/>
      <c r="U29" s="896"/>
      <c r="V29" s="897"/>
      <c r="W29" s="58"/>
      <c r="X29" s="76"/>
      <c r="Y29" s="864" t="s">
        <v>255</v>
      </c>
      <c r="Z29" s="865"/>
      <c r="AA29" s="837"/>
      <c r="AB29" s="838"/>
      <c r="AC29" s="838"/>
      <c r="AD29" s="838"/>
      <c r="AE29" s="838"/>
      <c r="AF29" s="54" t="s">
        <v>13</v>
      </c>
      <c r="AH29" s="63"/>
      <c r="AI29" s="63"/>
      <c r="AJ29" s="63"/>
      <c r="AK29" s="63"/>
      <c r="AL29" s="147" t="s">
        <v>186</v>
      </c>
      <c r="AM29" s="846" t="s">
        <v>187</v>
      </c>
      <c r="AN29" s="846"/>
      <c r="AO29" s="846"/>
      <c r="AP29" s="847"/>
      <c r="AQ29" s="312"/>
      <c r="AR29" s="315"/>
      <c r="AS29" s="839" t="s">
        <v>191</v>
      </c>
      <c r="AT29" s="833" t="s">
        <v>429</v>
      </c>
      <c r="AU29" s="833"/>
      <c r="AV29" s="834"/>
      <c r="AW29" s="491"/>
    </row>
    <row r="30" spans="2:49" ht="27" customHeight="1" thickBot="1" x14ac:dyDescent="0.2">
      <c r="B30" s="866" t="s">
        <v>223</v>
      </c>
      <c r="C30" s="867"/>
      <c r="D30" s="830">
        <v>0</v>
      </c>
      <c r="E30" s="830"/>
      <c r="F30" s="830"/>
      <c r="G30" s="206" t="s">
        <v>196</v>
      </c>
      <c r="H30" s="831">
        <f>+AL30</f>
        <v>0</v>
      </c>
      <c r="I30" s="832"/>
      <c r="J30" s="206" t="s">
        <v>196</v>
      </c>
      <c r="M30" s="902"/>
      <c r="P30" s="66"/>
      <c r="R30" s="904">
        <f>+ROUND(AA28,1)+ROUND(AA29,1)+ROUND(AA30,1)</f>
        <v>0</v>
      </c>
      <c r="S30" s="905"/>
      <c r="T30" s="905"/>
      <c r="U30" s="905"/>
      <c r="V30" s="54" t="s">
        <v>15</v>
      </c>
      <c r="Y30" s="864" t="s">
        <v>184</v>
      </c>
      <c r="Z30" s="865"/>
      <c r="AA30" s="837"/>
      <c r="AB30" s="838"/>
      <c r="AC30" s="838"/>
      <c r="AD30" s="838"/>
      <c r="AE30" s="838"/>
      <c r="AF30" s="54" t="s">
        <v>13</v>
      </c>
      <c r="AL30" s="844"/>
      <c r="AM30" s="845"/>
      <c r="AN30" s="845"/>
      <c r="AO30" s="845"/>
      <c r="AP30" s="62" t="s">
        <v>13</v>
      </c>
      <c r="AS30" s="840"/>
      <c r="AT30" s="835"/>
      <c r="AU30" s="835"/>
      <c r="AV30" s="836"/>
      <c r="AW30" s="491"/>
    </row>
    <row r="31" spans="2:49" ht="27" customHeight="1" thickTop="1" thickBot="1" x14ac:dyDescent="0.2">
      <c r="B31" s="866" t="s">
        <v>224</v>
      </c>
      <c r="C31" s="867"/>
      <c r="D31" s="830">
        <v>0</v>
      </c>
      <c r="E31" s="830"/>
      <c r="F31" s="830"/>
      <c r="G31" s="206" t="s">
        <v>196</v>
      </c>
      <c r="H31" s="831">
        <f>+AS24</f>
        <v>0</v>
      </c>
      <c r="I31" s="832"/>
      <c r="J31" s="206" t="s">
        <v>196</v>
      </c>
      <c r="M31" s="902"/>
      <c r="P31" s="66"/>
      <c r="Y31"/>
      <c r="Z31"/>
      <c r="AA31" s="77" t="s">
        <v>88</v>
      </c>
      <c r="AK31" s="138"/>
      <c r="AL31" s="841" t="str">
        <f>+IF(AL30=0,"",IF(AL27&lt;AL30,"エラー !：⑩の内数である⑪の量が⑩を超えています",""))</f>
        <v/>
      </c>
      <c r="AM31" s="841"/>
      <c r="AN31" s="841"/>
      <c r="AO31" s="841"/>
      <c r="AP31" s="841"/>
      <c r="AQ31" s="841"/>
      <c r="AR31" s="51"/>
      <c r="AS31" s="842"/>
      <c r="AT31" s="843"/>
      <c r="AU31" s="843"/>
      <c r="AV31" s="173" t="s">
        <v>13</v>
      </c>
      <c r="AW31" s="491"/>
    </row>
    <row r="32" spans="2:49" ht="27" customHeight="1" thickTop="1" thickBot="1" x14ac:dyDescent="0.2">
      <c r="B32" s="866" t="s">
        <v>426</v>
      </c>
      <c r="C32" s="867"/>
      <c r="D32" s="830">
        <v>0</v>
      </c>
      <c r="E32" s="830"/>
      <c r="F32" s="830"/>
      <c r="G32" s="206" t="s">
        <v>196</v>
      </c>
      <c r="H32" s="831">
        <f>+AS27</f>
        <v>0</v>
      </c>
      <c r="I32" s="832"/>
      <c r="J32" s="206" t="s">
        <v>196</v>
      </c>
      <c r="M32" s="902"/>
      <c r="P32" s="66"/>
      <c r="Q32" s="155"/>
      <c r="R32" s="61" t="s">
        <v>183</v>
      </c>
      <c r="S32" s="882" t="s">
        <v>35</v>
      </c>
      <c r="T32" s="896"/>
      <c r="U32" s="896"/>
      <c r="V32" s="897"/>
      <c r="W32" s="63"/>
      <c r="X32" s="63"/>
      <c r="Y32"/>
      <c r="Z32"/>
      <c r="AA32" s="890" t="s">
        <v>327</v>
      </c>
      <c r="AB32" s="891"/>
      <c r="AC32" s="891"/>
      <c r="AD32" s="891"/>
      <c r="AE32" s="891"/>
      <c r="AF32" s="891" t="s">
        <v>192</v>
      </c>
      <c r="AG32" s="891"/>
      <c r="AH32" s="891"/>
      <c r="AI32" s="891"/>
      <c r="AJ32" s="891"/>
      <c r="AK32" s="891"/>
      <c r="AL32" s="891" t="s">
        <v>193</v>
      </c>
      <c r="AM32" s="891"/>
      <c r="AN32" s="891"/>
      <c r="AO32" s="898"/>
      <c r="AP32" s="200"/>
      <c r="AS32" s="490" t="str">
        <f>+IF(AS31=0,"",IF(AL27&lt;(AS24+AS27+AS31),"エラー !：⑩の内数である（⑫+⑬＋⑭）の量が⑩を超えています",""))</f>
        <v/>
      </c>
      <c r="AT32" s="488"/>
      <c r="AU32" s="488"/>
      <c r="AV32" s="488"/>
      <c r="AW32" s="491"/>
    </row>
    <row r="33" spans="2:62" ht="27" customHeight="1" thickBot="1" x14ac:dyDescent="0.2">
      <c r="B33" s="862" t="s">
        <v>427</v>
      </c>
      <c r="C33" s="863"/>
      <c r="D33" s="848">
        <v>0</v>
      </c>
      <c r="E33" s="849"/>
      <c r="F33" s="849"/>
      <c r="G33" s="207" t="s">
        <v>196</v>
      </c>
      <c r="H33" s="850">
        <f>+AS31</f>
        <v>0</v>
      </c>
      <c r="I33" s="851"/>
      <c r="J33" s="207" t="s">
        <v>196</v>
      </c>
      <c r="M33" s="903"/>
      <c r="R33" s="837"/>
      <c r="S33" s="838"/>
      <c r="T33" s="838"/>
      <c r="U33" s="838"/>
      <c r="V33" s="54" t="s">
        <v>36</v>
      </c>
      <c r="W33" s="63"/>
      <c r="X33" s="63"/>
      <c r="Y33"/>
      <c r="Z33"/>
      <c r="AA33" s="892"/>
      <c r="AB33" s="893"/>
      <c r="AC33" s="893"/>
      <c r="AD33" s="893"/>
      <c r="AE33" s="893"/>
      <c r="AF33" s="893"/>
      <c r="AG33" s="893"/>
      <c r="AH33" s="893"/>
      <c r="AI33" s="893"/>
      <c r="AJ33" s="893"/>
      <c r="AK33" s="893"/>
      <c r="AL33" s="893"/>
      <c r="AM33" s="893"/>
      <c r="AN33" s="893"/>
      <c r="AO33" s="899"/>
      <c r="AP33" s="200"/>
      <c r="AW33" s="491"/>
    </row>
    <row r="34" spans="2:62" ht="24" customHeight="1" x14ac:dyDescent="0.15">
      <c r="C34" s="300" t="str">
        <f>+IF(D30=0,"",IF(D29&lt;D30,"エラー !：上の表は、⑩の内数である⑪の量が⑩を超えています",""))</f>
        <v/>
      </c>
      <c r="AA34" s="894"/>
      <c r="AB34" s="895"/>
      <c r="AC34" s="895"/>
      <c r="AD34" s="895"/>
      <c r="AE34" s="895"/>
      <c r="AF34" s="895"/>
      <c r="AG34" s="895"/>
      <c r="AH34" s="895"/>
      <c r="AI34" s="895"/>
      <c r="AJ34" s="895"/>
      <c r="AK34" s="895"/>
      <c r="AL34" s="895"/>
      <c r="AM34" s="895"/>
      <c r="AN34" s="895"/>
      <c r="AO34" s="900"/>
      <c r="AP34" s="200"/>
      <c r="AW34" s="491"/>
    </row>
    <row r="35" spans="2:62" ht="15" customHeight="1" x14ac:dyDescent="0.15">
      <c r="C35" s="30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01" t="str">
        <f>+IF(D32=0,"",IF(D29&lt;D32,"エラー !：上の表は、⑩の内数である⑬の量が⑩を超えています",""))</f>
        <v/>
      </c>
      <c r="AF36" s="74"/>
      <c r="AG36" s="74"/>
      <c r="AH36" s="74"/>
      <c r="AI36" s="74"/>
      <c r="AJ36" s="74"/>
      <c r="AK36" s="74"/>
      <c r="AL36" s="74"/>
      <c r="AM36" s="163"/>
      <c r="AN36" s="163"/>
      <c r="AO36" s="138"/>
      <c r="AP36" s="63"/>
      <c r="AQ36" s="63"/>
      <c r="AR36" s="63"/>
      <c r="AS36" s="63"/>
      <c r="AT36" s="63"/>
      <c r="AU36" s="63"/>
      <c r="AV36" s="63"/>
      <c r="AW36" s="78"/>
      <c r="AY36" s="63"/>
      <c r="AZ36" s="63"/>
      <c r="BA36" s="63"/>
      <c r="BB36" s="63"/>
      <c r="BC36" s="63"/>
      <c r="BD36" s="63"/>
    </row>
    <row r="37" spans="2:62" ht="15" customHeight="1" x14ac:dyDescent="0.15">
      <c r="C37" s="301" t="str">
        <f>+IF(D33=0,"",IF(D29&lt;D33,"エラー !：上の表は、⑩の内数である⑭の量が⑩を超えています",""))</f>
        <v/>
      </c>
      <c r="J37" s="78"/>
      <c r="K37" s="78"/>
      <c r="R37" s="78"/>
      <c r="S37" s="78"/>
      <c r="T37" s="78"/>
      <c r="AF37" s="63"/>
      <c r="AG37" s="63"/>
      <c r="AH37" s="63"/>
      <c r="AI37" s="63"/>
      <c r="AJ37" s="63"/>
      <c r="AK37" s="63"/>
      <c r="AL37" s="74"/>
      <c r="AM37" s="138"/>
      <c r="AN37" s="138"/>
      <c r="AO37" s="138"/>
      <c r="AP37" s="63"/>
      <c r="AQ37" s="63"/>
      <c r="AR37" s="63"/>
      <c r="AS37" s="63"/>
      <c r="AT37" s="63"/>
      <c r="AU37" s="74"/>
      <c r="AV37" s="74"/>
      <c r="AW37" s="78"/>
      <c r="AY37" s="63"/>
      <c r="AZ37" s="63"/>
      <c r="BA37" s="63"/>
      <c r="BB37" s="63"/>
      <c r="BC37" s="63"/>
      <c r="BD37" s="63"/>
    </row>
    <row r="38" spans="2:62" ht="13.5" x14ac:dyDescent="0.15">
      <c r="H38" s="330"/>
      <c r="J38" s="78"/>
      <c r="K38" s="78"/>
      <c r="R38" s="78"/>
      <c r="S38" s="78"/>
      <c r="T38" s="78"/>
      <c r="AF38" s="63"/>
      <c r="AG38" s="63"/>
      <c r="AH38" s="63"/>
      <c r="AI38" s="63"/>
      <c r="AJ38" s="63"/>
      <c r="AK38" s="63"/>
      <c r="AL38" s="74"/>
      <c r="AM38" s="138"/>
      <c r="AN38" s="138"/>
      <c r="AO38" s="138"/>
      <c r="AP38" s="63"/>
      <c r="AQ38" s="63"/>
      <c r="AR38" s="63"/>
      <c r="AS38" s="138"/>
      <c r="AT38" s="163"/>
      <c r="AU38" s="74"/>
      <c r="AV38" s="74"/>
      <c r="AW38" s="78"/>
      <c r="AY38" s="63"/>
      <c r="AZ38" s="63"/>
      <c r="BA38" s="63"/>
      <c r="BB38" s="63"/>
      <c r="BC38" s="63"/>
      <c r="BD38" s="63"/>
    </row>
    <row r="39" spans="2:62" ht="13.5" x14ac:dyDescent="0.15">
      <c r="H39" s="330"/>
      <c r="J39" s="78"/>
      <c r="K39" s="78"/>
      <c r="R39" s="78"/>
      <c r="S39" s="78"/>
      <c r="T39" s="78"/>
      <c r="AF39" s="63"/>
      <c r="AG39" s="63"/>
      <c r="AH39" s="63"/>
      <c r="AI39" s="63"/>
      <c r="AJ39" s="63"/>
      <c r="AK39" s="63"/>
      <c r="AL39" s="74"/>
      <c r="AM39" s="138"/>
      <c r="AN39" s="138"/>
      <c r="AO39" s="138"/>
      <c r="AP39" s="63"/>
      <c r="AQ39" s="63"/>
      <c r="AR39" s="63"/>
      <c r="AS39" s="138"/>
      <c r="AT39" s="74"/>
      <c r="AU39" s="74"/>
      <c r="AV39" s="74"/>
      <c r="AW39" s="78"/>
      <c r="AY39" s="63"/>
      <c r="AZ39" s="63"/>
      <c r="BA39" s="63"/>
      <c r="BB39" s="63"/>
      <c r="BC39" s="63"/>
      <c r="BD39" s="63"/>
    </row>
    <row r="40" spans="2:62" ht="13.5" x14ac:dyDescent="0.15">
      <c r="H40" s="330"/>
      <c r="J40" s="78"/>
      <c r="K40" s="78"/>
      <c r="R40" s="78"/>
      <c r="S40" s="78"/>
      <c r="T40" s="78"/>
      <c r="AF40" s="63"/>
      <c r="AG40" s="63"/>
      <c r="AH40" s="63"/>
      <c r="AI40" s="63"/>
      <c r="AJ40" s="63"/>
      <c r="AK40" s="63"/>
      <c r="AL40" s="74"/>
      <c r="AM40" s="138"/>
      <c r="AN40" s="138"/>
      <c r="AO40" s="138"/>
      <c r="AP40" s="63"/>
      <c r="AQ40" s="63"/>
      <c r="AR40" s="63"/>
      <c r="AS40" s="138"/>
      <c r="AT40" s="74"/>
      <c r="AU40" s="74"/>
      <c r="AV40" s="74"/>
      <c r="AW40" s="78"/>
      <c r="AY40" s="63"/>
      <c r="AZ40" s="63"/>
      <c r="BA40" s="63"/>
      <c r="BB40" s="63"/>
      <c r="BC40" s="63"/>
      <c r="BD40" s="63"/>
    </row>
    <row r="41" spans="2:62" ht="13.5" x14ac:dyDescent="0.15">
      <c r="H41" s="330"/>
      <c r="J41" s="78"/>
      <c r="K41" s="78"/>
      <c r="R41" s="78"/>
      <c r="S41" s="78"/>
      <c r="T41" s="78"/>
      <c r="AF41" s="63"/>
      <c r="AG41" s="63"/>
      <c r="AH41" s="63"/>
      <c r="AI41" s="63"/>
      <c r="AJ41" s="63"/>
      <c r="AK41" s="63"/>
      <c r="AL41" s="63"/>
      <c r="AM41" s="63"/>
      <c r="AN41" s="63"/>
      <c r="AO41" s="63"/>
      <c r="AP41" s="63"/>
      <c r="AQ41" s="63"/>
      <c r="AR41" s="63"/>
      <c r="AS41" s="138"/>
      <c r="AT41" s="74"/>
      <c r="AU41" s="74"/>
      <c r="AV41" s="74"/>
      <c r="AW41" s="78"/>
      <c r="AY41" s="63"/>
      <c r="AZ41" s="63"/>
      <c r="BA41" s="63"/>
      <c r="BB41" s="63"/>
      <c r="BC41" s="63"/>
      <c r="BD41" s="63"/>
    </row>
    <row r="42" spans="2:62" ht="13.5" x14ac:dyDescent="0.15">
      <c r="H42" s="330"/>
      <c r="I42" s="78"/>
      <c r="J42" s="78"/>
      <c r="K42" s="78"/>
      <c r="R42" s="78"/>
      <c r="S42" s="78"/>
      <c r="T42" s="78"/>
      <c r="AQ42" s="63"/>
      <c r="AR42" s="63"/>
      <c r="AS42" s="138"/>
      <c r="AT42" s="74"/>
      <c r="AY42" s="63"/>
      <c r="AZ42" s="63"/>
      <c r="BA42" s="63"/>
      <c r="BB42" s="63"/>
      <c r="BC42" s="63"/>
      <c r="BD42" s="63"/>
    </row>
    <row r="43" spans="2:62" x14ac:dyDescent="0.15">
      <c r="H43" s="330"/>
      <c r="I43" s="78"/>
      <c r="J43" s="78"/>
      <c r="K43" s="78"/>
      <c r="R43" s="78"/>
      <c r="S43" s="78"/>
      <c r="T43" s="78"/>
      <c r="AW43" s="78"/>
      <c r="AY43" s="63"/>
      <c r="AZ43" s="63"/>
      <c r="BA43" s="63"/>
      <c r="BB43" s="63"/>
      <c r="BC43" s="63"/>
      <c r="BD43" s="63"/>
    </row>
    <row r="44" spans="2:62" x14ac:dyDescent="0.15">
      <c r="H44" s="330"/>
      <c r="I44" s="78"/>
      <c r="J44" s="78"/>
      <c r="K44" s="78"/>
      <c r="R44" s="78"/>
      <c r="S44" s="78"/>
      <c r="T44" s="78"/>
      <c r="AW44" s="78"/>
    </row>
    <row r="45" spans="2:62" x14ac:dyDescent="0.15">
      <c r="H45" s="330"/>
      <c r="I45" s="78"/>
      <c r="J45" s="78"/>
      <c r="K45" s="78"/>
      <c r="R45" s="78"/>
      <c r="S45" s="78"/>
      <c r="T45" s="78"/>
    </row>
    <row r="46" spans="2:62" x14ac:dyDescent="0.15">
      <c r="H46" s="330"/>
      <c r="I46" s="78"/>
      <c r="J46" s="78"/>
      <c r="K46" s="78"/>
      <c r="R46" s="78"/>
      <c r="S46" s="78"/>
      <c r="T46" s="78"/>
    </row>
    <row r="47" spans="2:62" ht="13.5" x14ac:dyDescent="0.15">
      <c r="H47" s="330"/>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2" zoomScaleNormal="100" workbookViewId="0">
      <selection activeCell="AA30" sqref="AA30:AE30"/>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92</v>
      </c>
      <c r="T1" s="95" t="s">
        <v>280</v>
      </c>
    </row>
    <row r="2" spans="2:49" ht="12" customHeight="1" thickBot="1" x14ac:dyDescent="0.2">
      <c r="B2" s="852" t="s">
        <v>270</v>
      </c>
      <c r="C2" s="852"/>
      <c r="D2" s="852"/>
      <c r="E2" s="852"/>
      <c r="F2" s="852"/>
      <c r="G2" s="852"/>
      <c r="H2" s="852"/>
      <c r="I2" s="137"/>
      <c r="J2" s="137"/>
      <c r="K2" s="137"/>
      <c r="L2" s="137"/>
      <c r="M2" s="137"/>
      <c r="N2" s="137"/>
      <c r="O2" s="137"/>
      <c r="P2" s="137"/>
      <c r="Q2" s="137"/>
      <c r="R2" s="137"/>
      <c r="S2" s="137"/>
      <c r="T2" s="137"/>
      <c r="U2" s="137"/>
      <c r="V2" s="137"/>
      <c r="W2" s="137"/>
      <c r="X2" s="137"/>
      <c r="Y2" s="118"/>
      <c r="Z2" s="51"/>
      <c r="AA2" s="51"/>
      <c r="AB2" s="51"/>
      <c r="AC2" s="51"/>
      <c r="AD2" s="51"/>
      <c r="AE2" s="51"/>
      <c r="AF2" s="51"/>
      <c r="AG2" s="51"/>
      <c r="AH2" s="51"/>
      <c r="AI2" s="51"/>
      <c r="AJ2" s="51"/>
      <c r="AK2" s="51"/>
      <c r="AL2" s="51"/>
      <c r="AM2" s="51"/>
      <c r="AN2" s="51"/>
      <c r="AO2" s="51"/>
      <c r="AP2" s="51"/>
      <c r="AQ2" s="51"/>
      <c r="AR2" s="51"/>
      <c r="AS2" s="51"/>
      <c r="AT2" s="51"/>
      <c r="AU2" s="129"/>
      <c r="AV2" s="127"/>
      <c r="AW2" s="491"/>
    </row>
    <row r="3" spans="2:49" ht="13.35" customHeight="1" x14ac:dyDescent="0.15">
      <c r="B3" s="852"/>
      <c r="C3" s="852"/>
      <c r="D3" s="852"/>
      <c r="E3" s="852"/>
      <c r="F3" s="852"/>
      <c r="G3" s="852"/>
      <c r="H3" s="852"/>
      <c r="I3" s="137"/>
      <c r="J3" s="137"/>
      <c r="K3" s="137"/>
      <c r="L3" s="137"/>
      <c r="M3" s="137"/>
      <c r="N3" s="137"/>
      <c r="O3" s="137"/>
      <c r="P3" s="137"/>
      <c r="Q3" s="137"/>
      <c r="R3" s="137"/>
      <c r="S3" s="137"/>
      <c r="T3" s="137"/>
      <c r="U3" s="137"/>
      <c r="V3" s="137"/>
      <c r="W3" s="137"/>
      <c r="X3" s="137"/>
      <c r="Y3" s="118"/>
      <c r="Z3" s="52"/>
      <c r="AA3" s="52"/>
      <c r="AB3" s="911"/>
      <c r="AC3" s="911"/>
      <c r="AD3" s="911"/>
      <c r="AE3" s="101"/>
      <c r="AF3" s="119"/>
      <c r="AG3" s="119"/>
      <c r="AH3" s="119"/>
      <c r="AI3" s="119"/>
      <c r="AJ3" s="119"/>
      <c r="AK3" s="119"/>
      <c r="AL3" s="119"/>
      <c r="AM3" s="119"/>
      <c r="AN3" s="119"/>
      <c r="AO3" s="119"/>
      <c r="AP3" s="912" t="s">
        <v>325</v>
      </c>
      <c r="AQ3" s="913"/>
      <c r="AR3" s="914"/>
      <c r="AS3" s="918" t="s">
        <v>0</v>
      </c>
      <c r="AT3" s="757"/>
      <c r="AU3" s="128" t="s">
        <v>111</v>
      </c>
      <c r="AV3" s="119"/>
      <c r="AW3" s="491"/>
    </row>
    <row r="4" spans="2:49" ht="14.25" thickBot="1" x14ac:dyDescent="0.2">
      <c r="C4" s="118"/>
      <c r="F4" s="118"/>
      <c r="G4" s="118"/>
      <c r="H4" s="118"/>
      <c r="I4" s="118"/>
      <c r="J4" s="118"/>
      <c r="K4" s="118"/>
      <c r="L4" s="118"/>
      <c r="M4" s="118"/>
      <c r="N4" s="118"/>
      <c r="O4" s="118"/>
      <c r="P4" s="118"/>
      <c r="Q4" s="118"/>
      <c r="R4" s="118"/>
      <c r="S4" s="118"/>
      <c r="T4" s="118"/>
      <c r="U4" s="118"/>
      <c r="V4" s="118"/>
      <c r="W4" s="118"/>
      <c r="X4" s="118"/>
      <c r="Y4" s="118"/>
      <c r="Z4" s="52"/>
      <c r="AA4" s="52"/>
      <c r="AB4" s="120"/>
      <c r="AC4" s="120"/>
      <c r="AD4" s="120"/>
      <c r="AE4" s="101"/>
      <c r="AF4" s="119"/>
      <c r="AG4" s="119"/>
      <c r="AH4" s="119"/>
      <c r="AI4" s="119"/>
      <c r="AJ4" s="119"/>
      <c r="AK4" s="119"/>
      <c r="AL4" s="119"/>
      <c r="AM4" s="119"/>
      <c r="AN4" s="119"/>
      <c r="AO4" s="119"/>
      <c r="AP4" s="915"/>
      <c r="AQ4" s="916"/>
      <c r="AR4" s="917"/>
      <c r="AS4" s="919" t="str">
        <f>+表紙!N28</f>
        <v>○</v>
      </c>
      <c r="AT4" s="779"/>
      <c r="AU4" s="317" t="str">
        <f>+表紙!O28</f>
        <v>　</v>
      </c>
      <c r="AV4" s="119"/>
      <c r="AW4" s="491"/>
    </row>
    <row r="5" spans="2:49" ht="15" customHeight="1" x14ac:dyDescent="0.15">
      <c r="B5" s="164" t="s">
        <v>103</v>
      </c>
      <c r="C5" s="164"/>
      <c r="F5" s="164"/>
      <c r="G5" s="117"/>
      <c r="H5" s="117"/>
      <c r="I5" s="117"/>
      <c r="J5" s="117"/>
      <c r="K5" s="117"/>
      <c r="L5" s="117"/>
      <c r="M5" s="52"/>
      <c r="N5" s="52"/>
      <c r="O5" s="52"/>
      <c r="P5" s="52"/>
      <c r="Q5" s="52"/>
      <c r="R5" s="52"/>
      <c r="S5" s="52"/>
      <c r="T5" s="52"/>
      <c r="U5" s="52"/>
      <c r="V5" s="52"/>
      <c r="W5" s="52"/>
      <c r="X5" s="52"/>
      <c r="Y5" s="52"/>
      <c r="Z5" s="927" t="s">
        <v>99</v>
      </c>
      <c r="AA5" s="927"/>
      <c r="AB5" s="928"/>
      <c r="AC5" s="928"/>
      <c r="AD5" s="928"/>
      <c r="AE5" s="101" t="s">
        <v>104</v>
      </c>
      <c r="AF5" s="853" t="str">
        <f>+表紙!F47</f>
        <v>住友不動産株式会社　注文住宅事業本部　工事課　神奈川事業所</v>
      </c>
      <c r="AG5" s="853"/>
      <c r="AH5" s="853"/>
      <c r="AI5" s="853"/>
      <c r="AJ5" s="853"/>
      <c r="AK5" s="853"/>
      <c r="AL5" s="853"/>
      <c r="AM5" s="853"/>
      <c r="AN5" s="853"/>
      <c r="AO5" s="853"/>
      <c r="AP5" s="853"/>
      <c r="AQ5" s="853"/>
      <c r="AR5" s="853"/>
      <c r="AS5" s="853"/>
      <c r="AT5" s="853"/>
      <c r="AU5" s="853"/>
      <c r="AV5" s="286"/>
      <c r="AW5" s="491"/>
    </row>
    <row r="6" spans="2:49" ht="24.75" customHeight="1" thickBot="1" x14ac:dyDescent="0.2">
      <c r="B6" s="356" t="s">
        <v>441</v>
      </c>
      <c r="C6" s="144"/>
      <c r="F6" s="144"/>
      <c r="G6" s="144"/>
      <c r="H6" s="144"/>
      <c r="I6" s="144"/>
      <c r="J6" s="144"/>
      <c r="K6" s="144"/>
      <c r="L6" s="144"/>
      <c r="M6" s="144"/>
      <c r="N6" s="144"/>
      <c r="O6" s="144"/>
      <c r="P6" s="144"/>
      <c r="Q6" s="144"/>
      <c r="R6" s="144"/>
      <c r="S6" s="144"/>
      <c r="T6" s="144"/>
      <c r="U6" s="144"/>
      <c r="V6" s="144"/>
      <c r="W6" s="144"/>
      <c r="X6" s="144"/>
      <c r="Y6" s="144"/>
      <c r="AC6" s="52"/>
      <c r="AD6" s="52"/>
      <c r="AE6" s="52"/>
      <c r="AF6" s="52"/>
      <c r="AG6" s="52"/>
      <c r="AH6" s="52"/>
      <c r="AI6" s="52"/>
      <c r="AJ6" s="52"/>
      <c r="AK6" s="52"/>
      <c r="AL6" s="52"/>
      <c r="AM6" s="52"/>
      <c r="AN6" s="52"/>
      <c r="AO6" s="52"/>
      <c r="AP6" s="52"/>
      <c r="AQ6" s="52"/>
      <c r="AR6" s="52"/>
      <c r="AS6" s="52"/>
      <c r="AT6" s="52"/>
      <c r="AU6" s="52"/>
      <c r="AV6" s="52"/>
      <c r="AW6" s="491"/>
    </row>
    <row r="7" spans="2:49" ht="28.35" customHeight="1" thickBot="1" x14ac:dyDescent="0.2">
      <c r="B7" s="874" t="s">
        <v>87</v>
      </c>
      <c r="C7" s="875"/>
      <c r="D7" s="877" t="s">
        <v>215</v>
      </c>
      <c r="E7" s="878"/>
      <c r="F7" s="878"/>
      <c r="G7" s="878"/>
      <c r="H7" s="878"/>
      <c r="I7" s="879"/>
      <c r="J7" s="154"/>
      <c r="K7" s="63"/>
      <c r="L7" s="165"/>
      <c r="M7" s="165"/>
      <c r="N7" s="165"/>
      <c r="O7" s="165"/>
      <c r="P7" s="165"/>
      <c r="Q7" s="165"/>
      <c r="R7" s="165"/>
      <c r="S7" s="920"/>
      <c r="T7" s="921"/>
      <c r="U7" s="921"/>
      <c r="V7" s="921"/>
      <c r="W7" s="329"/>
      <c r="X7" s="329"/>
      <c r="Y7" s="145"/>
      <c r="AB7" s="1"/>
      <c r="AC7" s="1"/>
      <c r="AD7" s="1"/>
      <c r="AE7" s="1"/>
      <c r="AF7" s="104"/>
      <c r="AG7" s="104"/>
      <c r="AH7" s="104"/>
      <c r="AI7" s="104"/>
      <c r="AJ7" s="104"/>
      <c r="AK7" s="104"/>
      <c r="AL7" s="104"/>
      <c r="AM7" s="104"/>
      <c r="AN7" s="168"/>
      <c r="AO7" s="63"/>
      <c r="AP7" s="63"/>
      <c r="AQ7" s="63"/>
      <c r="AR7" s="63"/>
      <c r="AS7" s="202"/>
      <c r="AT7" s="202"/>
      <c r="AU7"/>
      <c r="AV7"/>
      <c r="AW7" s="491"/>
    </row>
    <row r="8" spans="2:49" ht="28.35" customHeight="1" thickTop="1" thickBot="1" x14ac:dyDescent="0.2">
      <c r="B8" s="53" t="s">
        <v>101</v>
      </c>
      <c r="C8" s="876" t="s">
        <v>109</v>
      </c>
      <c r="D8" s="876"/>
      <c r="E8" s="876"/>
      <c r="F8" s="876"/>
      <c r="G8" s="876"/>
      <c r="H8" s="876"/>
      <c r="I8" s="876"/>
      <c r="J8" s="876"/>
      <c r="K8" s="876"/>
      <c r="L8" s="159"/>
      <c r="M8" s="159"/>
      <c r="N8" s="159"/>
      <c r="O8" s="159"/>
      <c r="P8" s="159"/>
      <c r="Q8" s="159"/>
      <c r="R8" s="159"/>
      <c r="S8" s="159"/>
      <c r="T8" s="159"/>
      <c r="U8" s="159"/>
      <c r="V8" s="159"/>
      <c r="W8" s="146"/>
      <c r="X8" s="146"/>
      <c r="Y8" s="146"/>
      <c r="Z8" s="104"/>
      <c r="AA8" s="104"/>
      <c r="AB8" s="104"/>
      <c r="AC8" s="104"/>
      <c r="AD8" s="104"/>
      <c r="AE8" s="104"/>
      <c r="AF8" s="63"/>
      <c r="AG8" s="59"/>
      <c r="AH8" s="55" t="s">
        <v>27</v>
      </c>
      <c r="AI8" s="846" t="s">
        <v>334</v>
      </c>
      <c r="AJ8" s="846"/>
      <c r="AK8" s="846"/>
      <c r="AL8" s="846"/>
      <c r="AM8" s="846"/>
      <c r="AN8" s="847"/>
      <c r="AO8" s="63"/>
      <c r="AP8" s="63"/>
      <c r="AQ8" s="63"/>
      <c r="AR8" s="63"/>
      <c r="AS8" s="202"/>
      <c r="AT8" s="202"/>
      <c r="AU8"/>
      <c r="AV8"/>
      <c r="AW8" s="491"/>
    </row>
    <row r="9" spans="2:49" ht="24.75" customHeight="1" thickTop="1" thickBot="1" x14ac:dyDescent="0.2">
      <c r="B9" s="199" t="s">
        <v>254</v>
      </c>
      <c r="F9" s="883" t="s">
        <v>194</v>
      </c>
      <c r="G9" s="884"/>
      <c r="H9" s="884"/>
      <c r="I9" s="885"/>
      <c r="J9" s="159"/>
      <c r="K9" s="159"/>
      <c r="L9" s="159"/>
      <c r="M9" s="159"/>
      <c r="N9" s="159"/>
      <c r="O9" s="159"/>
      <c r="P9" s="159"/>
      <c r="Q9" s="159"/>
      <c r="R9" s="159"/>
      <c r="S9" s="159"/>
      <c r="T9" s="159"/>
      <c r="U9" s="159"/>
      <c r="V9" s="159"/>
      <c r="W9" s="146"/>
      <c r="X9" s="146"/>
      <c r="Y9" s="146"/>
      <c r="Z9" s="104"/>
      <c r="AA9" s="104"/>
      <c r="AB9" s="104"/>
      <c r="AC9" s="104"/>
      <c r="AD9" s="104"/>
      <c r="AE9" s="922" t="s">
        <v>19</v>
      </c>
      <c r="AF9" s="66"/>
      <c r="AH9" s="844"/>
      <c r="AI9" s="845"/>
      <c r="AJ9" s="845"/>
      <c r="AK9" s="845"/>
      <c r="AL9" s="845"/>
      <c r="AM9" s="845"/>
      <c r="AN9" s="62" t="s">
        <v>13</v>
      </c>
      <c r="AO9" s="63"/>
      <c r="AP9" s="63"/>
      <c r="AQ9" s="63"/>
      <c r="AR9" s="63"/>
      <c r="AS9" s="202"/>
      <c r="AT9" s="202"/>
      <c r="AU9"/>
      <c r="AV9"/>
      <c r="AW9" s="491"/>
    </row>
    <row r="10" spans="2:49" ht="24.75" customHeight="1" thickTop="1" thickBot="1" x14ac:dyDescent="0.2">
      <c r="F10" s="105"/>
      <c r="G10" s="139"/>
      <c r="H10" s="139"/>
      <c r="I10" s="139"/>
      <c r="J10" s="139"/>
      <c r="K10" s="139"/>
      <c r="L10" s="139"/>
      <c r="M10" s="139"/>
      <c r="N10" s="139"/>
      <c r="O10" s="139"/>
      <c r="P10" s="139"/>
      <c r="Q10" s="139"/>
      <c r="R10" s="139"/>
      <c r="S10" s="139"/>
      <c r="T10" s="139"/>
      <c r="U10" s="139"/>
      <c r="V10" s="139"/>
      <c r="W10" s="140"/>
      <c r="X10" s="140"/>
      <c r="Y10" s="140"/>
      <c r="Z10" s="104"/>
      <c r="AA10" s="104"/>
      <c r="AB10" s="104"/>
      <c r="AD10" s="63"/>
      <c r="AE10" s="923"/>
      <c r="AF10" s="66"/>
      <c r="AN10" s="63"/>
      <c r="AO10" s="63"/>
      <c r="AP10" s="63"/>
      <c r="AQ10" s="63"/>
      <c r="AR10" s="63"/>
      <c r="AS10" s="202"/>
      <c r="AT10" s="202"/>
      <c r="AU10"/>
      <c r="AV10"/>
      <c r="AW10" s="491"/>
    </row>
    <row r="11" spans="2:49" ht="27" customHeight="1" thickTop="1" thickBot="1" x14ac:dyDescent="0.2">
      <c r="C11" s="174" t="s">
        <v>195</v>
      </c>
      <c r="F11" s="55" t="s">
        <v>16</v>
      </c>
      <c r="G11" s="846" t="s">
        <v>328</v>
      </c>
      <c r="H11" s="846"/>
      <c r="I11" s="847"/>
      <c r="J11" s="56"/>
      <c r="K11" s="57"/>
      <c r="L11" s="58"/>
      <c r="M11" s="901" t="s">
        <v>17</v>
      </c>
      <c r="N11" s="58"/>
      <c r="O11" s="59"/>
      <c r="P11" s="55" t="s">
        <v>18</v>
      </c>
      <c r="Q11" s="925" t="s">
        <v>271</v>
      </c>
      <c r="R11" s="925"/>
      <c r="S11" s="925"/>
      <c r="T11" s="926"/>
      <c r="U11" s="201"/>
      <c r="V11" s="74"/>
      <c r="W11" s="63"/>
      <c r="X11" s="63"/>
      <c r="Y11"/>
      <c r="Z11"/>
      <c r="AA11"/>
      <c r="AB11"/>
      <c r="AC11" s="63"/>
      <c r="AD11" s="71"/>
      <c r="AE11" s="923"/>
      <c r="AF11" s="156"/>
      <c r="AG11" s="59"/>
      <c r="AH11" s="55" t="s">
        <v>34</v>
      </c>
      <c r="AI11" s="846" t="s">
        <v>277</v>
      </c>
      <c r="AJ11" s="846"/>
      <c r="AK11" s="846"/>
      <c r="AL11" s="846"/>
      <c r="AM11" s="846"/>
      <c r="AN11" s="847"/>
      <c r="AO11" s="63"/>
      <c r="AP11" s="63"/>
      <c r="AQ11" s="63"/>
      <c r="AR11" s="63"/>
      <c r="AS11" s="202"/>
      <c r="AT11" s="202"/>
      <c r="AU11"/>
      <c r="AV11"/>
      <c r="AW11" s="491"/>
    </row>
    <row r="12" spans="2:49" ht="24.75" customHeight="1" thickTop="1" thickBot="1" x14ac:dyDescent="0.2">
      <c r="F12" s="859">
        <f>+ROUND(P12,1)+ROUND(P15,1)+ROUND(P18,1)+ROUND(P24,1)+P27-ROUND(F15,1)</f>
        <v>1249.3</v>
      </c>
      <c r="G12" s="860"/>
      <c r="H12" s="860"/>
      <c r="I12" s="62" t="s">
        <v>13</v>
      </c>
      <c r="J12" s="63"/>
      <c r="K12" s="64"/>
      <c r="L12" s="63"/>
      <c r="M12" s="902"/>
      <c r="N12" s="65"/>
      <c r="P12" s="844"/>
      <c r="Q12" s="741"/>
      <c r="R12" s="741"/>
      <c r="S12" s="741"/>
      <c r="T12" s="62" t="s">
        <v>13</v>
      </c>
      <c r="U12" s="63"/>
      <c r="V12" s="63"/>
      <c r="W12" s="63"/>
      <c r="X12" s="63"/>
      <c r="Y12"/>
      <c r="Z12"/>
      <c r="AA12"/>
      <c r="AB12"/>
      <c r="AC12" s="66"/>
      <c r="AE12" s="923"/>
      <c r="AG12" s="148"/>
      <c r="AH12" s="844"/>
      <c r="AI12" s="845"/>
      <c r="AJ12" s="845"/>
      <c r="AK12" s="845"/>
      <c r="AL12" s="845"/>
      <c r="AM12" s="845"/>
      <c r="AN12" s="62" t="s">
        <v>13</v>
      </c>
      <c r="AO12" s="63"/>
      <c r="AP12" s="63"/>
      <c r="AQ12" s="63"/>
      <c r="AR12" s="63"/>
      <c r="AS12" s="202"/>
      <c r="AT12" s="202"/>
      <c r="AU12"/>
      <c r="AV12"/>
      <c r="AW12" s="491"/>
    </row>
    <row r="13" spans="2:49" ht="24.75" customHeight="1" thickTop="1" thickBot="1" x14ac:dyDescent="0.2">
      <c r="J13" s="63"/>
      <c r="K13" s="67"/>
      <c r="L13" s="63"/>
      <c r="M13" s="902"/>
      <c r="N13" s="66"/>
      <c r="U13" s="63"/>
      <c r="V13" s="63"/>
      <c r="W13" s="63"/>
      <c r="X13" s="63"/>
      <c r="Y13"/>
      <c r="Z13"/>
      <c r="AA13"/>
      <c r="AB13"/>
      <c r="AC13" s="66"/>
      <c r="AE13" s="923"/>
      <c r="AG13" s="154"/>
      <c r="AH13" s="151"/>
      <c r="AI13" s="152"/>
      <c r="AJ13" s="152"/>
      <c r="AK13" s="152"/>
      <c r="AL13" s="152"/>
      <c r="AM13" s="153"/>
      <c r="AN13" s="153"/>
      <c r="AQ13" s="51"/>
      <c r="AR13" s="51"/>
      <c r="AS13" s="150"/>
      <c r="AT13" s="150"/>
      <c r="AU13" s="329"/>
      <c r="AV13" s="63"/>
      <c r="AW13" s="491"/>
    </row>
    <row r="14" spans="2:49" ht="27" customHeight="1" thickTop="1" thickBot="1" x14ac:dyDescent="0.2">
      <c r="F14" s="61" t="s">
        <v>425</v>
      </c>
      <c r="G14" s="882" t="s">
        <v>220</v>
      </c>
      <c r="H14" s="882"/>
      <c r="I14" s="881"/>
      <c r="J14" s="69"/>
      <c r="K14" s="70"/>
      <c r="L14" s="63"/>
      <c r="M14" s="902"/>
      <c r="N14" s="66"/>
      <c r="O14" s="58"/>
      <c r="P14" s="55" t="s">
        <v>22</v>
      </c>
      <c r="Q14" s="872" t="s">
        <v>272</v>
      </c>
      <c r="R14" s="872"/>
      <c r="S14" s="872"/>
      <c r="T14" s="873"/>
      <c r="U14" s="201"/>
      <c r="V14" s="74"/>
      <c r="W14" s="63"/>
      <c r="X14" s="63"/>
      <c r="Y14"/>
      <c r="Z14"/>
      <c r="AA14"/>
      <c r="AB14"/>
      <c r="AC14" s="66"/>
      <c r="AE14" s="924"/>
      <c r="AG14" s="155"/>
      <c r="AH14" s="61" t="s">
        <v>174</v>
      </c>
      <c r="AI14" s="886" t="s">
        <v>289</v>
      </c>
      <c r="AJ14" s="886"/>
      <c r="AK14" s="886"/>
      <c r="AL14" s="886"/>
      <c r="AM14" s="886"/>
      <c r="AN14" s="887"/>
      <c r="AO14"/>
      <c r="AS14" s="150"/>
      <c r="AT14" s="150"/>
      <c r="AU14" s="329"/>
      <c r="AV14" s="63"/>
      <c r="AW14" s="491"/>
    </row>
    <row r="15" spans="2:49" ht="24.75" customHeight="1" thickBot="1" x14ac:dyDescent="0.2">
      <c r="F15" s="861"/>
      <c r="G15" s="830"/>
      <c r="H15" s="830"/>
      <c r="I15" s="54" t="s">
        <v>13</v>
      </c>
      <c r="J15" s="63"/>
      <c r="K15" s="66"/>
      <c r="L15" s="63"/>
      <c r="M15" s="902"/>
      <c r="N15" s="66"/>
      <c r="P15" s="844"/>
      <c r="Q15" s="741"/>
      <c r="R15" s="741"/>
      <c r="S15" s="741"/>
      <c r="T15" s="62" t="s">
        <v>13</v>
      </c>
      <c r="U15" s="63"/>
      <c r="V15" s="63"/>
      <c r="W15" s="63"/>
      <c r="X15" s="63"/>
      <c r="Y15"/>
      <c r="Z15"/>
      <c r="AA15"/>
      <c r="AB15"/>
      <c r="AC15" s="66"/>
      <c r="AH15" s="837"/>
      <c r="AI15" s="838"/>
      <c r="AJ15" s="838"/>
      <c r="AK15" s="838"/>
      <c r="AL15" s="838"/>
      <c r="AM15" s="838"/>
      <c r="AN15" s="54" t="s">
        <v>13</v>
      </c>
      <c r="AO15"/>
      <c r="AS15" s="72" t="s">
        <v>28</v>
      </c>
      <c r="AT15" s="73"/>
      <c r="AW15" s="491"/>
    </row>
    <row r="16" spans="2:49" ht="24.75" customHeight="1" thickTop="1" thickBot="1" x14ac:dyDescent="0.2">
      <c r="K16" s="66"/>
      <c r="L16" s="63"/>
      <c r="M16" s="902"/>
      <c r="N16" s="66"/>
      <c r="P16" s="841" t="str">
        <f>+IF(Y18=0,"",IF(Y18-P18=Y18,"エラー！：⑥残さ物量があるのに、④自ら中間処理した量がゼロになっています",""))</f>
        <v/>
      </c>
      <c r="Q16" s="841"/>
      <c r="R16" s="841"/>
      <c r="S16" s="841"/>
      <c r="T16" s="841"/>
      <c r="U16" s="841"/>
      <c r="V16" s="841"/>
      <c r="W16" s="841"/>
      <c r="X16" s="841"/>
      <c r="Y16" s="841"/>
      <c r="Z16" s="841"/>
      <c r="AA16" s="841"/>
      <c r="AB16" s="841"/>
      <c r="AC16" s="66"/>
      <c r="AD16" s="63"/>
      <c r="AE16" s="197"/>
      <c r="AP16" s="60"/>
      <c r="AQ16" s="63"/>
      <c r="AS16" s="906" t="s">
        <v>173</v>
      </c>
      <c r="AT16" s="907"/>
      <c r="AU16" s="106"/>
      <c r="AV16" s="54" t="s">
        <v>13</v>
      </c>
      <c r="AW16" s="491"/>
    </row>
    <row r="17" spans="2:49" ht="27" customHeight="1" thickTop="1" thickBot="1" x14ac:dyDescent="0.2">
      <c r="K17" s="66"/>
      <c r="L17" s="63"/>
      <c r="M17" s="902"/>
      <c r="N17" s="66"/>
      <c r="O17" s="58"/>
      <c r="P17" s="55" t="s">
        <v>25</v>
      </c>
      <c r="Q17" s="846" t="s">
        <v>273</v>
      </c>
      <c r="R17" s="846"/>
      <c r="S17" s="846"/>
      <c r="T17" s="847"/>
      <c r="U17" s="909"/>
      <c r="V17" s="910"/>
      <c r="W17" s="910"/>
      <c r="X17" s="910"/>
      <c r="Y17" s="147" t="s">
        <v>20</v>
      </c>
      <c r="Z17" s="846" t="s">
        <v>276</v>
      </c>
      <c r="AA17" s="846"/>
      <c r="AB17" s="847"/>
      <c r="AC17" s="160"/>
      <c r="AD17" s="155"/>
      <c r="AE17" s="901" t="s">
        <v>26</v>
      </c>
      <c r="AF17" s="58"/>
      <c r="AG17" s="58"/>
      <c r="AH17" s="290" t="s">
        <v>176</v>
      </c>
      <c r="AI17" s="882" t="s">
        <v>278</v>
      </c>
      <c r="AJ17" s="882"/>
      <c r="AK17" s="882"/>
      <c r="AL17" s="881"/>
      <c r="AM17" s="58"/>
      <c r="AN17" s="296"/>
      <c r="AO17" s="880" t="s">
        <v>251</v>
      </c>
      <c r="AP17" s="881"/>
      <c r="AQ17" s="298"/>
      <c r="AS17" s="906" t="s">
        <v>256</v>
      </c>
      <c r="AT17" s="907"/>
      <c r="AU17" s="106"/>
      <c r="AV17" s="54" t="s">
        <v>32</v>
      </c>
      <c r="AW17" s="491"/>
    </row>
    <row r="18" spans="2:49" ht="24.75" customHeight="1" thickBot="1" x14ac:dyDescent="0.2">
      <c r="K18" s="66"/>
      <c r="L18" s="63"/>
      <c r="M18" s="902"/>
      <c r="N18" s="66"/>
      <c r="P18" s="844"/>
      <c r="Q18" s="741"/>
      <c r="R18" s="741"/>
      <c r="S18" s="741"/>
      <c r="T18" s="62" t="s">
        <v>13</v>
      </c>
      <c r="U18"/>
      <c r="V18" s="291"/>
      <c r="W18"/>
      <c r="X18" s="205"/>
      <c r="Y18" s="859">
        <f>+ROUND(AH9,1)+ROUND(AH12,1)+ROUND(AH15,1)+AH18</f>
        <v>0</v>
      </c>
      <c r="Z18" s="860"/>
      <c r="AA18" s="860"/>
      <c r="AB18" s="62" t="s">
        <v>4</v>
      </c>
      <c r="AC18" s="204"/>
      <c r="AD18" s="204"/>
      <c r="AE18" s="902"/>
      <c r="AH18" s="904">
        <f>+ROUND(AO18,1)+ROUND(AO21,1)</f>
        <v>0</v>
      </c>
      <c r="AI18" s="832"/>
      <c r="AJ18" s="832"/>
      <c r="AK18" s="832"/>
      <c r="AL18" s="54" t="s">
        <v>13</v>
      </c>
      <c r="AM18" s="65"/>
      <c r="AO18" s="316">
        <f>+ROUND(AU16,1)+ROUND(AU17,1)+ROUND(AU18,1)</f>
        <v>0</v>
      </c>
      <c r="AP18" s="54" t="s">
        <v>32</v>
      </c>
      <c r="AS18" s="906" t="s">
        <v>175</v>
      </c>
      <c r="AT18" s="907"/>
      <c r="AU18" s="106"/>
      <c r="AV18" s="54" t="s">
        <v>24</v>
      </c>
      <c r="AW18" s="491"/>
    </row>
    <row r="19" spans="2:49" ht="24.75" customHeight="1" thickTop="1" thickBot="1" x14ac:dyDescent="0.2">
      <c r="K19" s="66"/>
      <c r="L19" s="63"/>
      <c r="M19" s="902"/>
      <c r="N19" s="66"/>
      <c r="P19" s="141"/>
      <c r="Q19" s="309"/>
      <c r="R19" s="208"/>
      <c r="S19" s="141"/>
      <c r="T19" s="141"/>
      <c r="U19" s="143"/>
      <c r="V19" s="292"/>
      <c r="W19" s="143"/>
      <c r="X19" s="143"/>
      <c r="Y19" s="142"/>
      <c r="Z19" s="142"/>
      <c r="AA19" s="142"/>
      <c r="AB19" s="142"/>
      <c r="AC19" s="63"/>
      <c r="AD19" s="63"/>
      <c r="AE19" s="902"/>
      <c r="AH19" s="63"/>
      <c r="AI19" s="66"/>
      <c r="AJ19" s="63"/>
      <c r="AK19" s="63"/>
      <c r="AL19" s="63"/>
      <c r="AM19" s="66"/>
      <c r="AS19"/>
      <c r="AT19"/>
      <c r="AU19"/>
      <c r="AV19"/>
      <c r="AW19" s="829" t="s">
        <v>448</v>
      </c>
    </row>
    <row r="20" spans="2:49" ht="27" customHeight="1" thickTop="1" thickBot="1" x14ac:dyDescent="0.2">
      <c r="K20" s="66"/>
      <c r="L20" s="63"/>
      <c r="M20" s="902"/>
      <c r="N20" s="66"/>
      <c r="P20" s="55" t="s">
        <v>46</v>
      </c>
      <c r="Q20" s="846" t="s">
        <v>274</v>
      </c>
      <c r="R20" s="846"/>
      <c r="S20" s="846"/>
      <c r="T20" s="847"/>
      <c r="U20" s="141"/>
      <c r="V20" s="293"/>
      <c r="W20" s="294"/>
      <c r="X20" s="295"/>
      <c r="Y20" s="147" t="s">
        <v>23</v>
      </c>
      <c r="Z20" s="846" t="s">
        <v>275</v>
      </c>
      <c r="AA20" s="846"/>
      <c r="AB20" s="847"/>
      <c r="AC20" s="63"/>
      <c r="AD20" s="63"/>
      <c r="AE20" s="902"/>
      <c r="AG20" s="63"/>
      <c r="AH20" s="63"/>
      <c r="AI20" s="66"/>
      <c r="AJ20" s="63"/>
      <c r="AK20" s="63"/>
      <c r="AL20" s="158"/>
      <c r="AM20" s="66"/>
      <c r="AN20" s="297"/>
      <c r="AO20" s="880" t="s">
        <v>253</v>
      </c>
      <c r="AP20" s="881"/>
      <c r="AQ20" s="203"/>
      <c r="AR20" s="63"/>
      <c r="AS20" s="68"/>
      <c r="AT20" s="68"/>
      <c r="AW20" s="829"/>
    </row>
    <row r="21" spans="2:49" ht="25.35" customHeight="1" thickBot="1" x14ac:dyDescent="0.2">
      <c r="B21" s="854" t="s">
        <v>442</v>
      </c>
      <c r="C21" s="854"/>
      <c r="D21" s="854"/>
      <c r="E21" s="854"/>
      <c r="F21" s="854"/>
      <c r="G21" s="854"/>
      <c r="H21" s="854"/>
      <c r="I21" s="854"/>
      <c r="J21" s="854"/>
      <c r="K21" s="66"/>
      <c r="L21" s="63"/>
      <c r="M21" s="902"/>
      <c r="N21" s="66"/>
      <c r="P21" s="844"/>
      <c r="Q21" s="871"/>
      <c r="R21" s="871"/>
      <c r="S21" s="871"/>
      <c r="T21" s="62" t="s">
        <v>13</v>
      </c>
      <c r="U21" s="141"/>
      <c r="V21" s="141"/>
      <c r="W21" s="141"/>
      <c r="X21" s="141"/>
      <c r="Y21" s="859">
        <f>+P18-Y18</f>
        <v>0</v>
      </c>
      <c r="Z21" s="860"/>
      <c r="AA21" s="860"/>
      <c r="AB21" s="62" t="s">
        <v>4</v>
      </c>
      <c r="AC21" s="143"/>
      <c r="AD21" s="63"/>
      <c r="AE21" s="903"/>
      <c r="AG21" s="63"/>
      <c r="AH21" s="63"/>
      <c r="AI21" s="66"/>
      <c r="AJ21" s="63"/>
      <c r="AK21" s="63"/>
      <c r="AL21" s="63"/>
      <c r="AM21" s="63"/>
      <c r="AN21" s="158"/>
      <c r="AO21" s="106"/>
      <c r="AP21" s="54" t="s">
        <v>36</v>
      </c>
      <c r="AQ21" s="203"/>
      <c r="AR21" s="63"/>
      <c r="AS21" s="202"/>
      <c r="AT21" s="202"/>
      <c r="AU21"/>
      <c r="AV21"/>
      <c r="AW21" s="491"/>
    </row>
    <row r="22" spans="2:49" ht="25.5" customHeight="1" thickTop="1" thickBot="1" x14ac:dyDescent="0.2">
      <c r="B22" s="855"/>
      <c r="C22" s="855"/>
      <c r="D22" s="855"/>
      <c r="E22" s="855"/>
      <c r="F22" s="855"/>
      <c r="G22" s="855"/>
      <c r="H22" s="855"/>
      <c r="I22" s="855"/>
      <c r="J22" s="855"/>
      <c r="K22" s="66"/>
      <c r="L22" s="63"/>
      <c r="M22" s="902"/>
      <c r="N22" s="66"/>
      <c r="P22" s="908" t="str">
        <f>+IF(P21=0,"",IF(P18&lt;P21,"エラー !：④の内数である⑤の量が④を超えています",""))</f>
        <v/>
      </c>
      <c r="Q22" s="908"/>
      <c r="R22" s="908"/>
      <c r="S22" s="908"/>
      <c r="T22" s="908"/>
      <c r="U22" s="908"/>
      <c r="V22" s="908"/>
      <c r="W22" s="142"/>
      <c r="X22" s="142"/>
      <c r="Y22" s="142"/>
      <c r="Z22" s="142"/>
      <c r="AA22" s="142"/>
      <c r="AB22" s="142"/>
      <c r="AC22" s="63"/>
      <c r="AD22" s="63"/>
      <c r="AE22" s="197"/>
      <c r="AG22" s="63"/>
      <c r="AH22" s="63"/>
      <c r="AI22" s="66"/>
      <c r="AJ22" s="63"/>
      <c r="AK22" s="63"/>
      <c r="AL22" s="63"/>
      <c r="AM22" s="63"/>
      <c r="AN22" s="63"/>
      <c r="AW22" s="491"/>
    </row>
    <row r="23" spans="2:49" ht="27" customHeight="1" thickTop="1" thickBot="1" x14ac:dyDescent="0.2">
      <c r="B23" s="856" t="s">
        <v>197</v>
      </c>
      <c r="C23" s="858"/>
      <c r="D23" s="857" t="s">
        <v>443</v>
      </c>
      <c r="E23" s="857"/>
      <c r="F23" s="857"/>
      <c r="G23" s="858"/>
      <c r="H23" s="856" t="s">
        <v>444</v>
      </c>
      <c r="I23" s="857"/>
      <c r="J23" s="858"/>
      <c r="K23" s="66"/>
      <c r="L23" s="63"/>
      <c r="M23" s="902"/>
      <c r="N23" s="66"/>
      <c r="O23" s="58"/>
      <c r="P23" s="61" t="s">
        <v>86</v>
      </c>
      <c r="Q23" s="882" t="s">
        <v>30</v>
      </c>
      <c r="R23" s="882"/>
      <c r="S23" s="882"/>
      <c r="T23" s="881"/>
      <c r="U23" s="888"/>
      <c r="V23" s="889"/>
      <c r="W23" s="889"/>
      <c r="X23" s="889"/>
      <c r="AC23" s="63"/>
      <c r="AD23" s="63"/>
      <c r="AE23" s="202"/>
      <c r="AF23"/>
      <c r="AG23"/>
      <c r="AH23"/>
      <c r="AI23" s="299"/>
      <c r="AJ23" s="202"/>
      <c r="AK23" s="63"/>
      <c r="AL23" s="63"/>
      <c r="AM23" s="63"/>
      <c r="AN23" s="162"/>
      <c r="AP23" s="63"/>
      <c r="AR23" s="59"/>
      <c r="AS23" s="147" t="s">
        <v>188</v>
      </c>
      <c r="AT23" s="846" t="s">
        <v>189</v>
      </c>
      <c r="AU23" s="846"/>
      <c r="AV23" s="847"/>
      <c r="AW23" s="491"/>
    </row>
    <row r="24" spans="2:49" ht="27" customHeight="1" thickBot="1" x14ac:dyDescent="0.2">
      <c r="B24" s="866" t="s">
        <v>198</v>
      </c>
      <c r="C24" s="867"/>
      <c r="D24" s="830">
        <v>1175</v>
      </c>
      <c r="E24" s="830"/>
      <c r="F24" s="830"/>
      <c r="G24" s="206" t="s">
        <v>196</v>
      </c>
      <c r="H24" s="831">
        <f>+F12</f>
        <v>1249.3</v>
      </c>
      <c r="I24" s="832"/>
      <c r="J24" s="206" t="s">
        <v>196</v>
      </c>
      <c r="K24" s="66"/>
      <c r="L24" s="63"/>
      <c r="M24" s="903"/>
      <c r="P24" s="837"/>
      <c r="Q24" s="870"/>
      <c r="R24" s="870"/>
      <c r="S24" s="870"/>
      <c r="T24" s="54" t="s">
        <v>13</v>
      </c>
      <c r="U24"/>
      <c r="V24"/>
      <c r="W24"/>
      <c r="X24"/>
      <c r="AC24" s="63"/>
      <c r="AD24" s="63"/>
      <c r="AE24" s="202"/>
      <c r="AF24"/>
      <c r="AG24"/>
      <c r="AH24"/>
      <c r="AI24" s="299"/>
      <c r="AJ24" s="202"/>
      <c r="AK24" s="63"/>
      <c r="AL24" s="152"/>
      <c r="AM24" s="63"/>
      <c r="AN24" s="63"/>
      <c r="AQ24" s="66"/>
      <c r="AR24" s="157"/>
      <c r="AS24" s="859">
        <f>+ROUND(AU16,1)+ROUND(AA28,1)</f>
        <v>561.79999999999995</v>
      </c>
      <c r="AT24" s="860"/>
      <c r="AU24" s="860"/>
      <c r="AV24" s="62" t="s">
        <v>13</v>
      </c>
      <c r="AW24" s="491"/>
    </row>
    <row r="25" spans="2:49" ht="27" customHeight="1" thickBot="1" x14ac:dyDescent="0.2">
      <c r="B25" s="866" t="s">
        <v>199</v>
      </c>
      <c r="C25" s="867"/>
      <c r="D25" s="830">
        <v>0</v>
      </c>
      <c r="E25" s="830"/>
      <c r="F25" s="830"/>
      <c r="G25" s="206" t="s">
        <v>196</v>
      </c>
      <c r="H25" s="831">
        <f>+P12+AH9</f>
        <v>0</v>
      </c>
      <c r="I25" s="832"/>
      <c r="J25" s="206" t="s">
        <v>196</v>
      </c>
      <c r="K25" s="66"/>
      <c r="L25" s="63"/>
      <c r="P25" s="63"/>
      <c r="Q25" s="63"/>
      <c r="R25" s="63"/>
      <c r="S25" s="63"/>
      <c r="T25" s="63"/>
      <c r="U25" s="63"/>
      <c r="V25" s="63"/>
      <c r="AE25" s="161"/>
      <c r="AH25" s="63"/>
      <c r="AI25" s="66"/>
      <c r="AJ25" s="63"/>
      <c r="AK25" s="63"/>
      <c r="AL25" s="198"/>
      <c r="AM25" s="198"/>
      <c r="AN25" s="198"/>
      <c r="AQ25" s="311"/>
      <c r="AR25" s="138"/>
      <c r="AW25" s="491"/>
    </row>
    <row r="26" spans="2:49" ht="27" customHeight="1" thickTop="1" thickBot="1" x14ac:dyDescent="0.2">
      <c r="B26" s="866" t="s">
        <v>200</v>
      </c>
      <c r="C26" s="867"/>
      <c r="D26" s="830">
        <v>0</v>
      </c>
      <c r="E26" s="830"/>
      <c r="F26" s="830"/>
      <c r="G26" s="206" t="s">
        <v>196</v>
      </c>
      <c r="H26" s="831">
        <f>+P21</f>
        <v>0</v>
      </c>
      <c r="I26" s="832"/>
      <c r="J26" s="206" t="s">
        <v>196</v>
      </c>
      <c r="K26" s="66"/>
      <c r="L26" s="155"/>
      <c r="M26" s="901" t="s">
        <v>33</v>
      </c>
      <c r="N26" s="58"/>
      <c r="O26" s="58"/>
      <c r="P26" s="290" t="s">
        <v>178</v>
      </c>
      <c r="Q26" s="882" t="s">
        <v>179</v>
      </c>
      <c r="R26" s="882"/>
      <c r="S26" s="882"/>
      <c r="T26" s="881"/>
      <c r="U26" s="58"/>
      <c r="V26" s="58"/>
      <c r="W26" s="58"/>
      <c r="X26" s="58"/>
      <c r="Y26" s="58"/>
      <c r="Z26" s="58"/>
      <c r="AA26" s="58"/>
      <c r="AB26" s="58"/>
      <c r="AC26" s="58"/>
      <c r="AD26" s="58"/>
      <c r="AE26" s="58"/>
      <c r="AF26" s="58"/>
      <c r="AG26" s="58"/>
      <c r="AH26" s="58"/>
      <c r="AI26" s="71"/>
      <c r="AJ26" s="58"/>
      <c r="AK26" s="59"/>
      <c r="AL26" s="147" t="s">
        <v>185</v>
      </c>
      <c r="AM26" s="846" t="s">
        <v>279</v>
      </c>
      <c r="AN26" s="846"/>
      <c r="AO26" s="846"/>
      <c r="AP26" s="847"/>
      <c r="AQ26" s="313"/>
      <c r="AR26" s="314"/>
      <c r="AS26" s="147" t="s">
        <v>190</v>
      </c>
      <c r="AT26" s="846" t="s">
        <v>428</v>
      </c>
      <c r="AU26" s="846"/>
      <c r="AV26" s="847"/>
      <c r="AW26" s="491"/>
    </row>
    <row r="27" spans="2:49" ht="27" customHeight="1" thickBot="1" x14ac:dyDescent="0.2">
      <c r="B27" s="866" t="s">
        <v>221</v>
      </c>
      <c r="C27" s="867"/>
      <c r="D27" s="830">
        <v>0</v>
      </c>
      <c r="E27" s="830"/>
      <c r="F27" s="830"/>
      <c r="G27" s="206" t="s">
        <v>196</v>
      </c>
      <c r="H27" s="831">
        <f>+Y21</f>
        <v>0</v>
      </c>
      <c r="I27" s="832"/>
      <c r="J27" s="206" t="s">
        <v>196</v>
      </c>
      <c r="M27" s="902"/>
      <c r="P27" s="904">
        <f>+R30+ROUND(R33,1)</f>
        <v>1249.3</v>
      </c>
      <c r="Q27" s="905"/>
      <c r="R27" s="905"/>
      <c r="S27" s="905"/>
      <c r="T27" s="54" t="s">
        <v>36</v>
      </c>
      <c r="U27" s="74"/>
      <c r="V27" s="74"/>
      <c r="Y27" s="72" t="s">
        <v>37</v>
      </c>
      <c r="Z27" s="75"/>
      <c r="AH27" s="63"/>
      <c r="AI27" s="63"/>
      <c r="AJ27" s="63"/>
      <c r="AK27" s="63"/>
      <c r="AL27" s="859">
        <f>+AH18+P27</f>
        <v>1249.3</v>
      </c>
      <c r="AM27" s="860"/>
      <c r="AN27" s="860"/>
      <c r="AO27" s="860"/>
      <c r="AP27" s="62" t="s">
        <v>13</v>
      </c>
      <c r="AQ27" s="311"/>
      <c r="AR27" s="138"/>
      <c r="AS27" s="844"/>
      <c r="AT27" s="845"/>
      <c r="AU27" s="845"/>
      <c r="AV27" s="62" t="s">
        <v>13</v>
      </c>
      <c r="AW27" s="491"/>
    </row>
    <row r="28" spans="2:49" ht="27" customHeight="1" thickTop="1" thickBot="1" x14ac:dyDescent="0.2">
      <c r="B28" s="868" t="s">
        <v>329</v>
      </c>
      <c r="C28" s="869"/>
      <c r="D28" s="830">
        <v>0</v>
      </c>
      <c r="E28" s="830"/>
      <c r="F28" s="830"/>
      <c r="G28" s="206" t="s">
        <v>196</v>
      </c>
      <c r="H28" s="831">
        <f>+P15+AH12</f>
        <v>0</v>
      </c>
      <c r="I28" s="832"/>
      <c r="J28" s="206" t="s">
        <v>196</v>
      </c>
      <c r="M28" s="902"/>
      <c r="P28" s="66"/>
      <c r="U28" s="63"/>
      <c r="V28" s="63"/>
      <c r="Y28" s="864" t="s">
        <v>173</v>
      </c>
      <c r="Z28" s="865"/>
      <c r="AA28" s="837">
        <v>561.79999999999995</v>
      </c>
      <c r="AB28" s="838"/>
      <c r="AC28" s="838"/>
      <c r="AD28" s="838"/>
      <c r="AE28" s="838"/>
      <c r="AF28" s="54" t="s">
        <v>13</v>
      </c>
      <c r="AH28" s="63"/>
      <c r="AI28" s="63"/>
      <c r="AN28" s="310"/>
      <c r="AQ28" s="311"/>
      <c r="AR28" s="138"/>
      <c r="AS28" s="489" t="str">
        <f>+IF(AS27=0,"",IF(AL27&lt;(AS24+AS27+AS31),"エラー !：⑩の内数である（⑫+⑬＋⑭）の量が⑩を超えています",""))</f>
        <v/>
      </c>
      <c r="AT28" s="487"/>
      <c r="AU28" s="487"/>
      <c r="AV28" s="487"/>
      <c r="AW28" s="491"/>
    </row>
    <row r="29" spans="2:49" ht="27" customHeight="1" thickTop="1" thickBot="1" x14ac:dyDescent="0.2">
      <c r="B29" s="866" t="s">
        <v>222</v>
      </c>
      <c r="C29" s="867"/>
      <c r="D29" s="830">
        <v>1175</v>
      </c>
      <c r="E29" s="830"/>
      <c r="F29" s="830"/>
      <c r="G29" s="206" t="s">
        <v>196</v>
      </c>
      <c r="H29" s="831">
        <f>+AL27</f>
        <v>1249.3</v>
      </c>
      <c r="I29" s="832"/>
      <c r="J29" s="206" t="s">
        <v>196</v>
      </c>
      <c r="M29" s="902"/>
      <c r="P29" s="66"/>
      <c r="Q29" s="155"/>
      <c r="R29" s="61" t="s">
        <v>181</v>
      </c>
      <c r="S29" s="882" t="s">
        <v>31</v>
      </c>
      <c r="T29" s="896"/>
      <c r="U29" s="896"/>
      <c r="V29" s="897"/>
      <c r="W29" s="58"/>
      <c r="X29" s="76"/>
      <c r="Y29" s="864" t="s">
        <v>255</v>
      </c>
      <c r="Z29" s="865"/>
      <c r="AA29" s="837">
        <v>687.5</v>
      </c>
      <c r="AB29" s="838"/>
      <c r="AC29" s="838"/>
      <c r="AD29" s="838"/>
      <c r="AE29" s="838"/>
      <c r="AF29" s="54" t="s">
        <v>13</v>
      </c>
      <c r="AH29" s="63"/>
      <c r="AI29" s="63"/>
      <c r="AJ29" s="63"/>
      <c r="AK29" s="63"/>
      <c r="AL29" s="147" t="s">
        <v>186</v>
      </c>
      <c r="AM29" s="846" t="s">
        <v>187</v>
      </c>
      <c r="AN29" s="846"/>
      <c r="AO29" s="846"/>
      <c r="AP29" s="847"/>
      <c r="AQ29" s="312"/>
      <c r="AR29" s="315"/>
      <c r="AS29" s="839" t="s">
        <v>191</v>
      </c>
      <c r="AT29" s="833" t="s">
        <v>429</v>
      </c>
      <c r="AU29" s="833"/>
      <c r="AV29" s="834"/>
      <c r="AW29" s="491"/>
    </row>
    <row r="30" spans="2:49" ht="27" customHeight="1" thickBot="1" x14ac:dyDescent="0.2">
      <c r="B30" s="866" t="s">
        <v>223</v>
      </c>
      <c r="C30" s="867"/>
      <c r="D30" s="830">
        <v>130</v>
      </c>
      <c r="E30" s="830"/>
      <c r="F30" s="830"/>
      <c r="G30" s="206" t="s">
        <v>196</v>
      </c>
      <c r="H30" s="831">
        <f>+AL30</f>
        <v>684.1</v>
      </c>
      <c r="I30" s="832"/>
      <c r="J30" s="206" t="s">
        <v>196</v>
      </c>
      <c r="M30" s="902"/>
      <c r="P30" s="66"/>
      <c r="R30" s="904">
        <f>+ROUND(AA28,1)+ROUND(AA29,1)+ROUND(AA30,1)</f>
        <v>1249.3</v>
      </c>
      <c r="S30" s="905"/>
      <c r="T30" s="905"/>
      <c r="U30" s="905"/>
      <c r="V30" s="54" t="s">
        <v>15</v>
      </c>
      <c r="Y30" s="864" t="s">
        <v>184</v>
      </c>
      <c r="Z30" s="865"/>
      <c r="AA30" s="837"/>
      <c r="AB30" s="838"/>
      <c r="AC30" s="838"/>
      <c r="AD30" s="838"/>
      <c r="AE30" s="838"/>
      <c r="AF30" s="54" t="s">
        <v>13</v>
      </c>
      <c r="AL30" s="844">
        <v>684.1</v>
      </c>
      <c r="AM30" s="845"/>
      <c r="AN30" s="845"/>
      <c r="AO30" s="845"/>
      <c r="AP30" s="62" t="s">
        <v>13</v>
      </c>
      <c r="AS30" s="840"/>
      <c r="AT30" s="835"/>
      <c r="AU30" s="835"/>
      <c r="AV30" s="836"/>
      <c r="AW30" s="491"/>
    </row>
    <row r="31" spans="2:49" ht="27" customHeight="1" thickTop="1" thickBot="1" x14ac:dyDescent="0.2">
      <c r="B31" s="866" t="s">
        <v>224</v>
      </c>
      <c r="C31" s="867"/>
      <c r="D31" s="830">
        <v>900</v>
      </c>
      <c r="E31" s="830"/>
      <c r="F31" s="830"/>
      <c r="G31" s="206" t="s">
        <v>196</v>
      </c>
      <c r="H31" s="831">
        <f>+AS24</f>
        <v>561.79999999999995</v>
      </c>
      <c r="I31" s="832"/>
      <c r="J31" s="206" t="s">
        <v>196</v>
      </c>
      <c r="M31" s="902"/>
      <c r="P31" s="66"/>
      <c r="Y31"/>
      <c r="Z31"/>
      <c r="AA31" s="77" t="s">
        <v>88</v>
      </c>
      <c r="AK31" s="138"/>
      <c r="AL31" s="841" t="str">
        <f>+IF(AL30=0,"",IF(AL27&lt;AL30,"エラー !：⑩の内数である⑪の量が⑩を超えています",""))</f>
        <v/>
      </c>
      <c r="AM31" s="841"/>
      <c r="AN31" s="841"/>
      <c r="AO31" s="841"/>
      <c r="AP31" s="841"/>
      <c r="AQ31" s="841"/>
      <c r="AR31" s="51"/>
      <c r="AS31" s="842"/>
      <c r="AT31" s="843"/>
      <c r="AU31" s="843"/>
      <c r="AV31" s="173" t="s">
        <v>13</v>
      </c>
      <c r="AW31" s="491"/>
    </row>
    <row r="32" spans="2:49" ht="27" customHeight="1" thickTop="1" thickBot="1" x14ac:dyDescent="0.2">
      <c r="B32" s="866" t="s">
        <v>426</v>
      </c>
      <c r="C32" s="867"/>
      <c r="D32" s="830">
        <v>0</v>
      </c>
      <c r="E32" s="830"/>
      <c r="F32" s="830"/>
      <c r="G32" s="206" t="s">
        <v>196</v>
      </c>
      <c r="H32" s="831">
        <f>+AS27</f>
        <v>0</v>
      </c>
      <c r="I32" s="832"/>
      <c r="J32" s="206" t="s">
        <v>196</v>
      </c>
      <c r="M32" s="902"/>
      <c r="P32" s="66"/>
      <c r="Q32" s="155"/>
      <c r="R32" s="61" t="s">
        <v>183</v>
      </c>
      <c r="S32" s="882" t="s">
        <v>35</v>
      </c>
      <c r="T32" s="896"/>
      <c r="U32" s="896"/>
      <c r="V32" s="897"/>
      <c r="W32" s="63"/>
      <c r="X32" s="63"/>
      <c r="Y32"/>
      <c r="Z32"/>
      <c r="AA32" s="890" t="s">
        <v>327</v>
      </c>
      <c r="AB32" s="891"/>
      <c r="AC32" s="891"/>
      <c r="AD32" s="891"/>
      <c r="AE32" s="891"/>
      <c r="AF32" s="891" t="s">
        <v>192</v>
      </c>
      <c r="AG32" s="891"/>
      <c r="AH32" s="891"/>
      <c r="AI32" s="891"/>
      <c r="AJ32" s="891"/>
      <c r="AK32" s="891"/>
      <c r="AL32" s="891" t="s">
        <v>193</v>
      </c>
      <c r="AM32" s="891"/>
      <c r="AN32" s="891"/>
      <c r="AO32" s="898"/>
      <c r="AP32" s="200"/>
      <c r="AS32" s="490" t="str">
        <f>+IF(AS31=0,"",IF(AL27&lt;(AS24+AS27+AS31),"エラー !：⑩の内数である（⑫+⑬＋⑭）の量が⑩を超えています",""))</f>
        <v/>
      </c>
      <c r="AT32" s="488"/>
      <c r="AU32" s="488"/>
      <c r="AV32" s="488"/>
      <c r="AW32" s="491"/>
    </row>
    <row r="33" spans="2:62" ht="27" customHeight="1" thickBot="1" x14ac:dyDescent="0.2">
      <c r="B33" s="862" t="s">
        <v>427</v>
      </c>
      <c r="C33" s="863"/>
      <c r="D33" s="848">
        <v>0</v>
      </c>
      <c r="E33" s="849"/>
      <c r="F33" s="849"/>
      <c r="G33" s="207" t="s">
        <v>196</v>
      </c>
      <c r="H33" s="850">
        <f>+AS31</f>
        <v>0</v>
      </c>
      <c r="I33" s="851"/>
      <c r="J33" s="207" t="s">
        <v>196</v>
      </c>
      <c r="M33" s="903"/>
      <c r="R33" s="837"/>
      <c r="S33" s="838"/>
      <c r="T33" s="838"/>
      <c r="U33" s="838"/>
      <c r="V33" s="54" t="s">
        <v>36</v>
      </c>
      <c r="W33" s="63"/>
      <c r="X33" s="63"/>
      <c r="Y33"/>
      <c r="Z33"/>
      <c r="AA33" s="892"/>
      <c r="AB33" s="893"/>
      <c r="AC33" s="893"/>
      <c r="AD33" s="893"/>
      <c r="AE33" s="893"/>
      <c r="AF33" s="893"/>
      <c r="AG33" s="893"/>
      <c r="AH33" s="893"/>
      <c r="AI33" s="893"/>
      <c r="AJ33" s="893"/>
      <c r="AK33" s="893"/>
      <c r="AL33" s="893"/>
      <c r="AM33" s="893"/>
      <c r="AN33" s="893"/>
      <c r="AO33" s="899"/>
      <c r="AP33" s="200"/>
      <c r="AW33" s="491"/>
    </row>
    <row r="34" spans="2:62" ht="24" customHeight="1" x14ac:dyDescent="0.15">
      <c r="C34" s="300" t="str">
        <f>+IF(D30=0,"",IF(D29&lt;D30,"エラー !：上の表は、⑩の内数である⑪の量が⑩を超えています",""))</f>
        <v/>
      </c>
      <c r="AA34" s="894"/>
      <c r="AB34" s="895"/>
      <c r="AC34" s="895"/>
      <c r="AD34" s="895"/>
      <c r="AE34" s="895"/>
      <c r="AF34" s="895"/>
      <c r="AG34" s="895"/>
      <c r="AH34" s="895"/>
      <c r="AI34" s="895"/>
      <c r="AJ34" s="895"/>
      <c r="AK34" s="895"/>
      <c r="AL34" s="895"/>
      <c r="AM34" s="895"/>
      <c r="AN34" s="895"/>
      <c r="AO34" s="900"/>
      <c r="AP34" s="200"/>
      <c r="AW34" s="491"/>
    </row>
    <row r="35" spans="2:62" ht="15" customHeight="1" x14ac:dyDescent="0.15">
      <c r="C35" s="30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01" t="str">
        <f>+IF(D32=0,"",IF(D29&lt;D32,"エラー !：上の表は、⑩の内数である⑬の量が⑩を超えています",""))</f>
        <v/>
      </c>
      <c r="AF36" s="74"/>
      <c r="AG36" s="74"/>
      <c r="AH36" s="74"/>
      <c r="AI36" s="74"/>
      <c r="AJ36" s="74"/>
      <c r="AK36" s="74"/>
      <c r="AL36" s="74"/>
      <c r="AM36" s="163"/>
      <c r="AN36" s="163"/>
      <c r="AO36" s="138"/>
      <c r="AP36" s="63"/>
      <c r="AQ36" s="63"/>
      <c r="AR36" s="63"/>
      <c r="AS36" s="63"/>
      <c r="AT36" s="63"/>
      <c r="AU36" s="63"/>
      <c r="AV36" s="63"/>
      <c r="AW36" s="78"/>
      <c r="AY36" s="63"/>
      <c r="AZ36" s="63"/>
      <c r="BA36" s="63"/>
      <c r="BB36" s="63"/>
      <c r="BC36" s="63"/>
      <c r="BD36" s="63"/>
    </row>
    <row r="37" spans="2:62" ht="15" customHeight="1" x14ac:dyDescent="0.15">
      <c r="C37" s="301" t="str">
        <f>+IF(D33=0,"",IF(D29&lt;D33,"エラー !：上の表は、⑩の内数である⑭の量が⑩を超えています",""))</f>
        <v/>
      </c>
      <c r="J37" s="78"/>
      <c r="K37" s="78"/>
      <c r="R37" s="78"/>
      <c r="S37" s="78"/>
      <c r="T37" s="78"/>
      <c r="AF37" s="63"/>
      <c r="AG37" s="63"/>
      <c r="AH37" s="63"/>
      <c r="AI37" s="63"/>
      <c r="AJ37" s="63"/>
      <c r="AK37" s="63"/>
      <c r="AL37" s="74"/>
      <c r="AM37" s="138"/>
      <c r="AN37" s="138"/>
      <c r="AO37" s="138"/>
      <c r="AP37" s="63"/>
      <c r="AQ37" s="63"/>
      <c r="AR37" s="63"/>
      <c r="AS37" s="63"/>
      <c r="AT37" s="63"/>
      <c r="AU37" s="74"/>
      <c r="AV37" s="74"/>
      <c r="AW37" s="78"/>
      <c r="AY37" s="63"/>
      <c r="AZ37" s="63"/>
      <c r="BA37" s="63"/>
      <c r="BB37" s="63"/>
      <c r="BC37" s="63"/>
      <c r="BD37" s="63"/>
    </row>
    <row r="38" spans="2:62" ht="13.5" x14ac:dyDescent="0.15">
      <c r="H38" s="330"/>
      <c r="J38" s="78"/>
      <c r="K38" s="78"/>
      <c r="R38" s="78"/>
      <c r="S38" s="78"/>
      <c r="T38" s="78"/>
      <c r="AF38" s="63"/>
      <c r="AG38" s="63"/>
      <c r="AH38" s="63"/>
      <c r="AI38" s="63"/>
      <c r="AJ38" s="63"/>
      <c r="AK38" s="63"/>
      <c r="AL38" s="74"/>
      <c r="AM38" s="138"/>
      <c r="AN38" s="138"/>
      <c r="AO38" s="138"/>
      <c r="AP38" s="63"/>
      <c r="AQ38" s="63"/>
      <c r="AR38" s="63"/>
      <c r="AS38" s="138"/>
      <c r="AT38" s="163"/>
      <c r="AU38" s="74"/>
      <c r="AV38" s="74"/>
      <c r="AW38" s="78"/>
      <c r="AY38" s="63"/>
      <c r="AZ38" s="63"/>
      <c r="BA38" s="63"/>
      <c r="BB38" s="63"/>
      <c r="BC38" s="63"/>
      <c r="BD38" s="63"/>
    </row>
    <row r="39" spans="2:62" ht="13.5" x14ac:dyDescent="0.15">
      <c r="H39" s="330"/>
      <c r="J39" s="78"/>
      <c r="K39" s="78"/>
      <c r="R39" s="78"/>
      <c r="S39" s="78"/>
      <c r="T39" s="78"/>
      <c r="AF39" s="63"/>
      <c r="AG39" s="63"/>
      <c r="AH39" s="63"/>
      <c r="AI39" s="63"/>
      <c r="AJ39" s="63"/>
      <c r="AK39" s="63"/>
      <c r="AL39" s="74"/>
      <c r="AM39" s="138"/>
      <c r="AN39" s="138"/>
      <c r="AO39" s="138"/>
      <c r="AP39" s="63"/>
      <c r="AQ39" s="63"/>
      <c r="AR39" s="63"/>
      <c r="AS39" s="138"/>
      <c r="AT39" s="74"/>
      <c r="AU39" s="74"/>
      <c r="AV39" s="74"/>
      <c r="AW39" s="78"/>
      <c r="AY39" s="63"/>
      <c r="AZ39" s="63"/>
      <c r="BA39" s="63"/>
      <c r="BB39" s="63"/>
      <c r="BC39" s="63"/>
      <c r="BD39" s="63"/>
    </row>
    <row r="40" spans="2:62" ht="13.5" x14ac:dyDescent="0.15">
      <c r="H40" s="330"/>
      <c r="J40" s="78"/>
      <c r="K40" s="78"/>
      <c r="R40" s="78"/>
      <c r="S40" s="78"/>
      <c r="T40" s="78"/>
      <c r="AF40" s="63"/>
      <c r="AG40" s="63"/>
      <c r="AH40" s="63"/>
      <c r="AI40" s="63"/>
      <c r="AJ40" s="63"/>
      <c r="AK40" s="63"/>
      <c r="AL40" s="74"/>
      <c r="AM40" s="138"/>
      <c r="AN40" s="138"/>
      <c r="AO40" s="138"/>
      <c r="AP40" s="63"/>
      <c r="AQ40" s="63"/>
      <c r="AR40" s="63"/>
      <c r="AS40" s="138"/>
      <c r="AT40" s="74"/>
      <c r="AU40" s="74"/>
      <c r="AV40" s="74"/>
      <c r="AW40" s="78"/>
      <c r="AY40" s="63"/>
      <c r="AZ40" s="63"/>
      <c r="BA40" s="63"/>
      <c r="BB40" s="63"/>
      <c r="BC40" s="63"/>
      <c r="BD40" s="63"/>
    </row>
    <row r="41" spans="2:62" ht="13.5" x14ac:dyDescent="0.15">
      <c r="H41" s="330"/>
      <c r="J41" s="78"/>
      <c r="K41" s="78"/>
      <c r="R41" s="78"/>
      <c r="S41" s="78"/>
      <c r="T41" s="78"/>
      <c r="AF41" s="63"/>
      <c r="AG41" s="63"/>
      <c r="AH41" s="63"/>
      <c r="AI41" s="63"/>
      <c r="AJ41" s="63"/>
      <c r="AK41" s="63"/>
      <c r="AL41" s="63"/>
      <c r="AM41" s="63"/>
      <c r="AN41" s="63"/>
      <c r="AO41" s="63"/>
      <c r="AP41" s="63"/>
      <c r="AQ41" s="63"/>
      <c r="AR41" s="63"/>
      <c r="AS41" s="138"/>
      <c r="AT41" s="74"/>
      <c r="AU41" s="74"/>
      <c r="AV41" s="74"/>
      <c r="AW41" s="78"/>
      <c r="AY41" s="63"/>
      <c r="AZ41" s="63"/>
      <c r="BA41" s="63"/>
      <c r="BB41" s="63"/>
      <c r="BC41" s="63"/>
      <c r="BD41" s="63"/>
    </row>
    <row r="42" spans="2:62" ht="13.5" x14ac:dyDescent="0.15">
      <c r="H42" s="330"/>
      <c r="I42" s="78"/>
      <c r="J42" s="78"/>
      <c r="K42" s="78"/>
      <c r="R42" s="78"/>
      <c r="S42" s="78"/>
      <c r="T42" s="78"/>
      <c r="AQ42" s="63"/>
      <c r="AR42" s="63"/>
      <c r="AS42" s="138"/>
      <c r="AT42" s="74"/>
      <c r="AY42" s="63"/>
      <c r="AZ42" s="63"/>
      <c r="BA42" s="63"/>
      <c r="BB42" s="63"/>
      <c r="BC42" s="63"/>
      <c r="BD42" s="63"/>
    </row>
    <row r="43" spans="2:62" x14ac:dyDescent="0.15">
      <c r="H43" s="330"/>
      <c r="I43" s="78"/>
      <c r="J43" s="78"/>
      <c r="K43" s="78"/>
      <c r="R43" s="78"/>
      <c r="S43" s="78"/>
      <c r="T43" s="78"/>
      <c r="AW43" s="78"/>
      <c r="AY43" s="63"/>
      <c r="AZ43" s="63"/>
      <c r="BA43" s="63"/>
      <c r="BB43" s="63"/>
      <c r="BC43" s="63"/>
      <c r="BD43" s="63"/>
    </row>
    <row r="44" spans="2:62" x14ac:dyDescent="0.15">
      <c r="H44" s="330"/>
      <c r="I44" s="78"/>
      <c r="J44" s="78"/>
      <c r="K44" s="78"/>
      <c r="R44" s="78"/>
      <c r="S44" s="78"/>
      <c r="T44" s="78"/>
      <c r="AW44" s="78"/>
    </row>
    <row r="45" spans="2:62" x14ac:dyDescent="0.15">
      <c r="H45" s="330"/>
      <c r="I45" s="78"/>
      <c r="J45" s="78"/>
      <c r="K45" s="78"/>
      <c r="R45" s="78"/>
      <c r="S45" s="78"/>
      <c r="T45" s="78"/>
    </row>
    <row r="46" spans="2:62" x14ac:dyDescent="0.15">
      <c r="H46" s="330"/>
      <c r="I46" s="78"/>
      <c r="J46" s="78"/>
      <c r="K46" s="78"/>
      <c r="R46" s="78"/>
      <c r="S46" s="78"/>
      <c r="T46" s="78"/>
    </row>
    <row r="47" spans="2:62" ht="13.5" x14ac:dyDescent="0.15">
      <c r="H47" s="330"/>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92</v>
      </c>
      <c r="T1" s="95" t="s">
        <v>280</v>
      </c>
    </row>
    <row r="2" spans="2:49" ht="12" customHeight="1" thickBot="1" x14ac:dyDescent="0.2">
      <c r="B2" s="852" t="s">
        <v>270</v>
      </c>
      <c r="C2" s="852"/>
      <c r="D2" s="852"/>
      <c r="E2" s="852"/>
      <c r="F2" s="852"/>
      <c r="G2" s="852"/>
      <c r="H2" s="852"/>
      <c r="I2" s="137"/>
      <c r="J2" s="137"/>
      <c r="K2" s="137"/>
      <c r="L2" s="137"/>
      <c r="M2" s="137"/>
      <c r="N2" s="137"/>
      <c r="O2" s="137"/>
      <c r="P2" s="137"/>
      <c r="Q2" s="137"/>
      <c r="R2" s="137"/>
      <c r="S2" s="137"/>
      <c r="T2" s="137"/>
      <c r="U2" s="137"/>
      <c r="V2" s="137"/>
      <c r="W2" s="137"/>
      <c r="X2" s="137"/>
      <c r="Y2" s="118"/>
      <c r="Z2" s="51"/>
      <c r="AA2" s="51"/>
      <c r="AB2" s="51"/>
      <c r="AC2" s="51"/>
      <c r="AD2" s="51"/>
      <c r="AE2" s="51"/>
      <c r="AF2" s="51"/>
      <c r="AG2" s="51"/>
      <c r="AH2" s="51"/>
      <c r="AI2" s="51"/>
      <c r="AJ2" s="51"/>
      <c r="AK2" s="51"/>
      <c r="AL2" s="51"/>
      <c r="AM2" s="51"/>
      <c r="AN2" s="51"/>
      <c r="AO2" s="51"/>
      <c r="AP2" s="51"/>
      <c r="AQ2" s="51"/>
      <c r="AR2" s="51"/>
      <c r="AS2" s="51"/>
      <c r="AT2" s="51"/>
      <c r="AU2" s="129"/>
      <c r="AV2" s="127"/>
      <c r="AW2" s="491"/>
    </row>
    <row r="3" spans="2:49" ht="13.35" customHeight="1" x14ac:dyDescent="0.15">
      <c r="B3" s="852"/>
      <c r="C3" s="852"/>
      <c r="D3" s="852"/>
      <c r="E3" s="852"/>
      <c r="F3" s="852"/>
      <c r="G3" s="852"/>
      <c r="H3" s="852"/>
      <c r="I3" s="137"/>
      <c r="J3" s="137"/>
      <c r="K3" s="137"/>
      <c r="L3" s="137"/>
      <c r="M3" s="137"/>
      <c r="N3" s="137"/>
      <c r="O3" s="137"/>
      <c r="P3" s="137"/>
      <c r="Q3" s="137"/>
      <c r="R3" s="137"/>
      <c r="S3" s="137"/>
      <c r="T3" s="137"/>
      <c r="U3" s="137"/>
      <c r="V3" s="137"/>
      <c r="W3" s="137"/>
      <c r="X3" s="137"/>
      <c r="Y3" s="118"/>
      <c r="Z3" s="52"/>
      <c r="AA3" s="52"/>
      <c r="AB3" s="911"/>
      <c r="AC3" s="911"/>
      <c r="AD3" s="911"/>
      <c r="AE3" s="101"/>
      <c r="AF3" s="119"/>
      <c r="AG3" s="119"/>
      <c r="AH3" s="119"/>
      <c r="AI3" s="119"/>
      <c r="AJ3" s="119"/>
      <c r="AK3" s="119"/>
      <c r="AL3" s="119"/>
      <c r="AM3" s="119"/>
      <c r="AN3" s="119"/>
      <c r="AO3" s="119"/>
      <c r="AP3" s="912" t="s">
        <v>325</v>
      </c>
      <c r="AQ3" s="913"/>
      <c r="AR3" s="914"/>
      <c r="AS3" s="918" t="s">
        <v>0</v>
      </c>
      <c r="AT3" s="757"/>
      <c r="AU3" s="128" t="s">
        <v>111</v>
      </c>
      <c r="AV3" s="119"/>
      <c r="AW3" s="491"/>
    </row>
    <row r="4" spans="2:49" ht="14.25" thickBot="1" x14ac:dyDescent="0.2">
      <c r="C4" s="118"/>
      <c r="F4" s="118"/>
      <c r="G4" s="118"/>
      <c r="H4" s="118"/>
      <c r="I4" s="118"/>
      <c r="J4" s="118"/>
      <c r="K4" s="118"/>
      <c r="L4" s="118"/>
      <c r="M4" s="118"/>
      <c r="N4" s="118"/>
      <c r="O4" s="118"/>
      <c r="P4" s="118"/>
      <c r="Q4" s="118"/>
      <c r="R4" s="118"/>
      <c r="S4" s="118"/>
      <c r="T4" s="118"/>
      <c r="U4" s="118"/>
      <c r="V4" s="118"/>
      <c r="W4" s="118"/>
      <c r="X4" s="118"/>
      <c r="Y4" s="118"/>
      <c r="Z4" s="52"/>
      <c r="AA4" s="52"/>
      <c r="AB4" s="120"/>
      <c r="AC4" s="120"/>
      <c r="AD4" s="120"/>
      <c r="AE4" s="101"/>
      <c r="AF4" s="119"/>
      <c r="AG4" s="119"/>
      <c r="AH4" s="119"/>
      <c r="AI4" s="119"/>
      <c r="AJ4" s="119"/>
      <c r="AK4" s="119"/>
      <c r="AL4" s="119"/>
      <c r="AM4" s="119"/>
      <c r="AN4" s="119"/>
      <c r="AO4" s="119"/>
      <c r="AP4" s="915"/>
      <c r="AQ4" s="916"/>
      <c r="AR4" s="917"/>
      <c r="AS4" s="919" t="str">
        <f>+表紙!N28</f>
        <v>○</v>
      </c>
      <c r="AT4" s="779"/>
      <c r="AU4" s="317" t="str">
        <f>+表紙!O28</f>
        <v>　</v>
      </c>
      <c r="AV4" s="119"/>
      <c r="AW4" s="491"/>
    </row>
    <row r="5" spans="2:49" ht="15" customHeight="1" x14ac:dyDescent="0.15">
      <c r="B5" s="164" t="s">
        <v>103</v>
      </c>
      <c r="C5" s="164"/>
      <c r="F5" s="164"/>
      <c r="G5" s="117"/>
      <c r="H5" s="117"/>
      <c r="I5" s="117"/>
      <c r="J5" s="117"/>
      <c r="K5" s="117"/>
      <c r="L5" s="117"/>
      <c r="M5" s="52"/>
      <c r="N5" s="52"/>
      <c r="O5" s="52"/>
      <c r="P5" s="52"/>
      <c r="Q5" s="52"/>
      <c r="R5" s="52"/>
      <c r="S5" s="52"/>
      <c r="T5" s="52"/>
      <c r="U5" s="52"/>
      <c r="V5" s="52"/>
      <c r="W5" s="52"/>
      <c r="X5" s="52"/>
      <c r="Y5" s="52"/>
      <c r="Z5" s="927" t="s">
        <v>99</v>
      </c>
      <c r="AA5" s="927"/>
      <c r="AB5" s="928"/>
      <c r="AC5" s="928"/>
      <c r="AD5" s="928"/>
      <c r="AE5" s="101" t="s">
        <v>104</v>
      </c>
      <c r="AF5" s="853" t="str">
        <f>+表紙!F47</f>
        <v>住友不動産株式会社　注文住宅事業本部　工事課　神奈川事業所</v>
      </c>
      <c r="AG5" s="853"/>
      <c r="AH5" s="853"/>
      <c r="AI5" s="853"/>
      <c r="AJ5" s="853"/>
      <c r="AK5" s="853"/>
      <c r="AL5" s="853"/>
      <c r="AM5" s="853"/>
      <c r="AN5" s="853"/>
      <c r="AO5" s="853"/>
      <c r="AP5" s="853"/>
      <c r="AQ5" s="853"/>
      <c r="AR5" s="853"/>
      <c r="AS5" s="853"/>
      <c r="AT5" s="853"/>
      <c r="AU5" s="853"/>
      <c r="AV5" s="286"/>
      <c r="AW5" s="491"/>
    </row>
    <row r="6" spans="2:49" ht="24.75" customHeight="1" thickBot="1" x14ac:dyDescent="0.2">
      <c r="B6" s="356" t="s">
        <v>441</v>
      </c>
      <c r="C6" s="144"/>
      <c r="F6" s="144"/>
      <c r="G6" s="144"/>
      <c r="H6" s="144"/>
      <c r="I6" s="144"/>
      <c r="J6" s="144"/>
      <c r="K6" s="144"/>
      <c r="L6" s="144"/>
      <c r="M6" s="144"/>
      <c r="N6" s="144"/>
      <c r="O6" s="144"/>
      <c r="P6" s="144"/>
      <c r="Q6" s="144"/>
      <c r="R6" s="144"/>
      <c r="S6" s="144"/>
      <c r="T6" s="144"/>
      <c r="U6" s="144"/>
      <c r="V6" s="144"/>
      <c r="W6" s="144"/>
      <c r="X6" s="144"/>
      <c r="Y6" s="144"/>
      <c r="Z6" s="94"/>
      <c r="AA6" s="94"/>
      <c r="AB6" s="149"/>
      <c r="AC6" s="169"/>
      <c r="AD6" s="169"/>
      <c r="AE6" s="169"/>
      <c r="AF6" s="169"/>
      <c r="AG6" s="169"/>
      <c r="AH6" s="169"/>
      <c r="AI6" s="169"/>
      <c r="AJ6" s="169"/>
      <c r="AK6" s="169"/>
      <c r="AL6" s="169"/>
      <c r="AM6" s="169"/>
      <c r="AN6" s="169"/>
      <c r="AO6" s="169"/>
      <c r="AP6" s="169"/>
      <c r="AQ6" s="169"/>
      <c r="AR6" s="169"/>
      <c r="AS6" s="169"/>
      <c r="AT6" s="169"/>
      <c r="AU6" s="169"/>
      <c r="AV6" s="169"/>
      <c r="AW6" s="491"/>
    </row>
    <row r="7" spans="2:49" ht="28.35" customHeight="1" thickBot="1" x14ac:dyDescent="0.2">
      <c r="B7" s="874" t="s">
        <v>87</v>
      </c>
      <c r="C7" s="875"/>
      <c r="D7" s="877" t="s">
        <v>216</v>
      </c>
      <c r="E7" s="878"/>
      <c r="F7" s="878"/>
      <c r="G7" s="878"/>
      <c r="H7" s="878"/>
      <c r="I7" s="879"/>
      <c r="J7" s="154"/>
      <c r="K7" s="63"/>
      <c r="L7" s="165"/>
      <c r="M7" s="929" t="s">
        <v>107</v>
      </c>
      <c r="N7" s="930"/>
      <c r="O7" s="930"/>
      <c r="P7" s="930"/>
      <c r="Q7" s="930"/>
      <c r="R7" s="930"/>
      <c r="S7" s="930"/>
      <c r="T7" s="930"/>
      <c r="U7" s="930"/>
      <c r="V7" s="930"/>
      <c r="W7" s="931"/>
      <c r="X7" s="931"/>
      <c r="Y7" s="930"/>
      <c r="Z7" s="930"/>
      <c r="AA7" s="930"/>
      <c r="AB7" s="932"/>
      <c r="AC7" s="169"/>
      <c r="AD7" s="169"/>
      <c r="AE7" s="169"/>
      <c r="AF7" s="104"/>
      <c r="AG7" s="104"/>
      <c r="AH7" s="104"/>
      <c r="AI7" s="104"/>
      <c r="AJ7" s="104"/>
      <c r="AK7" s="104"/>
      <c r="AL7" s="104"/>
      <c r="AM7" s="104"/>
      <c r="AN7" s="168"/>
      <c r="AO7" s="63"/>
      <c r="AP7" s="63"/>
      <c r="AQ7" s="63"/>
      <c r="AR7" s="63"/>
      <c r="AS7" s="202"/>
      <c r="AT7" s="202"/>
      <c r="AU7"/>
      <c r="AV7"/>
      <c r="AW7" s="491"/>
    </row>
    <row r="8" spans="2:49" ht="28.35" customHeight="1" thickTop="1" thickBot="1" x14ac:dyDescent="0.2">
      <c r="B8" s="53" t="s">
        <v>101</v>
      </c>
      <c r="C8" s="876" t="s">
        <v>109</v>
      </c>
      <c r="D8" s="876"/>
      <c r="E8" s="876"/>
      <c r="F8" s="876"/>
      <c r="G8" s="876"/>
      <c r="H8" s="876"/>
      <c r="I8" s="876"/>
      <c r="J8" s="876"/>
      <c r="K8" s="876"/>
      <c r="L8" s="159"/>
      <c r="M8" s="933"/>
      <c r="N8" s="934"/>
      <c r="O8" s="934"/>
      <c r="P8" s="934"/>
      <c r="Q8" s="934"/>
      <c r="R8" s="934"/>
      <c r="S8" s="934"/>
      <c r="T8" s="934"/>
      <c r="U8" s="934"/>
      <c r="V8" s="934"/>
      <c r="W8" s="934"/>
      <c r="X8" s="934"/>
      <c r="Y8" s="934"/>
      <c r="Z8" s="934"/>
      <c r="AA8" s="934"/>
      <c r="AB8" s="935"/>
      <c r="AC8" s="104"/>
      <c r="AD8" s="104"/>
      <c r="AE8" s="104"/>
      <c r="AF8" s="63"/>
      <c r="AG8" s="59"/>
      <c r="AH8" s="55" t="s">
        <v>27</v>
      </c>
      <c r="AI8" s="846" t="s">
        <v>334</v>
      </c>
      <c r="AJ8" s="846"/>
      <c r="AK8" s="846"/>
      <c r="AL8" s="846"/>
      <c r="AM8" s="846"/>
      <c r="AN8" s="847"/>
      <c r="AO8" s="63"/>
      <c r="AP8" s="63"/>
      <c r="AQ8" s="63"/>
      <c r="AR8" s="63"/>
      <c r="AS8" s="202"/>
      <c r="AT8" s="202"/>
      <c r="AU8"/>
      <c r="AV8"/>
      <c r="AW8" s="491"/>
    </row>
    <row r="9" spans="2:49" ht="24.75" customHeight="1" thickTop="1" thickBot="1" x14ac:dyDescent="0.2">
      <c r="B9" s="199" t="s">
        <v>254</v>
      </c>
      <c r="F9" s="883" t="s">
        <v>194</v>
      </c>
      <c r="G9" s="884"/>
      <c r="H9" s="884"/>
      <c r="I9" s="885"/>
      <c r="J9" s="159"/>
      <c r="K9" s="159"/>
      <c r="L9" s="159"/>
      <c r="M9" s="159"/>
      <c r="N9" s="159"/>
      <c r="O9" s="159"/>
      <c r="P9" s="159"/>
      <c r="Q9" s="159"/>
      <c r="R9" s="159"/>
      <c r="S9" s="159"/>
      <c r="T9" s="159"/>
      <c r="U9" s="159"/>
      <c r="V9" s="159"/>
      <c r="W9" s="146"/>
      <c r="X9" s="146"/>
      <c r="Y9" s="146"/>
      <c r="Z9" s="104"/>
      <c r="AA9" s="104"/>
      <c r="AB9" s="104"/>
      <c r="AC9" s="104"/>
      <c r="AD9" s="104"/>
      <c r="AE9" s="922" t="s">
        <v>19</v>
      </c>
      <c r="AF9" s="66"/>
      <c r="AH9" s="844"/>
      <c r="AI9" s="845"/>
      <c r="AJ9" s="845"/>
      <c r="AK9" s="845"/>
      <c r="AL9" s="845"/>
      <c r="AM9" s="845"/>
      <c r="AN9" s="62" t="s">
        <v>13</v>
      </c>
      <c r="AO9" s="63"/>
      <c r="AP9" s="63"/>
      <c r="AQ9" s="63"/>
      <c r="AR9" s="63"/>
      <c r="AS9" s="202"/>
      <c r="AT9" s="202"/>
      <c r="AU9"/>
      <c r="AV9"/>
      <c r="AW9" s="491"/>
    </row>
    <row r="10" spans="2:49" ht="24.75" customHeight="1" thickTop="1" thickBot="1" x14ac:dyDescent="0.2">
      <c r="F10" s="105"/>
      <c r="G10" s="139"/>
      <c r="H10" s="139"/>
      <c r="I10" s="139"/>
      <c r="J10" s="139"/>
      <c r="K10" s="139"/>
      <c r="L10" s="139"/>
      <c r="M10" s="139"/>
      <c r="N10" s="139"/>
      <c r="O10" s="139"/>
      <c r="P10" s="139"/>
      <c r="Q10" s="139"/>
      <c r="R10" s="139"/>
      <c r="S10" s="139"/>
      <c r="T10" s="139"/>
      <c r="U10" s="139"/>
      <c r="V10" s="139"/>
      <c r="W10" s="140"/>
      <c r="X10" s="140"/>
      <c r="Y10" s="140"/>
      <c r="Z10" s="104"/>
      <c r="AA10" s="104"/>
      <c r="AB10" s="104"/>
      <c r="AD10" s="63"/>
      <c r="AE10" s="923"/>
      <c r="AF10" s="66"/>
      <c r="AN10" s="63"/>
      <c r="AO10" s="63"/>
      <c r="AP10" s="63"/>
      <c r="AQ10" s="63"/>
      <c r="AR10" s="63"/>
      <c r="AS10" s="202"/>
      <c r="AT10" s="202"/>
      <c r="AU10"/>
      <c r="AV10"/>
      <c r="AW10" s="491"/>
    </row>
    <row r="11" spans="2:49" ht="27" customHeight="1" thickTop="1" thickBot="1" x14ac:dyDescent="0.2">
      <c r="C11" s="174" t="s">
        <v>195</v>
      </c>
      <c r="F11" s="55" t="s">
        <v>16</v>
      </c>
      <c r="G11" s="846" t="s">
        <v>328</v>
      </c>
      <c r="H11" s="846"/>
      <c r="I11" s="847"/>
      <c r="J11" s="56"/>
      <c r="K11" s="57"/>
      <c r="L11" s="58"/>
      <c r="M11" s="901" t="s">
        <v>17</v>
      </c>
      <c r="N11" s="58"/>
      <c r="O11" s="59"/>
      <c r="P11" s="55" t="s">
        <v>18</v>
      </c>
      <c r="Q11" s="925" t="s">
        <v>271</v>
      </c>
      <c r="R11" s="925"/>
      <c r="S11" s="925"/>
      <c r="T11" s="926"/>
      <c r="U11" s="201"/>
      <c r="V11" s="74"/>
      <c r="W11" s="63"/>
      <c r="X11" s="63"/>
      <c r="Y11"/>
      <c r="Z11"/>
      <c r="AA11"/>
      <c r="AB11"/>
      <c r="AC11" s="63"/>
      <c r="AD11" s="71"/>
      <c r="AE11" s="923"/>
      <c r="AF11" s="156"/>
      <c r="AG11" s="59"/>
      <c r="AH11" s="55" t="s">
        <v>34</v>
      </c>
      <c r="AI11" s="846" t="s">
        <v>277</v>
      </c>
      <c r="AJ11" s="846"/>
      <c r="AK11" s="846"/>
      <c r="AL11" s="846"/>
      <c r="AM11" s="846"/>
      <c r="AN11" s="847"/>
      <c r="AO11" s="63"/>
      <c r="AP11" s="63"/>
      <c r="AQ11" s="63"/>
      <c r="AR11" s="63"/>
      <c r="AS11" s="202"/>
      <c r="AT11" s="202"/>
      <c r="AU11"/>
      <c r="AV11"/>
      <c r="AW11" s="491"/>
    </row>
    <row r="12" spans="2:49" ht="24.75" customHeight="1" thickTop="1" thickBot="1" x14ac:dyDescent="0.2">
      <c r="F12" s="859">
        <f>+ROUND(P12,1)+ROUND(P15,1)+ROUND(P18,1)+ROUND(P24,1)+P27-ROUND(F15,1)</f>
        <v>0</v>
      </c>
      <c r="G12" s="860"/>
      <c r="H12" s="860"/>
      <c r="I12" s="62" t="s">
        <v>13</v>
      </c>
      <c r="J12" s="63"/>
      <c r="K12" s="64"/>
      <c r="L12" s="63"/>
      <c r="M12" s="902"/>
      <c r="N12" s="65"/>
      <c r="P12" s="844"/>
      <c r="Q12" s="741"/>
      <c r="R12" s="741"/>
      <c r="S12" s="741"/>
      <c r="T12" s="62" t="s">
        <v>13</v>
      </c>
      <c r="U12" s="63"/>
      <c r="V12" s="63"/>
      <c r="W12" s="63"/>
      <c r="X12" s="63"/>
      <c r="Y12"/>
      <c r="Z12"/>
      <c r="AA12"/>
      <c r="AB12"/>
      <c r="AC12" s="66"/>
      <c r="AE12" s="923"/>
      <c r="AG12" s="148"/>
      <c r="AH12" s="844"/>
      <c r="AI12" s="845"/>
      <c r="AJ12" s="845"/>
      <c r="AK12" s="845"/>
      <c r="AL12" s="845"/>
      <c r="AM12" s="845"/>
      <c r="AN12" s="62" t="s">
        <v>13</v>
      </c>
      <c r="AO12" s="63"/>
      <c r="AP12" s="63"/>
      <c r="AQ12" s="63"/>
      <c r="AR12" s="63"/>
      <c r="AS12" s="202"/>
      <c r="AT12" s="202"/>
      <c r="AU12"/>
      <c r="AV12"/>
      <c r="AW12" s="491"/>
    </row>
    <row r="13" spans="2:49" ht="24.75" customHeight="1" thickTop="1" thickBot="1" x14ac:dyDescent="0.2">
      <c r="J13" s="63"/>
      <c r="K13" s="67"/>
      <c r="L13" s="63"/>
      <c r="M13" s="902"/>
      <c r="N13" s="66"/>
      <c r="U13" s="63"/>
      <c r="V13" s="63"/>
      <c r="W13" s="63"/>
      <c r="X13" s="63"/>
      <c r="Y13"/>
      <c r="Z13"/>
      <c r="AA13"/>
      <c r="AB13"/>
      <c r="AC13" s="66"/>
      <c r="AE13" s="923"/>
      <c r="AG13" s="154"/>
      <c r="AH13" s="151"/>
      <c r="AI13" s="152"/>
      <c r="AJ13" s="152"/>
      <c r="AK13" s="152"/>
      <c r="AL13" s="152"/>
      <c r="AM13" s="153"/>
      <c r="AN13" s="153"/>
      <c r="AQ13" s="51"/>
      <c r="AR13" s="51"/>
      <c r="AS13" s="150"/>
      <c r="AT13" s="150"/>
      <c r="AU13" s="329"/>
      <c r="AV13" s="63"/>
      <c r="AW13" s="491"/>
    </row>
    <row r="14" spans="2:49" ht="27" customHeight="1" thickTop="1" thickBot="1" x14ac:dyDescent="0.2">
      <c r="F14" s="61" t="s">
        <v>425</v>
      </c>
      <c r="G14" s="882" t="s">
        <v>220</v>
      </c>
      <c r="H14" s="882"/>
      <c r="I14" s="881"/>
      <c r="J14" s="69"/>
      <c r="K14" s="70"/>
      <c r="L14" s="63"/>
      <c r="M14" s="902"/>
      <c r="N14" s="66"/>
      <c r="O14" s="58"/>
      <c r="P14" s="55" t="s">
        <v>22</v>
      </c>
      <c r="Q14" s="872" t="s">
        <v>272</v>
      </c>
      <c r="R14" s="872"/>
      <c r="S14" s="872"/>
      <c r="T14" s="873"/>
      <c r="U14" s="201"/>
      <c r="V14" s="74"/>
      <c r="W14" s="63"/>
      <c r="X14" s="63"/>
      <c r="Y14"/>
      <c r="Z14"/>
      <c r="AA14"/>
      <c r="AB14"/>
      <c r="AC14" s="66"/>
      <c r="AE14" s="924"/>
      <c r="AG14" s="155"/>
      <c r="AH14" s="61" t="s">
        <v>174</v>
      </c>
      <c r="AI14" s="886" t="s">
        <v>289</v>
      </c>
      <c r="AJ14" s="886"/>
      <c r="AK14" s="886"/>
      <c r="AL14" s="886"/>
      <c r="AM14" s="886"/>
      <c r="AN14" s="887"/>
      <c r="AO14"/>
      <c r="AS14" s="150"/>
      <c r="AT14" s="150"/>
      <c r="AU14" s="329"/>
      <c r="AV14" s="63"/>
      <c r="AW14" s="491"/>
    </row>
    <row r="15" spans="2:49" ht="24.75" customHeight="1" thickBot="1" x14ac:dyDescent="0.2">
      <c r="F15" s="861"/>
      <c r="G15" s="830"/>
      <c r="H15" s="830"/>
      <c r="I15" s="54" t="s">
        <v>13</v>
      </c>
      <c r="J15" s="63"/>
      <c r="K15" s="66"/>
      <c r="L15" s="63"/>
      <c r="M15" s="902"/>
      <c r="N15" s="66"/>
      <c r="P15" s="844"/>
      <c r="Q15" s="741"/>
      <c r="R15" s="741"/>
      <c r="S15" s="741"/>
      <c r="T15" s="62" t="s">
        <v>13</v>
      </c>
      <c r="U15" s="63"/>
      <c r="V15" s="63"/>
      <c r="W15" s="63"/>
      <c r="X15" s="63"/>
      <c r="Y15"/>
      <c r="Z15"/>
      <c r="AA15"/>
      <c r="AB15"/>
      <c r="AC15" s="66"/>
      <c r="AH15" s="837"/>
      <c r="AI15" s="838"/>
      <c r="AJ15" s="838"/>
      <c r="AK15" s="838"/>
      <c r="AL15" s="838"/>
      <c r="AM15" s="838"/>
      <c r="AN15" s="54" t="s">
        <v>13</v>
      </c>
      <c r="AO15"/>
      <c r="AS15" s="72" t="s">
        <v>28</v>
      </c>
      <c r="AT15" s="73"/>
      <c r="AW15" s="491"/>
    </row>
    <row r="16" spans="2:49" ht="24.75" customHeight="1" thickTop="1" thickBot="1" x14ac:dyDescent="0.2">
      <c r="K16" s="66"/>
      <c r="L16" s="63"/>
      <c r="M16" s="902"/>
      <c r="N16" s="66"/>
      <c r="P16" s="841" t="str">
        <f>+IF(Y18=0,"",IF(Y18-P18=Y18,"エラー！：⑥残さ物量があるのに、④自ら中間処理した量がゼロになっています",""))</f>
        <v/>
      </c>
      <c r="Q16" s="841"/>
      <c r="R16" s="841"/>
      <c r="S16" s="841"/>
      <c r="T16" s="841"/>
      <c r="U16" s="841"/>
      <c r="V16" s="841"/>
      <c r="W16" s="841"/>
      <c r="X16" s="841"/>
      <c r="Y16" s="841"/>
      <c r="Z16" s="841"/>
      <c r="AA16" s="841"/>
      <c r="AB16" s="841"/>
      <c r="AC16" s="66"/>
      <c r="AD16" s="63"/>
      <c r="AE16" s="197"/>
      <c r="AP16" s="60"/>
      <c r="AQ16" s="63"/>
      <c r="AS16" s="906" t="s">
        <v>173</v>
      </c>
      <c r="AT16" s="907"/>
      <c r="AU16" s="106"/>
      <c r="AV16" s="54" t="s">
        <v>13</v>
      </c>
      <c r="AW16" s="491"/>
    </row>
    <row r="17" spans="2:49" ht="27" customHeight="1" thickTop="1" thickBot="1" x14ac:dyDescent="0.2">
      <c r="K17" s="66"/>
      <c r="L17" s="63"/>
      <c r="M17" s="902"/>
      <c r="N17" s="66"/>
      <c r="O17" s="58"/>
      <c r="P17" s="55" t="s">
        <v>25</v>
      </c>
      <c r="Q17" s="846" t="s">
        <v>273</v>
      </c>
      <c r="R17" s="846"/>
      <c r="S17" s="846"/>
      <c r="T17" s="847"/>
      <c r="U17" s="909"/>
      <c r="V17" s="910"/>
      <c r="W17" s="910"/>
      <c r="X17" s="910"/>
      <c r="Y17" s="147" t="s">
        <v>20</v>
      </c>
      <c r="Z17" s="846" t="s">
        <v>276</v>
      </c>
      <c r="AA17" s="846"/>
      <c r="AB17" s="847"/>
      <c r="AC17" s="160"/>
      <c r="AD17" s="155"/>
      <c r="AE17" s="901" t="s">
        <v>26</v>
      </c>
      <c r="AF17" s="58"/>
      <c r="AG17" s="58"/>
      <c r="AH17" s="290" t="s">
        <v>176</v>
      </c>
      <c r="AI17" s="882" t="s">
        <v>278</v>
      </c>
      <c r="AJ17" s="882"/>
      <c r="AK17" s="882"/>
      <c r="AL17" s="881"/>
      <c r="AM17" s="58"/>
      <c r="AN17" s="296"/>
      <c r="AO17" s="880" t="s">
        <v>251</v>
      </c>
      <c r="AP17" s="881"/>
      <c r="AQ17" s="298"/>
      <c r="AS17" s="906" t="s">
        <v>256</v>
      </c>
      <c r="AT17" s="907"/>
      <c r="AU17" s="106"/>
      <c r="AV17" s="54" t="s">
        <v>32</v>
      </c>
      <c r="AW17" s="491"/>
    </row>
    <row r="18" spans="2:49" ht="24.75" customHeight="1" thickBot="1" x14ac:dyDescent="0.2">
      <c r="K18" s="66"/>
      <c r="L18" s="63"/>
      <c r="M18" s="902"/>
      <c r="N18" s="66"/>
      <c r="P18" s="844"/>
      <c r="Q18" s="741"/>
      <c r="R18" s="741"/>
      <c r="S18" s="741"/>
      <c r="T18" s="62" t="s">
        <v>13</v>
      </c>
      <c r="U18"/>
      <c r="V18" s="291"/>
      <c r="W18"/>
      <c r="X18" s="205"/>
      <c r="Y18" s="859">
        <f>+ROUND(AH9,1)+ROUND(AH12,1)+ROUND(AH15,1)+AH18</f>
        <v>0</v>
      </c>
      <c r="Z18" s="860"/>
      <c r="AA18" s="860"/>
      <c r="AB18" s="62" t="s">
        <v>4</v>
      </c>
      <c r="AC18" s="204"/>
      <c r="AD18" s="204"/>
      <c r="AE18" s="902"/>
      <c r="AH18" s="904">
        <f>+ROUND(AO18,1)+ROUND(AO21,1)</f>
        <v>0</v>
      </c>
      <c r="AI18" s="832"/>
      <c r="AJ18" s="832"/>
      <c r="AK18" s="832"/>
      <c r="AL18" s="54" t="s">
        <v>13</v>
      </c>
      <c r="AM18" s="65"/>
      <c r="AO18" s="316">
        <f>+ROUND(AU16,1)+ROUND(AU17,1)+ROUND(AU18,1)</f>
        <v>0</v>
      </c>
      <c r="AP18" s="54" t="s">
        <v>32</v>
      </c>
      <c r="AS18" s="906" t="s">
        <v>175</v>
      </c>
      <c r="AT18" s="907"/>
      <c r="AU18" s="106"/>
      <c r="AV18" s="54" t="s">
        <v>24</v>
      </c>
      <c r="AW18" s="491"/>
    </row>
    <row r="19" spans="2:49" ht="24.75" customHeight="1" thickTop="1" thickBot="1" x14ac:dyDescent="0.2">
      <c r="K19" s="66"/>
      <c r="L19" s="63"/>
      <c r="M19" s="902"/>
      <c r="N19" s="66"/>
      <c r="P19" s="141"/>
      <c r="Q19" s="309"/>
      <c r="R19" s="208"/>
      <c r="S19" s="141"/>
      <c r="T19" s="141"/>
      <c r="U19" s="143"/>
      <c r="V19" s="292"/>
      <c r="W19" s="143"/>
      <c r="X19" s="143"/>
      <c r="Y19" s="142"/>
      <c r="Z19" s="142"/>
      <c r="AA19" s="142"/>
      <c r="AB19" s="142"/>
      <c r="AC19" s="63"/>
      <c r="AD19" s="63"/>
      <c r="AE19" s="902"/>
      <c r="AH19" s="63"/>
      <c r="AI19" s="66"/>
      <c r="AJ19" s="63"/>
      <c r="AK19" s="63"/>
      <c r="AL19" s="63"/>
      <c r="AM19" s="66"/>
      <c r="AS19"/>
      <c r="AT19"/>
      <c r="AU19"/>
      <c r="AV19"/>
      <c r="AW19" s="829" t="s">
        <v>448</v>
      </c>
    </row>
    <row r="20" spans="2:49" ht="27" customHeight="1" thickTop="1" thickBot="1" x14ac:dyDescent="0.2">
      <c r="K20" s="66"/>
      <c r="L20" s="63"/>
      <c r="M20" s="902"/>
      <c r="N20" s="66"/>
      <c r="P20" s="55" t="s">
        <v>46</v>
      </c>
      <c r="Q20" s="846" t="s">
        <v>274</v>
      </c>
      <c r="R20" s="846"/>
      <c r="S20" s="846"/>
      <c r="T20" s="847"/>
      <c r="U20" s="141"/>
      <c r="V20" s="293"/>
      <c r="W20" s="294"/>
      <c r="X20" s="295"/>
      <c r="Y20" s="147" t="s">
        <v>23</v>
      </c>
      <c r="Z20" s="846" t="s">
        <v>275</v>
      </c>
      <c r="AA20" s="846"/>
      <c r="AB20" s="847"/>
      <c r="AC20" s="63"/>
      <c r="AD20" s="63"/>
      <c r="AE20" s="902"/>
      <c r="AG20" s="63"/>
      <c r="AH20" s="63"/>
      <c r="AI20" s="66"/>
      <c r="AJ20" s="63"/>
      <c r="AK20" s="63"/>
      <c r="AL20" s="158"/>
      <c r="AM20" s="66"/>
      <c r="AN20" s="297"/>
      <c r="AO20" s="880" t="s">
        <v>253</v>
      </c>
      <c r="AP20" s="881"/>
      <c r="AQ20" s="203"/>
      <c r="AR20" s="63"/>
      <c r="AS20" s="68"/>
      <c r="AT20" s="68"/>
      <c r="AW20" s="829"/>
    </row>
    <row r="21" spans="2:49" ht="25.35" customHeight="1" thickBot="1" x14ac:dyDescent="0.2">
      <c r="B21" s="854" t="s">
        <v>442</v>
      </c>
      <c r="C21" s="854"/>
      <c r="D21" s="854"/>
      <c r="E21" s="854"/>
      <c r="F21" s="854"/>
      <c r="G21" s="854"/>
      <c r="H21" s="854"/>
      <c r="I21" s="854"/>
      <c r="J21" s="854"/>
      <c r="K21" s="66"/>
      <c r="L21" s="63"/>
      <c r="M21" s="902"/>
      <c r="N21" s="66"/>
      <c r="P21" s="844"/>
      <c r="Q21" s="871"/>
      <c r="R21" s="871"/>
      <c r="S21" s="871"/>
      <c r="T21" s="62" t="s">
        <v>13</v>
      </c>
      <c r="U21" s="141"/>
      <c r="V21" s="141"/>
      <c r="W21" s="141"/>
      <c r="X21" s="141"/>
      <c r="Y21" s="859">
        <f>+P18-Y18</f>
        <v>0</v>
      </c>
      <c r="Z21" s="860"/>
      <c r="AA21" s="860"/>
      <c r="AB21" s="62" t="s">
        <v>4</v>
      </c>
      <c r="AC21" s="143"/>
      <c r="AD21" s="63"/>
      <c r="AE21" s="903"/>
      <c r="AG21" s="63"/>
      <c r="AH21" s="63"/>
      <c r="AI21" s="66"/>
      <c r="AJ21" s="63"/>
      <c r="AK21" s="63"/>
      <c r="AL21" s="63"/>
      <c r="AM21" s="63"/>
      <c r="AN21" s="158"/>
      <c r="AO21" s="106"/>
      <c r="AP21" s="54" t="s">
        <v>36</v>
      </c>
      <c r="AQ21" s="203"/>
      <c r="AR21" s="63"/>
      <c r="AS21" s="202"/>
      <c r="AT21" s="202"/>
      <c r="AU21"/>
      <c r="AV21"/>
      <c r="AW21" s="491"/>
    </row>
    <row r="22" spans="2:49" ht="25.5" customHeight="1" thickTop="1" thickBot="1" x14ac:dyDescent="0.2">
      <c r="B22" s="855"/>
      <c r="C22" s="855"/>
      <c r="D22" s="855"/>
      <c r="E22" s="855"/>
      <c r="F22" s="855"/>
      <c r="G22" s="855"/>
      <c r="H22" s="855"/>
      <c r="I22" s="855"/>
      <c r="J22" s="855"/>
      <c r="K22" s="66"/>
      <c r="L22" s="63"/>
      <c r="M22" s="902"/>
      <c r="N22" s="66"/>
      <c r="P22" s="908" t="str">
        <f>+IF(P21=0,"",IF(P18&lt;P21,"エラー !：④の内数である⑤の量が④を超えています",""))</f>
        <v/>
      </c>
      <c r="Q22" s="908"/>
      <c r="R22" s="908"/>
      <c r="S22" s="908"/>
      <c r="T22" s="908"/>
      <c r="U22" s="908"/>
      <c r="V22" s="908"/>
      <c r="W22" s="142"/>
      <c r="X22" s="142"/>
      <c r="Y22" s="142"/>
      <c r="Z22" s="142"/>
      <c r="AA22" s="142"/>
      <c r="AB22" s="142"/>
      <c r="AC22" s="63"/>
      <c r="AD22" s="63"/>
      <c r="AE22" s="197"/>
      <c r="AG22" s="63"/>
      <c r="AH22" s="63"/>
      <c r="AI22" s="66"/>
      <c r="AJ22" s="63"/>
      <c r="AK22" s="63"/>
      <c r="AL22" s="63"/>
      <c r="AM22" s="63"/>
      <c r="AN22" s="63"/>
      <c r="AW22" s="491"/>
    </row>
    <row r="23" spans="2:49" ht="27" customHeight="1" thickTop="1" thickBot="1" x14ac:dyDescent="0.2">
      <c r="B23" s="856" t="s">
        <v>197</v>
      </c>
      <c r="C23" s="858"/>
      <c r="D23" s="857" t="s">
        <v>443</v>
      </c>
      <c r="E23" s="857"/>
      <c r="F23" s="857"/>
      <c r="G23" s="858"/>
      <c r="H23" s="856" t="s">
        <v>444</v>
      </c>
      <c r="I23" s="857"/>
      <c r="J23" s="858"/>
      <c r="K23" s="66"/>
      <c r="L23" s="63"/>
      <c r="M23" s="902"/>
      <c r="N23" s="66"/>
      <c r="O23" s="58"/>
      <c r="P23" s="61" t="s">
        <v>86</v>
      </c>
      <c r="Q23" s="882" t="s">
        <v>30</v>
      </c>
      <c r="R23" s="882"/>
      <c r="S23" s="882"/>
      <c r="T23" s="881"/>
      <c r="U23" s="888"/>
      <c r="V23" s="889"/>
      <c r="W23" s="889"/>
      <c r="X23" s="889"/>
      <c r="AC23" s="63"/>
      <c r="AD23" s="63"/>
      <c r="AE23" s="202"/>
      <c r="AF23"/>
      <c r="AG23"/>
      <c r="AH23"/>
      <c r="AI23" s="299"/>
      <c r="AJ23" s="202"/>
      <c r="AK23" s="63"/>
      <c r="AL23" s="63"/>
      <c r="AM23" s="63"/>
      <c r="AN23" s="162"/>
      <c r="AP23" s="63"/>
      <c r="AR23" s="59"/>
      <c r="AS23" s="147" t="s">
        <v>188</v>
      </c>
      <c r="AT23" s="846" t="s">
        <v>189</v>
      </c>
      <c r="AU23" s="846"/>
      <c r="AV23" s="847"/>
      <c r="AW23" s="491"/>
    </row>
    <row r="24" spans="2:49" ht="27" customHeight="1" thickBot="1" x14ac:dyDescent="0.2">
      <c r="B24" s="866" t="s">
        <v>198</v>
      </c>
      <c r="C24" s="867"/>
      <c r="D24" s="830">
        <v>0</v>
      </c>
      <c r="E24" s="830"/>
      <c r="F24" s="830"/>
      <c r="G24" s="206" t="s">
        <v>196</v>
      </c>
      <c r="H24" s="831">
        <f>+F12</f>
        <v>0</v>
      </c>
      <c r="I24" s="832"/>
      <c r="J24" s="206" t="s">
        <v>196</v>
      </c>
      <c r="K24" s="66"/>
      <c r="L24" s="63"/>
      <c r="M24" s="903"/>
      <c r="P24" s="837"/>
      <c r="Q24" s="870"/>
      <c r="R24" s="870"/>
      <c r="S24" s="870"/>
      <c r="T24" s="54" t="s">
        <v>13</v>
      </c>
      <c r="U24"/>
      <c r="V24"/>
      <c r="W24"/>
      <c r="X24"/>
      <c r="AC24" s="63"/>
      <c r="AD24" s="63"/>
      <c r="AE24" s="202"/>
      <c r="AF24"/>
      <c r="AG24"/>
      <c r="AH24"/>
      <c r="AI24" s="299"/>
      <c r="AJ24" s="202"/>
      <c r="AK24" s="63"/>
      <c r="AL24" s="152"/>
      <c r="AM24" s="63"/>
      <c r="AN24" s="63"/>
      <c r="AQ24" s="66"/>
      <c r="AR24" s="157"/>
      <c r="AS24" s="859">
        <f>+ROUND(AU16,1)+ROUND(AA28,1)</f>
        <v>0</v>
      </c>
      <c r="AT24" s="860"/>
      <c r="AU24" s="860"/>
      <c r="AV24" s="62" t="s">
        <v>13</v>
      </c>
      <c r="AW24" s="491"/>
    </row>
    <row r="25" spans="2:49" ht="27" customHeight="1" thickBot="1" x14ac:dyDescent="0.2">
      <c r="B25" s="866" t="s">
        <v>199</v>
      </c>
      <c r="C25" s="867"/>
      <c r="D25" s="830">
        <v>0</v>
      </c>
      <c r="E25" s="830"/>
      <c r="F25" s="830"/>
      <c r="G25" s="206" t="s">
        <v>196</v>
      </c>
      <c r="H25" s="831">
        <f>+P12+AH9</f>
        <v>0</v>
      </c>
      <c r="I25" s="832"/>
      <c r="J25" s="206" t="s">
        <v>196</v>
      </c>
      <c r="K25" s="66"/>
      <c r="L25" s="63"/>
      <c r="P25" s="63"/>
      <c r="Q25" s="63"/>
      <c r="R25" s="63"/>
      <c r="S25" s="63"/>
      <c r="T25" s="63"/>
      <c r="U25" s="63"/>
      <c r="V25" s="63"/>
      <c r="AE25" s="161"/>
      <c r="AH25" s="63"/>
      <c r="AI25" s="66"/>
      <c r="AJ25" s="63"/>
      <c r="AK25" s="63"/>
      <c r="AL25" s="198"/>
      <c r="AM25" s="198"/>
      <c r="AN25" s="198"/>
      <c r="AQ25" s="311"/>
      <c r="AR25" s="138"/>
      <c r="AW25" s="491"/>
    </row>
    <row r="26" spans="2:49" ht="27" customHeight="1" thickTop="1" thickBot="1" x14ac:dyDescent="0.2">
      <c r="B26" s="866" t="s">
        <v>200</v>
      </c>
      <c r="C26" s="867"/>
      <c r="D26" s="830">
        <v>0</v>
      </c>
      <c r="E26" s="830"/>
      <c r="F26" s="830"/>
      <c r="G26" s="206" t="s">
        <v>196</v>
      </c>
      <c r="H26" s="831">
        <f>+P21</f>
        <v>0</v>
      </c>
      <c r="I26" s="832"/>
      <c r="J26" s="206" t="s">
        <v>196</v>
      </c>
      <c r="K26" s="66"/>
      <c r="L26" s="155"/>
      <c r="M26" s="901" t="s">
        <v>33</v>
      </c>
      <c r="N26" s="58"/>
      <c r="O26" s="58"/>
      <c r="P26" s="290" t="s">
        <v>178</v>
      </c>
      <c r="Q26" s="882" t="s">
        <v>179</v>
      </c>
      <c r="R26" s="882"/>
      <c r="S26" s="882"/>
      <c r="T26" s="881"/>
      <c r="U26" s="58"/>
      <c r="V26" s="58"/>
      <c r="W26" s="58"/>
      <c r="X26" s="58"/>
      <c r="Y26" s="58"/>
      <c r="Z26" s="58"/>
      <c r="AA26" s="58"/>
      <c r="AB26" s="58"/>
      <c r="AC26" s="58"/>
      <c r="AD26" s="58"/>
      <c r="AE26" s="58"/>
      <c r="AF26" s="58"/>
      <c r="AG26" s="58"/>
      <c r="AH26" s="58"/>
      <c r="AI26" s="71"/>
      <c r="AJ26" s="58"/>
      <c r="AK26" s="59"/>
      <c r="AL26" s="147" t="s">
        <v>185</v>
      </c>
      <c r="AM26" s="846" t="s">
        <v>279</v>
      </c>
      <c r="AN26" s="846"/>
      <c r="AO26" s="846"/>
      <c r="AP26" s="847"/>
      <c r="AQ26" s="313"/>
      <c r="AR26" s="314"/>
      <c r="AS26" s="147" t="s">
        <v>190</v>
      </c>
      <c r="AT26" s="846" t="s">
        <v>428</v>
      </c>
      <c r="AU26" s="846"/>
      <c r="AV26" s="847"/>
      <c r="AW26" s="491"/>
    </row>
    <row r="27" spans="2:49" ht="27" customHeight="1" thickBot="1" x14ac:dyDescent="0.2">
      <c r="B27" s="866" t="s">
        <v>221</v>
      </c>
      <c r="C27" s="867"/>
      <c r="D27" s="830">
        <v>0</v>
      </c>
      <c r="E27" s="830"/>
      <c r="F27" s="830"/>
      <c r="G27" s="206" t="s">
        <v>196</v>
      </c>
      <c r="H27" s="831">
        <f>+Y21</f>
        <v>0</v>
      </c>
      <c r="I27" s="832"/>
      <c r="J27" s="206" t="s">
        <v>196</v>
      </c>
      <c r="M27" s="902"/>
      <c r="P27" s="904">
        <f>+R30+ROUND(R33,1)</f>
        <v>0</v>
      </c>
      <c r="Q27" s="905"/>
      <c r="R27" s="905"/>
      <c r="S27" s="905"/>
      <c r="T27" s="54" t="s">
        <v>36</v>
      </c>
      <c r="U27" s="74"/>
      <c r="V27" s="74"/>
      <c r="Y27" s="72" t="s">
        <v>37</v>
      </c>
      <c r="Z27" s="75"/>
      <c r="AH27" s="63"/>
      <c r="AI27" s="63"/>
      <c r="AJ27" s="63"/>
      <c r="AK27" s="63"/>
      <c r="AL27" s="859">
        <f>+AH18+P27</f>
        <v>0</v>
      </c>
      <c r="AM27" s="860"/>
      <c r="AN27" s="860"/>
      <c r="AO27" s="860"/>
      <c r="AP27" s="62" t="s">
        <v>13</v>
      </c>
      <c r="AQ27" s="311"/>
      <c r="AR27" s="138"/>
      <c r="AS27" s="844"/>
      <c r="AT27" s="845"/>
      <c r="AU27" s="845"/>
      <c r="AV27" s="62" t="s">
        <v>13</v>
      </c>
      <c r="AW27" s="491"/>
    </row>
    <row r="28" spans="2:49" ht="27" customHeight="1" thickTop="1" thickBot="1" x14ac:dyDescent="0.2">
      <c r="B28" s="868" t="s">
        <v>329</v>
      </c>
      <c r="C28" s="869"/>
      <c r="D28" s="830">
        <v>0</v>
      </c>
      <c r="E28" s="830"/>
      <c r="F28" s="830"/>
      <c r="G28" s="206" t="s">
        <v>196</v>
      </c>
      <c r="H28" s="831">
        <f>+P15+AH12</f>
        <v>0</v>
      </c>
      <c r="I28" s="832"/>
      <c r="J28" s="206" t="s">
        <v>196</v>
      </c>
      <c r="M28" s="902"/>
      <c r="P28" s="66"/>
      <c r="U28" s="63"/>
      <c r="V28" s="63"/>
      <c r="Y28" s="864" t="s">
        <v>173</v>
      </c>
      <c r="Z28" s="865"/>
      <c r="AA28" s="837"/>
      <c r="AB28" s="838"/>
      <c r="AC28" s="838"/>
      <c r="AD28" s="838"/>
      <c r="AE28" s="838"/>
      <c r="AF28" s="54" t="s">
        <v>13</v>
      </c>
      <c r="AH28" s="63"/>
      <c r="AI28" s="63"/>
      <c r="AN28" s="310"/>
      <c r="AQ28" s="311"/>
      <c r="AR28" s="138"/>
      <c r="AS28" s="489" t="str">
        <f>+IF(AS27=0,"",IF(AL27&lt;(AS24+AS27+AS31),"エラー !：⑩の内数である（⑫+⑬＋⑭）の量が⑩を超えています",""))</f>
        <v/>
      </c>
      <c r="AT28" s="487"/>
      <c r="AU28" s="487"/>
      <c r="AV28" s="487"/>
      <c r="AW28" s="491"/>
    </row>
    <row r="29" spans="2:49" ht="27" customHeight="1" thickTop="1" thickBot="1" x14ac:dyDescent="0.2">
      <c r="B29" s="866" t="s">
        <v>222</v>
      </c>
      <c r="C29" s="867"/>
      <c r="D29" s="830">
        <v>0</v>
      </c>
      <c r="E29" s="830"/>
      <c r="F29" s="830"/>
      <c r="G29" s="206" t="s">
        <v>196</v>
      </c>
      <c r="H29" s="831">
        <f>+AL27</f>
        <v>0</v>
      </c>
      <c r="I29" s="832"/>
      <c r="J29" s="206" t="s">
        <v>196</v>
      </c>
      <c r="M29" s="902"/>
      <c r="P29" s="66"/>
      <c r="Q29" s="155"/>
      <c r="R29" s="61" t="s">
        <v>181</v>
      </c>
      <c r="S29" s="882" t="s">
        <v>31</v>
      </c>
      <c r="T29" s="896"/>
      <c r="U29" s="896"/>
      <c r="V29" s="897"/>
      <c r="W29" s="58"/>
      <c r="X29" s="76"/>
      <c r="Y29" s="864" t="s">
        <v>255</v>
      </c>
      <c r="Z29" s="865"/>
      <c r="AA29" s="837"/>
      <c r="AB29" s="838"/>
      <c r="AC29" s="838"/>
      <c r="AD29" s="838"/>
      <c r="AE29" s="838"/>
      <c r="AF29" s="54" t="s">
        <v>13</v>
      </c>
      <c r="AH29" s="63"/>
      <c r="AI29" s="63"/>
      <c r="AJ29" s="63"/>
      <c r="AK29" s="63"/>
      <c r="AL29" s="147" t="s">
        <v>186</v>
      </c>
      <c r="AM29" s="846" t="s">
        <v>187</v>
      </c>
      <c r="AN29" s="846"/>
      <c r="AO29" s="846"/>
      <c r="AP29" s="847"/>
      <c r="AQ29" s="312"/>
      <c r="AR29" s="315"/>
      <c r="AS29" s="839" t="s">
        <v>191</v>
      </c>
      <c r="AT29" s="833" t="s">
        <v>429</v>
      </c>
      <c r="AU29" s="833"/>
      <c r="AV29" s="834"/>
      <c r="AW29" s="491"/>
    </row>
    <row r="30" spans="2:49" ht="27" customHeight="1" thickBot="1" x14ac:dyDescent="0.2">
      <c r="B30" s="866" t="s">
        <v>223</v>
      </c>
      <c r="C30" s="867"/>
      <c r="D30" s="830">
        <v>0</v>
      </c>
      <c r="E30" s="830"/>
      <c r="F30" s="830"/>
      <c r="G30" s="206" t="s">
        <v>196</v>
      </c>
      <c r="H30" s="831">
        <f>+AL30</f>
        <v>0</v>
      </c>
      <c r="I30" s="832"/>
      <c r="J30" s="206" t="s">
        <v>196</v>
      </c>
      <c r="M30" s="902"/>
      <c r="P30" s="66"/>
      <c r="R30" s="904">
        <f>+ROUND(AA28,1)+ROUND(AA29,1)+ROUND(AA30,1)</f>
        <v>0</v>
      </c>
      <c r="S30" s="905"/>
      <c r="T30" s="905"/>
      <c r="U30" s="905"/>
      <c r="V30" s="54" t="s">
        <v>15</v>
      </c>
      <c r="Y30" s="864" t="s">
        <v>184</v>
      </c>
      <c r="Z30" s="865"/>
      <c r="AA30" s="837"/>
      <c r="AB30" s="838"/>
      <c r="AC30" s="838"/>
      <c r="AD30" s="838"/>
      <c r="AE30" s="838"/>
      <c r="AF30" s="54" t="s">
        <v>13</v>
      </c>
      <c r="AL30" s="844"/>
      <c r="AM30" s="845"/>
      <c r="AN30" s="845"/>
      <c r="AO30" s="845"/>
      <c r="AP30" s="62" t="s">
        <v>13</v>
      </c>
      <c r="AS30" s="840"/>
      <c r="AT30" s="835"/>
      <c r="AU30" s="835"/>
      <c r="AV30" s="836"/>
      <c r="AW30" s="491"/>
    </row>
    <row r="31" spans="2:49" ht="27" customHeight="1" thickTop="1" thickBot="1" x14ac:dyDescent="0.2">
      <c r="B31" s="866" t="s">
        <v>224</v>
      </c>
      <c r="C31" s="867"/>
      <c r="D31" s="830">
        <v>0</v>
      </c>
      <c r="E31" s="830"/>
      <c r="F31" s="830"/>
      <c r="G31" s="206" t="s">
        <v>196</v>
      </c>
      <c r="H31" s="831">
        <f>+AS24</f>
        <v>0</v>
      </c>
      <c r="I31" s="832"/>
      <c r="J31" s="206" t="s">
        <v>196</v>
      </c>
      <c r="M31" s="902"/>
      <c r="P31" s="66"/>
      <c r="Y31"/>
      <c r="Z31"/>
      <c r="AA31" s="77" t="s">
        <v>88</v>
      </c>
      <c r="AK31" s="138"/>
      <c r="AL31" s="841" t="str">
        <f>+IF(AL30=0,"",IF(AL27&lt;AL30,"エラー !：⑩の内数である⑪の量が⑩を超えています",""))</f>
        <v/>
      </c>
      <c r="AM31" s="841"/>
      <c r="AN31" s="841"/>
      <c r="AO31" s="841"/>
      <c r="AP31" s="841"/>
      <c r="AQ31" s="841"/>
      <c r="AR31" s="51"/>
      <c r="AS31" s="842"/>
      <c r="AT31" s="843"/>
      <c r="AU31" s="843"/>
      <c r="AV31" s="173" t="s">
        <v>13</v>
      </c>
      <c r="AW31" s="491"/>
    </row>
    <row r="32" spans="2:49" ht="27" customHeight="1" thickTop="1" thickBot="1" x14ac:dyDescent="0.2">
      <c r="B32" s="866" t="s">
        <v>426</v>
      </c>
      <c r="C32" s="867"/>
      <c r="D32" s="830">
        <v>0</v>
      </c>
      <c r="E32" s="830"/>
      <c r="F32" s="830"/>
      <c r="G32" s="206" t="s">
        <v>196</v>
      </c>
      <c r="H32" s="831">
        <f>+AS27</f>
        <v>0</v>
      </c>
      <c r="I32" s="832"/>
      <c r="J32" s="206" t="s">
        <v>196</v>
      </c>
      <c r="M32" s="902"/>
      <c r="P32" s="66"/>
      <c r="Q32" s="155"/>
      <c r="R32" s="61" t="s">
        <v>183</v>
      </c>
      <c r="S32" s="882" t="s">
        <v>35</v>
      </c>
      <c r="T32" s="896"/>
      <c r="U32" s="896"/>
      <c r="V32" s="897"/>
      <c r="W32" s="63"/>
      <c r="X32" s="63"/>
      <c r="Y32"/>
      <c r="Z32"/>
      <c r="AA32" s="890" t="s">
        <v>327</v>
      </c>
      <c r="AB32" s="891"/>
      <c r="AC32" s="891"/>
      <c r="AD32" s="891"/>
      <c r="AE32" s="891"/>
      <c r="AF32" s="891" t="s">
        <v>192</v>
      </c>
      <c r="AG32" s="891"/>
      <c r="AH32" s="891"/>
      <c r="AI32" s="891"/>
      <c r="AJ32" s="891"/>
      <c r="AK32" s="891"/>
      <c r="AL32" s="891" t="s">
        <v>193</v>
      </c>
      <c r="AM32" s="891"/>
      <c r="AN32" s="891"/>
      <c r="AO32" s="898"/>
      <c r="AP32" s="200"/>
      <c r="AS32" s="490" t="str">
        <f>+IF(AS31=0,"",IF(AL27&lt;(AS24+AS27+AS31),"エラー !：⑩の内数である（⑫+⑬＋⑭）の量が⑩を超えています",""))</f>
        <v/>
      </c>
      <c r="AT32" s="488"/>
      <c r="AU32" s="488"/>
      <c r="AV32" s="488"/>
      <c r="AW32" s="491"/>
    </row>
    <row r="33" spans="2:62" ht="27" customHeight="1" thickBot="1" x14ac:dyDescent="0.2">
      <c r="B33" s="862" t="s">
        <v>427</v>
      </c>
      <c r="C33" s="863"/>
      <c r="D33" s="848">
        <v>0</v>
      </c>
      <c r="E33" s="849"/>
      <c r="F33" s="849"/>
      <c r="G33" s="207" t="s">
        <v>196</v>
      </c>
      <c r="H33" s="850">
        <f>+AS31</f>
        <v>0</v>
      </c>
      <c r="I33" s="851"/>
      <c r="J33" s="207" t="s">
        <v>196</v>
      </c>
      <c r="M33" s="903"/>
      <c r="R33" s="837"/>
      <c r="S33" s="838"/>
      <c r="T33" s="838"/>
      <c r="U33" s="838"/>
      <c r="V33" s="54" t="s">
        <v>36</v>
      </c>
      <c r="W33" s="63"/>
      <c r="X33" s="63"/>
      <c r="Y33"/>
      <c r="Z33"/>
      <c r="AA33" s="892"/>
      <c r="AB33" s="893"/>
      <c r="AC33" s="893"/>
      <c r="AD33" s="893"/>
      <c r="AE33" s="893"/>
      <c r="AF33" s="893"/>
      <c r="AG33" s="893"/>
      <c r="AH33" s="893"/>
      <c r="AI33" s="893"/>
      <c r="AJ33" s="893"/>
      <c r="AK33" s="893"/>
      <c r="AL33" s="893"/>
      <c r="AM33" s="893"/>
      <c r="AN33" s="893"/>
      <c r="AO33" s="899"/>
      <c r="AP33" s="200"/>
      <c r="AW33" s="491"/>
    </row>
    <row r="34" spans="2:62" ht="24" customHeight="1" x14ac:dyDescent="0.15">
      <c r="C34" s="300" t="str">
        <f>+IF(D30=0,"",IF(D29&lt;D30,"エラー !：上の表は、⑩の内数である⑪の量が⑩を超えています",""))</f>
        <v/>
      </c>
      <c r="AA34" s="894"/>
      <c r="AB34" s="895"/>
      <c r="AC34" s="895"/>
      <c r="AD34" s="895"/>
      <c r="AE34" s="895"/>
      <c r="AF34" s="895"/>
      <c r="AG34" s="895"/>
      <c r="AH34" s="895"/>
      <c r="AI34" s="895"/>
      <c r="AJ34" s="895"/>
      <c r="AK34" s="895"/>
      <c r="AL34" s="895"/>
      <c r="AM34" s="895"/>
      <c r="AN34" s="895"/>
      <c r="AO34" s="900"/>
      <c r="AP34" s="200"/>
      <c r="AW34" s="491"/>
    </row>
    <row r="35" spans="2:62" ht="15" customHeight="1" x14ac:dyDescent="0.15">
      <c r="C35" s="30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01" t="str">
        <f>+IF(D32=0,"",IF(D29&lt;D32,"エラー !：上の表は、⑩の内数である⑬の量が⑩を超えています",""))</f>
        <v/>
      </c>
      <c r="AF36" s="74"/>
      <c r="AG36" s="74"/>
      <c r="AH36" s="74"/>
      <c r="AI36" s="74"/>
      <c r="AJ36" s="74"/>
      <c r="AK36" s="74"/>
      <c r="AL36" s="74"/>
      <c r="AM36" s="163"/>
      <c r="AN36" s="163"/>
      <c r="AO36" s="138"/>
      <c r="AP36" s="63"/>
      <c r="AQ36" s="63"/>
      <c r="AR36" s="63"/>
      <c r="AS36" s="63"/>
      <c r="AT36" s="63"/>
      <c r="AU36" s="63"/>
      <c r="AV36" s="63"/>
      <c r="AW36" s="78"/>
      <c r="AY36" s="63"/>
      <c r="AZ36" s="63"/>
      <c r="BA36" s="63"/>
      <c r="BB36" s="63"/>
      <c r="BC36" s="63"/>
      <c r="BD36" s="63"/>
    </row>
    <row r="37" spans="2:62" ht="15" customHeight="1" x14ac:dyDescent="0.15">
      <c r="C37" s="301" t="str">
        <f>+IF(D33=0,"",IF(D29&lt;D33,"エラー !：上の表は、⑩の内数である⑭の量が⑩を超えています",""))</f>
        <v/>
      </c>
      <c r="J37" s="78"/>
      <c r="K37" s="78"/>
      <c r="R37" s="78"/>
      <c r="S37" s="78"/>
      <c r="T37" s="78"/>
      <c r="AF37" s="63"/>
      <c r="AG37" s="63"/>
      <c r="AH37" s="63"/>
      <c r="AI37" s="63"/>
      <c r="AJ37" s="63"/>
      <c r="AK37" s="63"/>
      <c r="AL37" s="74"/>
      <c r="AM37" s="138"/>
      <c r="AN37" s="138"/>
      <c r="AO37" s="138"/>
      <c r="AP37" s="63"/>
      <c r="AQ37" s="63"/>
      <c r="AR37" s="63"/>
      <c r="AS37" s="63"/>
      <c r="AT37" s="63"/>
      <c r="AU37" s="74"/>
      <c r="AV37" s="74"/>
      <c r="AW37" s="78"/>
      <c r="AY37" s="63"/>
      <c r="AZ37" s="63"/>
      <c r="BA37" s="63"/>
      <c r="BB37" s="63"/>
      <c r="BC37" s="63"/>
      <c r="BD37" s="63"/>
    </row>
    <row r="38" spans="2:62" ht="13.5" x14ac:dyDescent="0.15">
      <c r="H38" s="330"/>
      <c r="J38" s="78"/>
      <c r="K38" s="78"/>
      <c r="R38" s="78"/>
      <c r="S38" s="78"/>
      <c r="T38" s="78"/>
      <c r="AF38" s="63"/>
      <c r="AG38" s="63"/>
      <c r="AH38" s="63"/>
      <c r="AI38" s="63"/>
      <c r="AJ38" s="63"/>
      <c r="AK38" s="63"/>
      <c r="AL38" s="74"/>
      <c r="AM38" s="138"/>
      <c r="AN38" s="138"/>
      <c r="AO38" s="138"/>
      <c r="AP38" s="63"/>
      <c r="AQ38" s="63"/>
      <c r="AR38" s="63"/>
      <c r="AS38" s="138"/>
      <c r="AT38" s="163"/>
      <c r="AU38" s="74"/>
      <c r="AV38" s="74"/>
      <c r="AW38" s="78"/>
      <c r="AY38" s="63"/>
      <c r="AZ38" s="63"/>
      <c r="BA38" s="63"/>
      <c r="BB38" s="63"/>
      <c r="BC38" s="63"/>
      <c r="BD38" s="63"/>
    </row>
    <row r="39" spans="2:62" ht="13.5" x14ac:dyDescent="0.15">
      <c r="H39" s="330"/>
      <c r="J39" s="78"/>
      <c r="K39" s="78"/>
      <c r="R39" s="78"/>
      <c r="S39" s="78"/>
      <c r="T39" s="78"/>
      <c r="AF39" s="63"/>
      <c r="AG39" s="63"/>
      <c r="AH39" s="63"/>
      <c r="AI39" s="63"/>
      <c r="AJ39" s="63"/>
      <c r="AK39" s="63"/>
      <c r="AL39" s="74"/>
      <c r="AM39" s="138"/>
      <c r="AN39" s="138"/>
      <c r="AO39" s="138"/>
      <c r="AP39" s="63"/>
      <c r="AQ39" s="63"/>
      <c r="AR39" s="63"/>
      <c r="AS39" s="138"/>
      <c r="AT39" s="74"/>
      <c r="AU39" s="74"/>
      <c r="AV39" s="74"/>
      <c r="AW39" s="78"/>
      <c r="AY39" s="63"/>
      <c r="AZ39" s="63"/>
      <c r="BA39" s="63"/>
      <c r="BB39" s="63"/>
      <c r="BC39" s="63"/>
      <c r="BD39" s="63"/>
    </row>
    <row r="40" spans="2:62" ht="13.5" x14ac:dyDescent="0.15">
      <c r="H40" s="330"/>
      <c r="J40" s="78"/>
      <c r="K40" s="78"/>
      <c r="R40" s="78"/>
      <c r="S40" s="78"/>
      <c r="T40" s="78"/>
      <c r="AF40" s="63"/>
      <c r="AG40" s="63"/>
      <c r="AH40" s="63"/>
      <c r="AI40" s="63"/>
      <c r="AJ40" s="63"/>
      <c r="AK40" s="63"/>
      <c r="AL40" s="74"/>
      <c r="AM40" s="138"/>
      <c r="AN40" s="138"/>
      <c r="AO40" s="138"/>
      <c r="AP40" s="63"/>
      <c r="AQ40" s="63"/>
      <c r="AR40" s="63"/>
      <c r="AS40" s="138"/>
      <c r="AT40" s="74"/>
      <c r="AU40" s="74"/>
      <c r="AV40" s="74"/>
      <c r="AW40" s="78"/>
      <c r="AY40" s="63"/>
      <c r="AZ40" s="63"/>
      <c r="BA40" s="63"/>
      <c r="BB40" s="63"/>
      <c r="BC40" s="63"/>
      <c r="BD40" s="63"/>
    </row>
    <row r="41" spans="2:62" ht="13.5" x14ac:dyDescent="0.15">
      <c r="H41" s="330"/>
      <c r="J41" s="78"/>
      <c r="K41" s="78"/>
      <c r="R41" s="78"/>
      <c r="S41" s="78"/>
      <c r="T41" s="78"/>
      <c r="AF41" s="63"/>
      <c r="AG41" s="63"/>
      <c r="AH41" s="63"/>
      <c r="AI41" s="63"/>
      <c r="AJ41" s="63"/>
      <c r="AK41" s="63"/>
      <c r="AL41" s="63"/>
      <c r="AM41" s="63"/>
      <c r="AN41" s="63"/>
      <c r="AO41" s="63"/>
      <c r="AP41" s="63"/>
      <c r="AQ41" s="63"/>
      <c r="AR41" s="63"/>
      <c r="AS41" s="138"/>
      <c r="AT41" s="74"/>
      <c r="AU41" s="74"/>
      <c r="AV41" s="74"/>
      <c r="AW41" s="78"/>
      <c r="AY41" s="63"/>
      <c r="AZ41" s="63"/>
      <c r="BA41" s="63"/>
      <c r="BB41" s="63"/>
      <c r="BC41" s="63"/>
      <c r="BD41" s="63"/>
    </row>
    <row r="42" spans="2:62" ht="13.5" x14ac:dyDescent="0.15">
      <c r="H42" s="330"/>
      <c r="I42" s="78"/>
      <c r="J42" s="78"/>
      <c r="K42" s="78"/>
      <c r="R42" s="78"/>
      <c r="S42" s="78"/>
      <c r="T42" s="78"/>
      <c r="AQ42" s="63"/>
      <c r="AR42" s="63"/>
      <c r="AS42" s="138"/>
      <c r="AT42" s="74"/>
      <c r="AY42" s="63"/>
      <c r="AZ42" s="63"/>
      <c r="BA42" s="63"/>
      <c r="BB42" s="63"/>
      <c r="BC42" s="63"/>
      <c r="BD42" s="63"/>
    </row>
    <row r="43" spans="2:62" x14ac:dyDescent="0.15">
      <c r="H43" s="330"/>
      <c r="I43" s="78"/>
      <c r="J43" s="78"/>
      <c r="K43" s="78"/>
      <c r="R43" s="78"/>
      <c r="S43" s="78"/>
      <c r="T43" s="78"/>
      <c r="AW43" s="78"/>
      <c r="AY43" s="63"/>
      <c r="AZ43" s="63"/>
      <c r="BA43" s="63"/>
      <c r="BB43" s="63"/>
      <c r="BC43" s="63"/>
      <c r="BD43" s="63"/>
    </row>
    <row r="44" spans="2:62" x14ac:dyDescent="0.15">
      <c r="H44" s="330"/>
      <c r="I44" s="78"/>
      <c r="J44" s="78"/>
      <c r="K44" s="78"/>
      <c r="R44" s="78"/>
      <c r="S44" s="78"/>
      <c r="T44" s="78"/>
      <c r="AW44" s="78"/>
    </row>
    <row r="45" spans="2:62" x14ac:dyDescent="0.15">
      <c r="H45" s="330"/>
      <c r="I45" s="78"/>
      <c r="J45" s="78"/>
      <c r="K45" s="78"/>
      <c r="R45" s="78"/>
      <c r="S45" s="78"/>
      <c r="T45" s="78"/>
    </row>
    <row r="46" spans="2:62" x14ac:dyDescent="0.15">
      <c r="H46" s="330"/>
      <c r="I46" s="78"/>
      <c r="J46" s="78"/>
      <c r="K46" s="78"/>
      <c r="R46" s="78"/>
      <c r="S46" s="78"/>
      <c r="T46" s="78"/>
    </row>
    <row r="47" spans="2:62" ht="13.5" x14ac:dyDescent="0.15">
      <c r="H47" s="330"/>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92</v>
      </c>
      <c r="T1" s="95" t="s">
        <v>280</v>
      </c>
    </row>
    <row r="2" spans="2:49" ht="12" customHeight="1" thickBot="1" x14ac:dyDescent="0.2">
      <c r="B2" s="852" t="s">
        <v>270</v>
      </c>
      <c r="C2" s="852"/>
      <c r="D2" s="852"/>
      <c r="E2" s="852"/>
      <c r="F2" s="852"/>
      <c r="G2" s="852"/>
      <c r="H2" s="852"/>
      <c r="I2" s="137"/>
      <c r="J2" s="137"/>
      <c r="K2" s="137"/>
      <c r="L2" s="137"/>
      <c r="M2" s="137"/>
      <c r="N2" s="137"/>
      <c r="O2" s="137"/>
      <c r="P2" s="137"/>
      <c r="Q2" s="137"/>
      <c r="R2" s="137"/>
      <c r="S2" s="137"/>
      <c r="T2" s="137"/>
      <c r="U2" s="137"/>
      <c r="V2" s="137"/>
      <c r="W2" s="137"/>
      <c r="X2" s="137"/>
      <c r="Y2" s="118"/>
      <c r="Z2" s="51"/>
      <c r="AA2" s="51"/>
      <c r="AB2" s="51"/>
      <c r="AC2" s="51"/>
      <c r="AD2" s="51"/>
      <c r="AE2" s="51"/>
      <c r="AF2" s="51"/>
      <c r="AG2" s="51"/>
      <c r="AH2" s="51"/>
      <c r="AI2" s="51"/>
      <c r="AJ2" s="51"/>
      <c r="AK2" s="51"/>
      <c r="AL2" s="51"/>
      <c r="AM2" s="51"/>
      <c r="AN2" s="51"/>
      <c r="AO2" s="51"/>
      <c r="AP2" s="51"/>
      <c r="AQ2" s="51"/>
      <c r="AR2" s="51"/>
      <c r="AS2" s="51"/>
      <c r="AT2" s="51"/>
      <c r="AU2" s="129"/>
      <c r="AV2" s="127"/>
      <c r="AW2" s="491"/>
    </row>
    <row r="3" spans="2:49" ht="13.35" customHeight="1" x14ac:dyDescent="0.15">
      <c r="B3" s="852"/>
      <c r="C3" s="852"/>
      <c r="D3" s="852"/>
      <c r="E3" s="852"/>
      <c r="F3" s="852"/>
      <c r="G3" s="852"/>
      <c r="H3" s="852"/>
      <c r="I3" s="137"/>
      <c r="J3" s="137"/>
      <c r="K3" s="137"/>
      <c r="L3" s="137"/>
      <c r="M3" s="137"/>
      <c r="N3" s="137"/>
      <c r="O3" s="137"/>
      <c r="P3" s="137"/>
      <c r="Q3" s="137"/>
      <c r="R3" s="137"/>
      <c r="S3" s="137"/>
      <c r="T3" s="137"/>
      <c r="U3" s="137"/>
      <c r="V3" s="137"/>
      <c r="W3" s="137"/>
      <c r="X3" s="137"/>
      <c r="Y3" s="118"/>
      <c r="Z3" s="52"/>
      <c r="AA3" s="52"/>
      <c r="AB3" s="911"/>
      <c r="AC3" s="911"/>
      <c r="AD3" s="911"/>
      <c r="AE3" s="101"/>
      <c r="AF3" s="119"/>
      <c r="AG3" s="119"/>
      <c r="AH3" s="119"/>
      <c r="AI3" s="119"/>
      <c r="AJ3" s="119"/>
      <c r="AK3" s="119"/>
      <c r="AL3" s="119"/>
      <c r="AM3" s="119"/>
      <c r="AN3" s="119"/>
      <c r="AO3" s="119"/>
      <c r="AP3" s="912" t="s">
        <v>325</v>
      </c>
      <c r="AQ3" s="913"/>
      <c r="AR3" s="914"/>
      <c r="AS3" s="918" t="s">
        <v>0</v>
      </c>
      <c r="AT3" s="757"/>
      <c r="AU3" s="128" t="s">
        <v>111</v>
      </c>
      <c r="AV3" s="119"/>
      <c r="AW3" s="491"/>
    </row>
    <row r="4" spans="2:49" ht="14.25" thickBot="1" x14ac:dyDescent="0.2">
      <c r="C4" s="118"/>
      <c r="F4" s="118"/>
      <c r="G4" s="118"/>
      <c r="H4" s="118"/>
      <c r="I4" s="118"/>
      <c r="J4" s="118"/>
      <c r="K4" s="118"/>
      <c r="L4" s="118"/>
      <c r="M4" s="118"/>
      <c r="N4" s="118"/>
      <c r="O4" s="118"/>
      <c r="P4" s="118"/>
      <c r="Q4" s="118"/>
      <c r="R4" s="118"/>
      <c r="S4" s="118"/>
      <c r="T4" s="118"/>
      <c r="U4" s="118"/>
      <c r="V4" s="118"/>
      <c r="W4" s="118"/>
      <c r="X4" s="118"/>
      <c r="Y4" s="118"/>
      <c r="Z4" s="52"/>
      <c r="AA4" s="52"/>
      <c r="AB4" s="120"/>
      <c r="AC4" s="120"/>
      <c r="AD4" s="120"/>
      <c r="AE4" s="101"/>
      <c r="AF4" s="119"/>
      <c r="AG4" s="119"/>
      <c r="AH4" s="119"/>
      <c r="AI4" s="119"/>
      <c r="AJ4" s="119"/>
      <c r="AK4" s="119"/>
      <c r="AL4" s="119"/>
      <c r="AM4" s="119"/>
      <c r="AN4" s="119"/>
      <c r="AO4" s="119"/>
      <c r="AP4" s="915"/>
      <c r="AQ4" s="916"/>
      <c r="AR4" s="917"/>
      <c r="AS4" s="919" t="str">
        <f>+表紙!N28</f>
        <v>○</v>
      </c>
      <c r="AT4" s="779"/>
      <c r="AU4" s="317" t="str">
        <f>+表紙!O28</f>
        <v>　</v>
      </c>
      <c r="AV4" s="119"/>
      <c r="AW4" s="491"/>
    </row>
    <row r="5" spans="2:49" ht="15" customHeight="1" x14ac:dyDescent="0.15">
      <c r="B5" s="164" t="s">
        <v>103</v>
      </c>
      <c r="C5" s="164"/>
      <c r="F5" s="164"/>
      <c r="G5" s="117"/>
      <c r="H5" s="117"/>
      <c r="I5" s="117"/>
      <c r="J5" s="117"/>
      <c r="K5" s="117"/>
      <c r="L5" s="117"/>
      <c r="M5" s="52"/>
      <c r="N5" s="52"/>
      <c r="O5" s="52"/>
      <c r="P5" s="52"/>
      <c r="Q5" s="52"/>
      <c r="R5" s="52"/>
      <c r="S5" s="52"/>
      <c r="T5" s="52"/>
      <c r="U5" s="52"/>
      <c r="V5" s="52"/>
      <c r="W5" s="52"/>
      <c r="X5" s="52"/>
      <c r="Y5" s="52"/>
      <c r="Z5" s="927" t="s">
        <v>99</v>
      </c>
      <c r="AA5" s="927"/>
      <c r="AB5" s="928"/>
      <c r="AC5" s="928"/>
      <c r="AD5" s="928"/>
      <c r="AE5" s="101" t="s">
        <v>104</v>
      </c>
      <c r="AF5" s="853" t="str">
        <f>+表紙!F47</f>
        <v>住友不動産株式会社　注文住宅事業本部　工事課　神奈川事業所</v>
      </c>
      <c r="AG5" s="853"/>
      <c r="AH5" s="853"/>
      <c r="AI5" s="853"/>
      <c r="AJ5" s="853"/>
      <c r="AK5" s="853"/>
      <c r="AL5" s="853"/>
      <c r="AM5" s="853"/>
      <c r="AN5" s="853"/>
      <c r="AO5" s="853"/>
      <c r="AP5" s="853"/>
      <c r="AQ5" s="853"/>
      <c r="AR5" s="853"/>
      <c r="AS5" s="853"/>
      <c r="AT5" s="853"/>
      <c r="AU5" s="853"/>
      <c r="AV5" s="286"/>
      <c r="AW5" s="491"/>
    </row>
    <row r="6" spans="2:49" ht="24.75" customHeight="1" thickBot="1" x14ac:dyDescent="0.2">
      <c r="B6" s="356" t="s">
        <v>441</v>
      </c>
      <c r="C6" s="144"/>
      <c r="F6" s="144"/>
      <c r="G6" s="144"/>
      <c r="H6" s="144"/>
      <c r="I6" s="144"/>
      <c r="J6" s="144"/>
      <c r="K6" s="144"/>
      <c r="L6" s="144"/>
      <c r="M6" s="144"/>
      <c r="N6" s="144"/>
      <c r="O6" s="144"/>
      <c r="P6" s="144"/>
      <c r="Q6" s="144"/>
      <c r="R6" s="144"/>
      <c r="S6" s="144"/>
      <c r="T6" s="144"/>
      <c r="U6" s="144"/>
      <c r="V6" s="144"/>
      <c r="W6" s="144"/>
      <c r="X6" s="144"/>
      <c r="Y6" s="144"/>
      <c r="Z6" s="94"/>
      <c r="AA6" s="94"/>
      <c r="AB6" s="149"/>
      <c r="AC6" s="169"/>
      <c r="AD6" s="169"/>
      <c r="AE6" s="169"/>
      <c r="AF6" s="169"/>
      <c r="AG6" s="169"/>
      <c r="AH6" s="169"/>
      <c r="AI6" s="169"/>
      <c r="AJ6" s="169"/>
      <c r="AK6" s="169"/>
      <c r="AL6" s="169"/>
      <c r="AM6" s="169"/>
      <c r="AN6" s="169"/>
      <c r="AO6" s="169"/>
      <c r="AP6" s="169"/>
      <c r="AQ6" s="169"/>
      <c r="AR6" s="169"/>
      <c r="AS6" s="169"/>
      <c r="AT6" s="169"/>
      <c r="AU6" s="169"/>
      <c r="AV6" s="169"/>
      <c r="AW6" s="491"/>
    </row>
    <row r="7" spans="2:49" ht="28.35" customHeight="1" thickBot="1" x14ac:dyDescent="0.2">
      <c r="B7" s="874" t="s">
        <v>87</v>
      </c>
      <c r="C7" s="875"/>
      <c r="D7" s="877" t="s">
        <v>217</v>
      </c>
      <c r="E7" s="878"/>
      <c r="F7" s="878"/>
      <c r="G7" s="878"/>
      <c r="H7" s="878"/>
      <c r="I7" s="879"/>
      <c r="J7" s="154"/>
      <c r="K7" s="63"/>
      <c r="L7" s="165"/>
      <c r="M7" s="929" t="s">
        <v>108</v>
      </c>
      <c r="N7" s="930"/>
      <c r="O7" s="930"/>
      <c r="P7" s="930"/>
      <c r="Q7" s="930"/>
      <c r="R7" s="930"/>
      <c r="S7" s="930"/>
      <c r="T7" s="930"/>
      <c r="U7" s="930"/>
      <c r="V7" s="930"/>
      <c r="W7" s="931"/>
      <c r="X7" s="931"/>
      <c r="Y7" s="930"/>
      <c r="Z7" s="930"/>
      <c r="AA7" s="930"/>
      <c r="AB7" s="932"/>
      <c r="AC7" s="169"/>
      <c r="AD7" s="169"/>
      <c r="AE7" s="169"/>
      <c r="AF7" s="104"/>
      <c r="AG7" s="104"/>
      <c r="AH7" s="104"/>
      <c r="AI7" s="104"/>
      <c r="AJ7" s="104"/>
      <c r="AK7" s="104"/>
      <c r="AL7" s="104"/>
      <c r="AM7" s="104"/>
      <c r="AN7" s="168"/>
      <c r="AO7" s="63"/>
      <c r="AP7" s="63"/>
      <c r="AQ7" s="63"/>
      <c r="AR7" s="63"/>
      <c r="AS7" s="202"/>
      <c r="AT7" s="202"/>
      <c r="AU7"/>
      <c r="AV7"/>
      <c r="AW7" s="491"/>
    </row>
    <row r="8" spans="2:49" ht="28.35" customHeight="1" thickTop="1" thickBot="1" x14ac:dyDescent="0.2">
      <c r="B8" s="53" t="s">
        <v>101</v>
      </c>
      <c r="C8" s="876" t="s">
        <v>109</v>
      </c>
      <c r="D8" s="876"/>
      <c r="E8" s="876"/>
      <c r="F8" s="876"/>
      <c r="G8" s="876"/>
      <c r="H8" s="876"/>
      <c r="I8" s="876"/>
      <c r="J8" s="876"/>
      <c r="K8" s="876"/>
      <c r="L8" s="159"/>
      <c r="M8" s="933"/>
      <c r="N8" s="934"/>
      <c r="O8" s="934"/>
      <c r="P8" s="934"/>
      <c r="Q8" s="934"/>
      <c r="R8" s="934"/>
      <c r="S8" s="934"/>
      <c r="T8" s="934"/>
      <c r="U8" s="934"/>
      <c r="V8" s="934"/>
      <c r="W8" s="934"/>
      <c r="X8" s="934"/>
      <c r="Y8" s="934"/>
      <c r="Z8" s="934"/>
      <c r="AA8" s="934"/>
      <c r="AB8" s="935"/>
      <c r="AC8" s="104"/>
      <c r="AD8" s="104"/>
      <c r="AE8" s="104"/>
      <c r="AF8" s="63"/>
      <c r="AG8" s="59"/>
      <c r="AH8" s="55" t="s">
        <v>27</v>
      </c>
      <c r="AI8" s="846" t="s">
        <v>334</v>
      </c>
      <c r="AJ8" s="846"/>
      <c r="AK8" s="846"/>
      <c r="AL8" s="846"/>
      <c r="AM8" s="846"/>
      <c r="AN8" s="847"/>
      <c r="AO8" s="63"/>
      <c r="AP8" s="63"/>
      <c r="AQ8" s="63"/>
      <c r="AR8" s="63"/>
      <c r="AS8" s="202"/>
      <c r="AT8" s="202"/>
      <c r="AU8"/>
      <c r="AV8"/>
      <c r="AW8" s="491"/>
    </row>
    <row r="9" spans="2:49" ht="24.75" customHeight="1" thickTop="1" thickBot="1" x14ac:dyDescent="0.2">
      <c r="B9" s="199" t="s">
        <v>254</v>
      </c>
      <c r="F9" s="883" t="s">
        <v>194</v>
      </c>
      <c r="G9" s="884"/>
      <c r="H9" s="884"/>
      <c r="I9" s="885"/>
      <c r="J9" s="159"/>
      <c r="K9" s="159"/>
      <c r="L9" s="159"/>
      <c r="M9" s="159"/>
      <c r="N9" s="159"/>
      <c r="O9" s="159"/>
      <c r="P9" s="159"/>
      <c r="Q9" s="159"/>
      <c r="R9" s="159"/>
      <c r="S9" s="159"/>
      <c r="T9" s="159"/>
      <c r="U9" s="159"/>
      <c r="V9" s="159"/>
      <c r="W9" s="146"/>
      <c r="X9" s="146"/>
      <c r="Y9" s="146"/>
      <c r="Z9" s="104"/>
      <c r="AA9" s="104"/>
      <c r="AB9" s="104"/>
      <c r="AC9" s="104"/>
      <c r="AD9" s="104"/>
      <c r="AE9" s="922" t="s">
        <v>19</v>
      </c>
      <c r="AF9" s="66"/>
      <c r="AH9" s="844"/>
      <c r="AI9" s="845"/>
      <c r="AJ9" s="845"/>
      <c r="AK9" s="845"/>
      <c r="AL9" s="845"/>
      <c r="AM9" s="845"/>
      <c r="AN9" s="62" t="s">
        <v>13</v>
      </c>
      <c r="AO9" s="63"/>
      <c r="AP9" s="63"/>
      <c r="AQ9" s="63"/>
      <c r="AR9" s="63"/>
      <c r="AS9" s="202"/>
      <c r="AT9" s="202"/>
      <c r="AU9"/>
      <c r="AV9"/>
      <c r="AW9" s="491"/>
    </row>
    <row r="10" spans="2:49" ht="24.75" customHeight="1" thickTop="1" thickBot="1" x14ac:dyDescent="0.2">
      <c r="F10" s="105"/>
      <c r="G10" s="139"/>
      <c r="H10" s="139"/>
      <c r="I10" s="139"/>
      <c r="J10" s="139"/>
      <c r="K10" s="139"/>
      <c r="L10" s="139"/>
      <c r="M10" s="139"/>
      <c r="N10" s="139"/>
      <c r="O10" s="139"/>
      <c r="P10" s="139"/>
      <c r="Q10" s="139"/>
      <c r="R10" s="139"/>
      <c r="S10" s="139"/>
      <c r="T10" s="139"/>
      <c r="U10" s="139"/>
      <c r="V10" s="139"/>
      <c r="W10" s="140"/>
      <c r="X10" s="140"/>
      <c r="Y10" s="140"/>
      <c r="Z10" s="104"/>
      <c r="AA10" s="104"/>
      <c r="AB10" s="104"/>
      <c r="AD10" s="63"/>
      <c r="AE10" s="923"/>
      <c r="AF10" s="66"/>
      <c r="AN10" s="63"/>
      <c r="AO10" s="63"/>
      <c r="AP10" s="63"/>
      <c r="AQ10" s="63"/>
      <c r="AR10" s="63"/>
      <c r="AS10" s="202"/>
      <c r="AT10" s="202"/>
      <c r="AU10"/>
      <c r="AV10"/>
      <c r="AW10" s="491"/>
    </row>
    <row r="11" spans="2:49" ht="27" customHeight="1" thickTop="1" thickBot="1" x14ac:dyDescent="0.2">
      <c r="C11" s="174" t="s">
        <v>195</v>
      </c>
      <c r="F11" s="55" t="s">
        <v>16</v>
      </c>
      <c r="G11" s="846" t="s">
        <v>328</v>
      </c>
      <c r="H11" s="846"/>
      <c r="I11" s="847"/>
      <c r="J11" s="56"/>
      <c r="K11" s="57"/>
      <c r="L11" s="58"/>
      <c r="M11" s="901" t="s">
        <v>17</v>
      </c>
      <c r="N11" s="58"/>
      <c r="O11" s="59"/>
      <c r="P11" s="55" t="s">
        <v>18</v>
      </c>
      <c r="Q11" s="925" t="s">
        <v>271</v>
      </c>
      <c r="R11" s="925"/>
      <c r="S11" s="925"/>
      <c r="T11" s="926"/>
      <c r="U11" s="201"/>
      <c r="V11" s="74"/>
      <c r="W11" s="63"/>
      <c r="X11" s="63"/>
      <c r="Y11"/>
      <c r="Z11"/>
      <c r="AA11"/>
      <c r="AB11"/>
      <c r="AC11" s="63"/>
      <c r="AD11" s="71"/>
      <c r="AE11" s="923"/>
      <c r="AF11" s="156"/>
      <c r="AG11" s="59"/>
      <c r="AH11" s="55" t="s">
        <v>34</v>
      </c>
      <c r="AI11" s="846" t="s">
        <v>277</v>
      </c>
      <c r="AJ11" s="846"/>
      <c r="AK11" s="846"/>
      <c r="AL11" s="846"/>
      <c r="AM11" s="846"/>
      <c r="AN11" s="847"/>
      <c r="AO11" s="63"/>
      <c r="AP11" s="63"/>
      <c r="AQ11" s="63"/>
      <c r="AR11" s="63"/>
      <c r="AS11" s="202"/>
      <c r="AT11" s="202"/>
      <c r="AU11"/>
      <c r="AV11"/>
      <c r="AW11" s="491"/>
    </row>
    <row r="12" spans="2:49" ht="24.75" customHeight="1" thickTop="1" thickBot="1" x14ac:dyDescent="0.2">
      <c r="F12" s="859">
        <f>+ROUND(P12,1)+ROUND(P15,1)+ROUND(P18,1)+ROUND(P24,1)+P27-ROUND(F15,1)</f>
        <v>0</v>
      </c>
      <c r="G12" s="860"/>
      <c r="H12" s="860"/>
      <c r="I12" s="62" t="s">
        <v>13</v>
      </c>
      <c r="J12" s="63"/>
      <c r="K12" s="64"/>
      <c r="L12" s="63"/>
      <c r="M12" s="902"/>
      <c r="N12" s="65"/>
      <c r="P12" s="844"/>
      <c r="Q12" s="741"/>
      <c r="R12" s="741"/>
      <c r="S12" s="741"/>
      <c r="T12" s="62" t="s">
        <v>13</v>
      </c>
      <c r="U12" s="63"/>
      <c r="V12" s="63"/>
      <c r="W12" s="63"/>
      <c r="X12" s="63"/>
      <c r="Y12"/>
      <c r="Z12"/>
      <c r="AA12"/>
      <c r="AB12"/>
      <c r="AC12" s="66"/>
      <c r="AE12" s="923"/>
      <c r="AG12" s="148"/>
      <c r="AH12" s="844"/>
      <c r="AI12" s="845"/>
      <c r="AJ12" s="845"/>
      <c r="AK12" s="845"/>
      <c r="AL12" s="845"/>
      <c r="AM12" s="845"/>
      <c r="AN12" s="62" t="s">
        <v>13</v>
      </c>
      <c r="AO12" s="63"/>
      <c r="AP12" s="63"/>
      <c r="AQ12" s="63"/>
      <c r="AR12" s="63"/>
      <c r="AS12" s="202"/>
      <c r="AT12" s="202"/>
      <c r="AU12"/>
      <c r="AV12"/>
      <c r="AW12" s="491"/>
    </row>
    <row r="13" spans="2:49" ht="24.75" customHeight="1" thickTop="1" thickBot="1" x14ac:dyDescent="0.2">
      <c r="J13" s="63"/>
      <c r="K13" s="67"/>
      <c r="L13" s="63"/>
      <c r="M13" s="902"/>
      <c r="N13" s="66"/>
      <c r="U13" s="63"/>
      <c r="V13" s="63"/>
      <c r="W13" s="63"/>
      <c r="X13" s="63"/>
      <c r="Y13"/>
      <c r="Z13"/>
      <c r="AA13"/>
      <c r="AB13"/>
      <c r="AC13" s="66"/>
      <c r="AE13" s="923"/>
      <c r="AG13" s="154"/>
      <c r="AH13" s="151"/>
      <c r="AI13" s="152"/>
      <c r="AJ13" s="152"/>
      <c r="AK13" s="152"/>
      <c r="AL13" s="152"/>
      <c r="AM13" s="153"/>
      <c r="AN13" s="153"/>
      <c r="AQ13" s="51"/>
      <c r="AR13" s="51"/>
      <c r="AS13" s="150"/>
      <c r="AT13" s="150"/>
      <c r="AU13" s="329"/>
      <c r="AV13" s="63"/>
      <c r="AW13" s="491"/>
    </row>
    <row r="14" spans="2:49" ht="27" customHeight="1" thickTop="1" thickBot="1" x14ac:dyDescent="0.2">
      <c r="F14" s="61" t="s">
        <v>425</v>
      </c>
      <c r="G14" s="882" t="s">
        <v>220</v>
      </c>
      <c r="H14" s="882"/>
      <c r="I14" s="881"/>
      <c r="J14" s="69"/>
      <c r="K14" s="70"/>
      <c r="L14" s="63"/>
      <c r="M14" s="902"/>
      <c r="N14" s="66"/>
      <c r="O14" s="58"/>
      <c r="P14" s="55" t="s">
        <v>22</v>
      </c>
      <c r="Q14" s="872" t="s">
        <v>272</v>
      </c>
      <c r="R14" s="872"/>
      <c r="S14" s="872"/>
      <c r="T14" s="873"/>
      <c r="U14" s="201"/>
      <c r="V14" s="74"/>
      <c r="W14" s="63"/>
      <c r="X14" s="63"/>
      <c r="Y14"/>
      <c r="Z14"/>
      <c r="AA14"/>
      <c r="AB14"/>
      <c r="AC14" s="66"/>
      <c r="AE14" s="924"/>
      <c r="AG14" s="155"/>
      <c r="AH14" s="61" t="s">
        <v>174</v>
      </c>
      <c r="AI14" s="886" t="s">
        <v>289</v>
      </c>
      <c r="AJ14" s="886"/>
      <c r="AK14" s="886"/>
      <c r="AL14" s="886"/>
      <c r="AM14" s="886"/>
      <c r="AN14" s="887"/>
      <c r="AO14"/>
      <c r="AS14" s="150"/>
      <c r="AT14" s="150"/>
      <c r="AU14" s="329"/>
      <c r="AV14" s="63"/>
      <c r="AW14" s="491"/>
    </row>
    <row r="15" spans="2:49" ht="24.75" customHeight="1" thickBot="1" x14ac:dyDescent="0.2">
      <c r="F15" s="861"/>
      <c r="G15" s="830"/>
      <c r="H15" s="830"/>
      <c r="I15" s="54" t="s">
        <v>13</v>
      </c>
      <c r="J15" s="63"/>
      <c r="K15" s="66"/>
      <c r="L15" s="63"/>
      <c r="M15" s="902"/>
      <c r="N15" s="66"/>
      <c r="P15" s="844"/>
      <c r="Q15" s="741"/>
      <c r="R15" s="741"/>
      <c r="S15" s="741"/>
      <c r="T15" s="62" t="s">
        <v>13</v>
      </c>
      <c r="U15" s="63"/>
      <c r="V15" s="63"/>
      <c r="W15" s="63"/>
      <c r="X15" s="63"/>
      <c r="Y15"/>
      <c r="Z15"/>
      <c r="AA15"/>
      <c r="AB15"/>
      <c r="AC15" s="66"/>
      <c r="AH15" s="837"/>
      <c r="AI15" s="838"/>
      <c r="AJ15" s="838"/>
      <c r="AK15" s="838"/>
      <c r="AL15" s="838"/>
      <c r="AM15" s="838"/>
      <c r="AN15" s="54" t="s">
        <v>13</v>
      </c>
      <c r="AO15"/>
      <c r="AS15" s="72" t="s">
        <v>28</v>
      </c>
      <c r="AT15" s="73"/>
      <c r="AW15" s="491"/>
    </row>
    <row r="16" spans="2:49" ht="24.75" customHeight="1" thickTop="1" thickBot="1" x14ac:dyDescent="0.2">
      <c r="K16" s="66"/>
      <c r="L16" s="63"/>
      <c r="M16" s="902"/>
      <c r="N16" s="66"/>
      <c r="P16" s="841" t="str">
        <f>+IF(Y18=0,"",IF(Y18-P18=Y18,"エラー！：⑥残さ物量があるのに、④自ら中間処理した量がゼロになっています",""))</f>
        <v/>
      </c>
      <c r="Q16" s="841"/>
      <c r="R16" s="841"/>
      <c r="S16" s="841"/>
      <c r="T16" s="841"/>
      <c r="U16" s="841"/>
      <c r="V16" s="841"/>
      <c r="W16" s="841"/>
      <c r="X16" s="841"/>
      <c r="Y16" s="841"/>
      <c r="Z16" s="841"/>
      <c r="AA16" s="841"/>
      <c r="AB16" s="841"/>
      <c r="AC16" s="66"/>
      <c r="AD16" s="63"/>
      <c r="AE16" s="197"/>
      <c r="AP16" s="60"/>
      <c r="AQ16" s="63"/>
      <c r="AS16" s="906" t="s">
        <v>173</v>
      </c>
      <c r="AT16" s="907"/>
      <c r="AU16" s="106"/>
      <c r="AV16" s="54" t="s">
        <v>13</v>
      </c>
      <c r="AW16" s="491"/>
    </row>
    <row r="17" spans="2:49" ht="27" customHeight="1" thickTop="1" thickBot="1" x14ac:dyDescent="0.2">
      <c r="K17" s="66"/>
      <c r="L17" s="63"/>
      <c r="M17" s="902"/>
      <c r="N17" s="66"/>
      <c r="O17" s="58"/>
      <c r="P17" s="55" t="s">
        <v>25</v>
      </c>
      <c r="Q17" s="846" t="s">
        <v>273</v>
      </c>
      <c r="R17" s="846"/>
      <c r="S17" s="846"/>
      <c r="T17" s="847"/>
      <c r="U17" s="909"/>
      <c r="V17" s="910"/>
      <c r="W17" s="910"/>
      <c r="X17" s="910"/>
      <c r="Y17" s="147" t="s">
        <v>20</v>
      </c>
      <c r="Z17" s="846" t="s">
        <v>276</v>
      </c>
      <c r="AA17" s="846"/>
      <c r="AB17" s="847"/>
      <c r="AC17" s="160"/>
      <c r="AD17" s="155"/>
      <c r="AE17" s="901" t="s">
        <v>26</v>
      </c>
      <c r="AF17" s="58"/>
      <c r="AG17" s="58"/>
      <c r="AH17" s="290" t="s">
        <v>176</v>
      </c>
      <c r="AI17" s="882" t="s">
        <v>278</v>
      </c>
      <c r="AJ17" s="882"/>
      <c r="AK17" s="882"/>
      <c r="AL17" s="881"/>
      <c r="AM17" s="58"/>
      <c r="AN17" s="296"/>
      <c r="AO17" s="880" t="s">
        <v>251</v>
      </c>
      <c r="AP17" s="881"/>
      <c r="AQ17" s="298"/>
      <c r="AS17" s="906" t="s">
        <v>256</v>
      </c>
      <c r="AT17" s="907"/>
      <c r="AU17" s="106"/>
      <c r="AV17" s="54" t="s">
        <v>32</v>
      </c>
      <c r="AW17" s="491"/>
    </row>
    <row r="18" spans="2:49" ht="24.75" customHeight="1" thickBot="1" x14ac:dyDescent="0.2">
      <c r="K18" s="66"/>
      <c r="L18" s="63"/>
      <c r="M18" s="902"/>
      <c r="N18" s="66"/>
      <c r="P18" s="844"/>
      <c r="Q18" s="741"/>
      <c r="R18" s="741"/>
      <c r="S18" s="741"/>
      <c r="T18" s="62" t="s">
        <v>13</v>
      </c>
      <c r="U18"/>
      <c r="V18" s="291"/>
      <c r="W18"/>
      <c r="X18" s="205"/>
      <c r="Y18" s="859">
        <f>+ROUND(AH9,1)+ROUND(AH12,1)+ROUND(AH15,1)+AH18</f>
        <v>0</v>
      </c>
      <c r="Z18" s="860"/>
      <c r="AA18" s="860"/>
      <c r="AB18" s="62" t="s">
        <v>4</v>
      </c>
      <c r="AC18" s="204"/>
      <c r="AD18" s="204"/>
      <c r="AE18" s="902"/>
      <c r="AH18" s="904">
        <f>+ROUND(AO18,1)+ROUND(AO21,1)</f>
        <v>0</v>
      </c>
      <c r="AI18" s="832"/>
      <c r="AJ18" s="832"/>
      <c r="AK18" s="832"/>
      <c r="AL18" s="54" t="s">
        <v>13</v>
      </c>
      <c r="AM18" s="65"/>
      <c r="AO18" s="316">
        <f>+ROUND(AU16,1)+ROUND(AU17,1)+ROUND(AU18,1)</f>
        <v>0</v>
      </c>
      <c r="AP18" s="54" t="s">
        <v>32</v>
      </c>
      <c r="AS18" s="906" t="s">
        <v>175</v>
      </c>
      <c r="AT18" s="907"/>
      <c r="AU18" s="106"/>
      <c r="AV18" s="54" t="s">
        <v>24</v>
      </c>
      <c r="AW18" s="491"/>
    </row>
    <row r="19" spans="2:49" ht="24.75" customHeight="1" thickTop="1" thickBot="1" x14ac:dyDescent="0.2">
      <c r="K19" s="66"/>
      <c r="L19" s="63"/>
      <c r="M19" s="902"/>
      <c r="N19" s="66"/>
      <c r="P19" s="141"/>
      <c r="Q19" s="309"/>
      <c r="R19" s="208"/>
      <c r="S19" s="141"/>
      <c r="T19" s="141"/>
      <c r="U19" s="143"/>
      <c r="V19" s="292"/>
      <c r="W19" s="143"/>
      <c r="X19" s="143"/>
      <c r="Y19" s="142"/>
      <c r="Z19" s="142"/>
      <c r="AA19" s="142"/>
      <c r="AB19" s="142"/>
      <c r="AC19" s="63"/>
      <c r="AD19" s="63"/>
      <c r="AE19" s="902"/>
      <c r="AH19" s="63"/>
      <c r="AI19" s="66"/>
      <c r="AJ19" s="63"/>
      <c r="AK19" s="63"/>
      <c r="AL19" s="63"/>
      <c r="AM19" s="66"/>
      <c r="AS19"/>
      <c r="AT19"/>
      <c r="AU19"/>
      <c r="AV19"/>
      <c r="AW19" s="829" t="s">
        <v>448</v>
      </c>
    </row>
    <row r="20" spans="2:49" ht="27" customHeight="1" thickTop="1" thickBot="1" x14ac:dyDescent="0.2">
      <c r="K20" s="66"/>
      <c r="L20" s="63"/>
      <c r="M20" s="902"/>
      <c r="N20" s="66"/>
      <c r="P20" s="55" t="s">
        <v>46</v>
      </c>
      <c r="Q20" s="846" t="s">
        <v>274</v>
      </c>
      <c r="R20" s="846"/>
      <c r="S20" s="846"/>
      <c r="T20" s="847"/>
      <c r="U20" s="141"/>
      <c r="V20" s="293"/>
      <c r="W20" s="294"/>
      <c r="X20" s="295"/>
      <c r="Y20" s="147" t="s">
        <v>23</v>
      </c>
      <c r="Z20" s="846" t="s">
        <v>275</v>
      </c>
      <c r="AA20" s="846"/>
      <c r="AB20" s="847"/>
      <c r="AC20" s="63"/>
      <c r="AD20" s="63"/>
      <c r="AE20" s="902"/>
      <c r="AG20" s="63"/>
      <c r="AH20" s="63"/>
      <c r="AI20" s="66"/>
      <c r="AJ20" s="63"/>
      <c r="AK20" s="63"/>
      <c r="AL20" s="158"/>
      <c r="AM20" s="66"/>
      <c r="AN20" s="297"/>
      <c r="AO20" s="880" t="s">
        <v>253</v>
      </c>
      <c r="AP20" s="881"/>
      <c r="AQ20" s="203"/>
      <c r="AR20" s="63"/>
      <c r="AS20" s="68"/>
      <c r="AT20" s="68"/>
      <c r="AW20" s="829"/>
    </row>
    <row r="21" spans="2:49" ht="25.35" customHeight="1" thickBot="1" x14ac:dyDescent="0.2">
      <c r="B21" s="854" t="s">
        <v>442</v>
      </c>
      <c r="C21" s="854"/>
      <c r="D21" s="854"/>
      <c r="E21" s="854"/>
      <c r="F21" s="854"/>
      <c r="G21" s="854"/>
      <c r="H21" s="854"/>
      <c r="I21" s="854"/>
      <c r="J21" s="854"/>
      <c r="K21" s="66"/>
      <c r="L21" s="63"/>
      <c r="M21" s="902"/>
      <c r="N21" s="66"/>
      <c r="P21" s="844"/>
      <c r="Q21" s="871"/>
      <c r="R21" s="871"/>
      <c r="S21" s="871"/>
      <c r="T21" s="62" t="s">
        <v>13</v>
      </c>
      <c r="U21" s="141"/>
      <c r="V21" s="141"/>
      <c r="W21" s="141"/>
      <c r="X21" s="141"/>
      <c r="Y21" s="859">
        <f>+P18-Y18</f>
        <v>0</v>
      </c>
      <c r="Z21" s="860"/>
      <c r="AA21" s="860"/>
      <c r="AB21" s="62" t="s">
        <v>4</v>
      </c>
      <c r="AC21" s="143"/>
      <c r="AD21" s="63"/>
      <c r="AE21" s="903"/>
      <c r="AG21" s="63"/>
      <c r="AH21" s="63"/>
      <c r="AI21" s="66"/>
      <c r="AJ21" s="63"/>
      <c r="AK21" s="63"/>
      <c r="AL21" s="63"/>
      <c r="AM21" s="63"/>
      <c r="AN21" s="158"/>
      <c r="AO21" s="106"/>
      <c r="AP21" s="54" t="s">
        <v>36</v>
      </c>
      <c r="AQ21" s="203"/>
      <c r="AR21" s="63"/>
      <c r="AS21" s="202"/>
      <c r="AT21" s="202"/>
      <c r="AU21"/>
      <c r="AV21"/>
      <c r="AW21" s="491"/>
    </row>
    <row r="22" spans="2:49" ht="25.5" customHeight="1" thickTop="1" thickBot="1" x14ac:dyDescent="0.2">
      <c r="B22" s="855"/>
      <c r="C22" s="855"/>
      <c r="D22" s="855"/>
      <c r="E22" s="855"/>
      <c r="F22" s="855"/>
      <c r="G22" s="855"/>
      <c r="H22" s="855"/>
      <c r="I22" s="855"/>
      <c r="J22" s="855"/>
      <c r="K22" s="66"/>
      <c r="L22" s="63"/>
      <c r="M22" s="902"/>
      <c r="N22" s="66"/>
      <c r="P22" s="908" t="str">
        <f>+IF(P21=0,"",IF(P18&lt;P21,"エラー !：④の内数である⑤の量が④を超えています",""))</f>
        <v/>
      </c>
      <c r="Q22" s="908"/>
      <c r="R22" s="908"/>
      <c r="S22" s="908"/>
      <c r="T22" s="908"/>
      <c r="U22" s="908"/>
      <c r="V22" s="908"/>
      <c r="W22" s="142"/>
      <c r="X22" s="142"/>
      <c r="Y22" s="142"/>
      <c r="Z22" s="142"/>
      <c r="AA22" s="142"/>
      <c r="AB22" s="142"/>
      <c r="AC22" s="63"/>
      <c r="AD22" s="63"/>
      <c r="AE22" s="197"/>
      <c r="AG22" s="63"/>
      <c r="AH22" s="63"/>
      <c r="AI22" s="66"/>
      <c r="AJ22" s="63"/>
      <c r="AK22" s="63"/>
      <c r="AL22" s="63"/>
      <c r="AM22" s="63"/>
      <c r="AN22" s="63"/>
      <c r="AW22" s="491"/>
    </row>
    <row r="23" spans="2:49" ht="27" customHeight="1" thickTop="1" thickBot="1" x14ac:dyDescent="0.2">
      <c r="B23" s="856" t="s">
        <v>197</v>
      </c>
      <c r="C23" s="858"/>
      <c r="D23" s="857" t="s">
        <v>443</v>
      </c>
      <c r="E23" s="857"/>
      <c r="F23" s="857"/>
      <c r="G23" s="858"/>
      <c r="H23" s="856" t="s">
        <v>444</v>
      </c>
      <c r="I23" s="857"/>
      <c r="J23" s="858"/>
      <c r="K23" s="66"/>
      <c r="L23" s="63"/>
      <c r="M23" s="902"/>
      <c r="N23" s="66"/>
      <c r="O23" s="58"/>
      <c r="P23" s="61" t="s">
        <v>86</v>
      </c>
      <c r="Q23" s="882" t="s">
        <v>30</v>
      </c>
      <c r="R23" s="882"/>
      <c r="S23" s="882"/>
      <c r="T23" s="881"/>
      <c r="U23" s="888"/>
      <c r="V23" s="889"/>
      <c r="W23" s="889"/>
      <c r="X23" s="889"/>
      <c r="AC23" s="63"/>
      <c r="AD23" s="63"/>
      <c r="AE23" s="202"/>
      <c r="AF23"/>
      <c r="AG23"/>
      <c r="AH23"/>
      <c r="AI23" s="299"/>
      <c r="AJ23" s="202"/>
      <c r="AK23" s="63"/>
      <c r="AL23" s="63"/>
      <c r="AM23" s="63"/>
      <c r="AN23" s="162"/>
      <c r="AP23" s="63"/>
      <c r="AR23" s="59"/>
      <c r="AS23" s="147" t="s">
        <v>188</v>
      </c>
      <c r="AT23" s="846" t="s">
        <v>189</v>
      </c>
      <c r="AU23" s="846"/>
      <c r="AV23" s="847"/>
      <c r="AW23" s="491"/>
    </row>
    <row r="24" spans="2:49" ht="27" customHeight="1" thickBot="1" x14ac:dyDescent="0.2">
      <c r="B24" s="866" t="s">
        <v>198</v>
      </c>
      <c r="C24" s="867"/>
      <c r="D24" s="830">
        <v>0</v>
      </c>
      <c r="E24" s="830"/>
      <c r="F24" s="830"/>
      <c r="G24" s="206" t="s">
        <v>196</v>
      </c>
      <c r="H24" s="831">
        <f>+F12</f>
        <v>0</v>
      </c>
      <c r="I24" s="832"/>
      <c r="J24" s="206" t="s">
        <v>196</v>
      </c>
      <c r="K24" s="66"/>
      <c r="L24" s="63"/>
      <c r="M24" s="903"/>
      <c r="P24" s="837"/>
      <c r="Q24" s="870"/>
      <c r="R24" s="870"/>
      <c r="S24" s="870"/>
      <c r="T24" s="54" t="s">
        <v>13</v>
      </c>
      <c r="U24"/>
      <c r="V24"/>
      <c r="W24"/>
      <c r="X24"/>
      <c r="AC24" s="63"/>
      <c r="AD24" s="63"/>
      <c r="AE24" s="202"/>
      <c r="AF24"/>
      <c r="AG24"/>
      <c r="AH24"/>
      <c r="AI24" s="299"/>
      <c r="AJ24" s="202"/>
      <c r="AK24" s="63"/>
      <c r="AL24" s="152"/>
      <c r="AM24" s="63"/>
      <c r="AN24" s="63"/>
      <c r="AQ24" s="66"/>
      <c r="AR24" s="157"/>
      <c r="AS24" s="859">
        <f>+ROUND(AU16,1)+ROUND(AA28,1)</f>
        <v>0</v>
      </c>
      <c r="AT24" s="860"/>
      <c r="AU24" s="860"/>
      <c r="AV24" s="62" t="s">
        <v>13</v>
      </c>
      <c r="AW24" s="491"/>
    </row>
    <row r="25" spans="2:49" ht="27" customHeight="1" thickBot="1" x14ac:dyDescent="0.2">
      <c r="B25" s="866" t="s">
        <v>199</v>
      </c>
      <c r="C25" s="867"/>
      <c r="D25" s="830">
        <v>0</v>
      </c>
      <c r="E25" s="830"/>
      <c r="F25" s="830"/>
      <c r="G25" s="206" t="s">
        <v>196</v>
      </c>
      <c r="H25" s="831">
        <f>+P12+AH9</f>
        <v>0</v>
      </c>
      <c r="I25" s="832"/>
      <c r="J25" s="206" t="s">
        <v>196</v>
      </c>
      <c r="K25" s="66"/>
      <c r="L25" s="63"/>
      <c r="P25" s="63"/>
      <c r="Q25" s="63"/>
      <c r="R25" s="63"/>
      <c r="S25" s="63"/>
      <c r="T25" s="63"/>
      <c r="U25" s="63"/>
      <c r="V25" s="63"/>
      <c r="AE25" s="161"/>
      <c r="AH25" s="63"/>
      <c r="AI25" s="66"/>
      <c r="AJ25" s="63"/>
      <c r="AK25" s="63"/>
      <c r="AL25" s="198"/>
      <c r="AM25" s="198"/>
      <c r="AN25" s="198"/>
      <c r="AQ25" s="311"/>
      <c r="AR25" s="138"/>
      <c r="AW25" s="491"/>
    </row>
    <row r="26" spans="2:49" ht="27" customHeight="1" thickTop="1" thickBot="1" x14ac:dyDescent="0.2">
      <c r="B26" s="866" t="s">
        <v>200</v>
      </c>
      <c r="C26" s="867"/>
      <c r="D26" s="830">
        <v>0</v>
      </c>
      <c r="E26" s="830"/>
      <c r="F26" s="830"/>
      <c r="G26" s="206" t="s">
        <v>196</v>
      </c>
      <c r="H26" s="831">
        <f>+P21</f>
        <v>0</v>
      </c>
      <c r="I26" s="832"/>
      <c r="J26" s="206" t="s">
        <v>196</v>
      </c>
      <c r="K26" s="66"/>
      <c r="L26" s="155"/>
      <c r="M26" s="901" t="s">
        <v>33</v>
      </c>
      <c r="N26" s="58"/>
      <c r="O26" s="58"/>
      <c r="P26" s="290" t="s">
        <v>178</v>
      </c>
      <c r="Q26" s="882" t="s">
        <v>179</v>
      </c>
      <c r="R26" s="882"/>
      <c r="S26" s="882"/>
      <c r="T26" s="881"/>
      <c r="U26" s="58"/>
      <c r="V26" s="58"/>
      <c r="W26" s="58"/>
      <c r="X26" s="58"/>
      <c r="Y26" s="58"/>
      <c r="Z26" s="58"/>
      <c r="AA26" s="58"/>
      <c r="AB26" s="58"/>
      <c r="AC26" s="58"/>
      <c r="AD26" s="58"/>
      <c r="AE26" s="58"/>
      <c r="AF26" s="58"/>
      <c r="AG26" s="58"/>
      <c r="AH26" s="58"/>
      <c r="AI26" s="71"/>
      <c r="AJ26" s="58"/>
      <c r="AK26" s="59"/>
      <c r="AL26" s="147" t="s">
        <v>185</v>
      </c>
      <c r="AM26" s="846" t="s">
        <v>279</v>
      </c>
      <c r="AN26" s="846"/>
      <c r="AO26" s="846"/>
      <c r="AP26" s="847"/>
      <c r="AQ26" s="313"/>
      <c r="AR26" s="314"/>
      <c r="AS26" s="147" t="s">
        <v>190</v>
      </c>
      <c r="AT26" s="846" t="s">
        <v>428</v>
      </c>
      <c r="AU26" s="846"/>
      <c r="AV26" s="847"/>
      <c r="AW26" s="491"/>
    </row>
    <row r="27" spans="2:49" ht="27" customHeight="1" thickBot="1" x14ac:dyDescent="0.2">
      <c r="B27" s="866" t="s">
        <v>221</v>
      </c>
      <c r="C27" s="867"/>
      <c r="D27" s="830">
        <v>0</v>
      </c>
      <c r="E27" s="830"/>
      <c r="F27" s="830"/>
      <c r="G27" s="206" t="s">
        <v>196</v>
      </c>
      <c r="H27" s="831">
        <f>+Y21</f>
        <v>0</v>
      </c>
      <c r="I27" s="832"/>
      <c r="J27" s="206" t="s">
        <v>196</v>
      </c>
      <c r="M27" s="902"/>
      <c r="P27" s="904">
        <f>+R30+ROUND(R33,1)</f>
        <v>0</v>
      </c>
      <c r="Q27" s="905"/>
      <c r="R27" s="905"/>
      <c r="S27" s="905"/>
      <c r="T27" s="54" t="s">
        <v>36</v>
      </c>
      <c r="U27" s="74"/>
      <c r="V27" s="74"/>
      <c r="Y27" s="72" t="s">
        <v>37</v>
      </c>
      <c r="Z27" s="75"/>
      <c r="AH27" s="63"/>
      <c r="AI27" s="63"/>
      <c r="AJ27" s="63"/>
      <c r="AK27" s="63"/>
      <c r="AL27" s="859">
        <f>+AH18+P27</f>
        <v>0</v>
      </c>
      <c r="AM27" s="860"/>
      <c r="AN27" s="860"/>
      <c r="AO27" s="860"/>
      <c r="AP27" s="62" t="s">
        <v>13</v>
      </c>
      <c r="AQ27" s="311"/>
      <c r="AR27" s="138"/>
      <c r="AS27" s="844"/>
      <c r="AT27" s="845"/>
      <c r="AU27" s="845"/>
      <c r="AV27" s="62" t="s">
        <v>13</v>
      </c>
      <c r="AW27" s="491"/>
    </row>
    <row r="28" spans="2:49" ht="27" customHeight="1" thickTop="1" thickBot="1" x14ac:dyDescent="0.2">
      <c r="B28" s="868" t="s">
        <v>329</v>
      </c>
      <c r="C28" s="869"/>
      <c r="D28" s="830">
        <v>0</v>
      </c>
      <c r="E28" s="830"/>
      <c r="F28" s="830"/>
      <c r="G28" s="206" t="s">
        <v>196</v>
      </c>
      <c r="H28" s="831">
        <f>+P15+AH12</f>
        <v>0</v>
      </c>
      <c r="I28" s="832"/>
      <c r="J28" s="206" t="s">
        <v>196</v>
      </c>
      <c r="M28" s="902"/>
      <c r="P28" s="66"/>
      <c r="U28" s="63"/>
      <c r="V28" s="63"/>
      <c r="Y28" s="864" t="s">
        <v>173</v>
      </c>
      <c r="Z28" s="865"/>
      <c r="AA28" s="837"/>
      <c r="AB28" s="838"/>
      <c r="AC28" s="838"/>
      <c r="AD28" s="838"/>
      <c r="AE28" s="838"/>
      <c r="AF28" s="54" t="s">
        <v>13</v>
      </c>
      <c r="AH28" s="63"/>
      <c r="AI28" s="63"/>
      <c r="AN28" s="310"/>
      <c r="AQ28" s="311"/>
      <c r="AR28" s="138"/>
      <c r="AS28" s="489" t="str">
        <f>+IF(AS27=0,"",IF(AL27&lt;(AS24+AS27+AS31),"エラー !：⑩の内数である（⑫+⑬＋⑭）の量が⑩を超えています",""))</f>
        <v/>
      </c>
      <c r="AT28" s="487"/>
      <c r="AU28" s="487"/>
      <c r="AV28" s="487"/>
      <c r="AW28" s="491"/>
    </row>
    <row r="29" spans="2:49" ht="27" customHeight="1" thickTop="1" thickBot="1" x14ac:dyDescent="0.2">
      <c r="B29" s="866" t="s">
        <v>222</v>
      </c>
      <c r="C29" s="867"/>
      <c r="D29" s="830">
        <v>0</v>
      </c>
      <c r="E29" s="830"/>
      <c r="F29" s="830"/>
      <c r="G29" s="206" t="s">
        <v>196</v>
      </c>
      <c r="H29" s="831">
        <f>+AL27</f>
        <v>0</v>
      </c>
      <c r="I29" s="832"/>
      <c r="J29" s="206" t="s">
        <v>196</v>
      </c>
      <c r="M29" s="902"/>
      <c r="P29" s="66"/>
      <c r="Q29" s="155"/>
      <c r="R29" s="61" t="s">
        <v>181</v>
      </c>
      <c r="S29" s="882" t="s">
        <v>31</v>
      </c>
      <c r="T29" s="896"/>
      <c r="U29" s="896"/>
      <c r="V29" s="897"/>
      <c r="W29" s="58"/>
      <c r="X29" s="76"/>
      <c r="Y29" s="864" t="s">
        <v>255</v>
      </c>
      <c r="Z29" s="865"/>
      <c r="AA29" s="837"/>
      <c r="AB29" s="838"/>
      <c r="AC29" s="838"/>
      <c r="AD29" s="838"/>
      <c r="AE29" s="838"/>
      <c r="AF29" s="54" t="s">
        <v>13</v>
      </c>
      <c r="AH29" s="63"/>
      <c r="AI29" s="63"/>
      <c r="AJ29" s="63"/>
      <c r="AK29" s="63"/>
      <c r="AL29" s="147" t="s">
        <v>186</v>
      </c>
      <c r="AM29" s="846" t="s">
        <v>187</v>
      </c>
      <c r="AN29" s="846"/>
      <c r="AO29" s="846"/>
      <c r="AP29" s="847"/>
      <c r="AQ29" s="312"/>
      <c r="AR29" s="315"/>
      <c r="AS29" s="839" t="s">
        <v>191</v>
      </c>
      <c r="AT29" s="833" t="s">
        <v>429</v>
      </c>
      <c r="AU29" s="833"/>
      <c r="AV29" s="834"/>
      <c r="AW29" s="491"/>
    </row>
    <row r="30" spans="2:49" ht="27" customHeight="1" thickBot="1" x14ac:dyDescent="0.2">
      <c r="B30" s="866" t="s">
        <v>223</v>
      </c>
      <c r="C30" s="867"/>
      <c r="D30" s="830">
        <v>0</v>
      </c>
      <c r="E30" s="830"/>
      <c r="F30" s="830"/>
      <c r="G30" s="206" t="s">
        <v>196</v>
      </c>
      <c r="H30" s="831">
        <f>+AL30</f>
        <v>0</v>
      </c>
      <c r="I30" s="832"/>
      <c r="J30" s="206" t="s">
        <v>196</v>
      </c>
      <c r="M30" s="902"/>
      <c r="P30" s="66"/>
      <c r="R30" s="904">
        <f>+ROUND(AA28,1)+ROUND(AA29,1)+ROUND(AA30,1)</f>
        <v>0</v>
      </c>
      <c r="S30" s="905"/>
      <c r="T30" s="905"/>
      <c r="U30" s="905"/>
      <c r="V30" s="54" t="s">
        <v>15</v>
      </c>
      <c r="Y30" s="864" t="s">
        <v>184</v>
      </c>
      <c r="Z30" s="865"/>
      <c r="AA30" s="837"/>
      <c r="AB30" s="838"/>
      <c r="AC30" s="838"/>
      <c r="AD30" s="838"/>
      <c r="AE30" s="838"/>
      <c r="AF30" s="54" t="s">
        <v>13</v>
      </c>
      <c r="AL30" s="844"/>
      <c r="AM30" s="845"/>
      <c r="AN30" s="845"/>
      <c r="AO30" s="845"/>
      <c r="AP30" s="62" t="s">
        <v>13</v>
      </c>
      <c r="AS30" s="840"/>
      <c r="AT30" s="835"/>
      <c r="AU30" s="835"/>
      <c r="AV30" s="836"/>
      <c r="AW30" s="491"/>
    </row>
    <row r="31" spans="2:49" ht="27" customHeight="1" thickTop="1" thickBot="1" x14ac:dyDescent="0.2">
      <c r="B31" s="866" t="s">
        <v>224</v>
      </c>
      <c r="C31" s="867"/>
      <c r="D31" s="830">
        <v>0</v>
      </c>
      <c r="E31" s="830"/>
      <c r="F31" s="830"/>
      <c r="G31" s="206" t="s">
        <v>196</v>
      </c>
      <c r="H31" s="831">
        <f>+AS24</f>
        <v>0</v>
      </c>
      <c r="I31" s="832"/>
      <c r="J31" s="206" t="s">
        <v>196</v>
      </c>
      <c r="M31" s="902"/>
      <c r="P31" s="66"/>
      <c r="Y31"/>
      <c r="Z31"/>
      <c r="AA31" s="77" t="s">
        <v>88</v>
      </c>
      <c r="AK31" s="138"/>
      <c r="AL31" s="841" t="str">
        <f>+IF(AL30=0,"",IF(AL27&lt;AL30,"エラー !：⑩の内数である⑪の量が⑩を超えています",""))</f>
        <v/>
      </c>
      <c r="AM31" s="841"/>
      <c r="AN31" s="841"/>
      <c r="AO31" s="841"/>
      <c r="AP31" s="841"/>
      <c r="AQ31" s="841"/>
      <c r="AR31" s="51"/>
      <c r="AS31" s="842"/>
      <c r="AT31" s="843"/>
      <c r="AU31" s="843"/>
      <c r="AV31" s="173" t="s">
        <v>13</v>
      </c>
      <c r="AW31" s="491"/>
    </row>
    <row r="32" spans="2:49" ht="27" customHeight="1" thickTop="1" thickBot="1" x14ac:dyDescent="0.2">
      <c r="B32" s="866" t="s">
        <v>426</v>
      </c>
      <c r="C32" s="867"/>
      <c r="D32" s="830">
        <v>0</v>
      </c>
      <c r="E32" s="830"/>
      <c r="F32" s="830"/>
      <c r="G32" s="206" t="s">
        <v>196</v>
      </c>
      <c r="H32" s="831">
        <f>+AS27</f>
        <v>0</v>
      </c>
      <c r="I32" s="832"/>
      <c r="J32" s="206" t="s">
        <v>196</v>
      </c>
      <c r="M32" s="902"/>
      <c r="P32" s="66"/>
      <c r="Q32" s="155"/>
      <c r="R32" s="61" t="s">
        <v>183</v>
      </c>
      <c r="S32" s="882" t="s">
        <v>35</v>
      </c>
      <c r="T32" s="896"/>
      <c r="U32" s="896"/>
      <c r="V32" s="897"/>
      <c r="W32" s="63"/>
      <c r="X32" s="63"/>
      <c r="Y32"/>
      <c r="Z32"/>
      <c r="AA32" s="890" t="s">
        <v>327</v>
      </c>
      <c r="AB32" s="891"/>
      <c r="AC32" s="891"/>
      <c r="AD32" s="891"/>
      <c r="AE32" s="891"/>
      <c r="AF32" s="891" t="s">
        <v>192</v>
      </c>
      <c r="AG32" s="891"/>
      <c r="AH32" s="891"/>
      <c r="AI32" s="891"/>
      <c r="AJ32" s="891"/>
      <c r="AK32" s="891"/>
      <c r="AL32" s="891" t="s">
        <v>193</v>
      </c>
      <c r="AM32" s="891"/>
      <c r="AN32" s="891"/>
      <c r="AO32" s="898"/>
      <c r="AP32" s="200"/>
      <c r="AS32" s="490" t="str">
        <f>+IF(AS31=0,"",IF(AL27&lt;(AS24+AS27+AS31),"エラー !：⑩の内数である（⑫+⑬＋⑭）の量が⑩を超えています",""))</f>
        <v/>
      </c>
      <c r="AT32" s="488"/>
      <c r="AU32" s="488"/>
      <c r="AV32" s="488"/>
      <c r="AW32" s="491"/>
    </row>
    <row r="33" spans="2:62" ht="27" customHeight="1" thickBot="1" x14ac:dyDescent="0.2">
      <c r="B33" s="862" t="s">
        <v>427</v>
      </c>
      <c r="C33" s="863"/>
      <c r="D33" s="848">
        <v>0</v>
      </c>
      <c r="E33" s="849"/>
      <c r="F33" s="849"/>
      <c r="G33" s="207" t="s">
        <v>196</v>
      </c>
      <c r="H33" s="850">
        <f>+AS31</f>
        <v>0</v>
      </c>
      <c r="I33" s="851"/>
      <c r="J33" s="207" t="s">
        <v>196</v>
      </c>
      <c r="M33" s="903"/>
      <c r="R33" s="837"/>
      <c r="S33" s="838"/>
      <c r="T33" s="838"/>
      <c r="U33" s="838"/>
      <c r="V33" s="54" t="s">
        <v>36</v>
      </c>
      <c r="W33" s="63"/>
      <c r="X33" s="63"/>
      <c r="Y33"/>
      <c r="Z33"/>
      <c r="AA33" s="892"/>
      <c r="AB33" s="893"/>
      <c r="AC33" s="893"/>
      <c r="AD33" s="893"/>
      <c r="AE33" s="893"/>
      <c r="AF33" s="893"/>
      <c r="AG33" s="893"/>
      <c r="AH33" s="893"/>
      <c r="AI33" s="893"/>
      <c r="AJ33" s="893"/>
      <c r="AK33" s="893"/>
      <c r="AL33" s="893"/>
      <c r="AM33" s="893"/>
      <c r="AN33" s="893"/>
      <c r="AO33" s="899"/>
      <c r="AP33" s="200"/>
      <c r="AW33" s="491"/>
    </row>
    <row r="34" spans="2:62" ht="24" customHeight="1" x14ac:dyDescent="0.15">
      <c r="C34" s="300" t="str">
        <f>+IF(D30=0,"",IF(D29&lt;D30,"エラー !：上の表は、⑩の内数である⑪の量が⑩を超えています",""))</f>
        <v/>
      </c>
      <c r="AA34" s="894"/>
      <c r="AB34" s="895"/>
      <c r="AC34" s="895"/>
      <c r="AD34" s="895"/>
      <c r="AE34" s="895"/>
      <c r="AF34" s="895"/>
      <c r="AG34" s="895"/>
      <c r="AH34" s="895"/>
      <c r="AI34" s="895"/>
      <c r="AJ34" s="895"/>
      <c r="AK34" s="895"/>
      <c r="AL34" s="895"/>
      <c r="AM34" s="895"/>
      <c r="AN34" s="895"/>
      <c r="AO34" s="900"/>
      <c r="AP34" s="200"/>
      <c r="AW34" s="491"/>
    </row>
    <row r="35" spans="2:62" ht="15" customHeight="1" x14ac:dyDescent="0.15">
      <c r="C35" s="30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01" t="str">
        <f>+IF(D32=0,"",IF(D29&lt;D32,"エラー !：上の表は、⑩の内数である⑬の量が⑩を超えています",""))</f>
        <v/>
      </c>
      <c r="AF36" s="74"/>
      <c r="AG36" s="74"/>
      <c r="AH36" s="74"/>
      <c r="AI36" s="74"/>
      <c r="AJ36" s="74"/>
      <c r="AK36" s="74"/>
      <c r="AL36" s="74"/>
      <c r="AM36" s="163"/>
      <c r="AN36" s="163"/>
      <c r="AO36" s="138"/>
      <c r="AP36" s="63"/>
      <c r="AQ36" s="63"/>
      <c r="AR36" s="63"/>
      <c r="AS36" s="63"/>
      <c r="AT36" s="63"/>
      <c r="AU36" s="63"/>
      <c r="AV36" s="63"/>
      <c r="AW36" s="78"/>
      <c r="AY36" s="63"/>
      <c r="AZ36" s="63"/>
      <c r="BA36" s="63"/>
      <c r="BB36" s="63"/>
      <c r="BC36" s="63"/>
      <c r="BD36" s="63"/>
    </row>
    <row r="37" spans="2:62" ht="15" customHeight="1" x14ac:dyDescent="0.15">
      <c r="C37" s="301" t="str">
        <f>+IF(D33=0,"",IF(D29&lt;D33,"エラー !：上の表は、⑩の内数である⑭の量が⑩を超えています",""))</f>
        <v/>
      </c>
      <c r="J37" s="78"/>
      <c r="K37" s="78"/>
      <c r="R37" s="78"/>
      <c r="S37" s="78"/>
      <c r="T37" s="78"/>
      <c r="AF37" s="63"/>
      <c r="AG37" s="63"/>
      <c r="AH37" s="63"/>
      <c r="AI37" s="63"/>
      <c r="AJ37" s="63"/>
      <c r="AK37" s="63"/>
      <c r="AL37" s="74"/>
      <c r="AM37" s="138"/>
      <c r="AN37" s="138"/>
      <c r="AO37" s="138"/>
      <c r="AP37" s="63"/>
      <c r="AQ37" s="63"/>
      <c r="AR37" s="63"/>
      <c r="AS37" s="63"/>
      <c r="AT37" s="63"/>
      <c r="AU37" s="74"/>
      <c r="AV37" s="74"/>
      <c r="AW37" s="78"/>
      <c r="AY37" s="63"/>
      <c r="AZ37" s="63"/>
      <c r="BA37" s="63"/>
      <c r="BB37" s="63"/>
      <c r="BC37" s="63"/>
      <c r="BD37" s="63"/>
    </row>
    <row r="38" spans="2:62" ht="13.5" x14ac:dyDescent="0.15">
      <c r="H38" s="330"/>
      <c r="J38" s="78"/>
      <c r="K38" s="78"/>
      <c r="R38" s="78"/>
      <c r="S38" s="78"/>
      <c r="T38" s="78"/>
      <c r="AF38" s="63"/>
      <c r="AG38" s="63"/>
      <c r="AH38" s="63"/>
      <c r="AI38" s="63"/>
      <c r="AJ38" s="63"/>
      <c r="AK38" s="63"/>
      <c r="AL38" s="74"/>
      <c r="AM38" s="138"/>
      <c r="AN38" s="138"/>
      <c r="AO38" s="138"/>
      <c r="AP38" s="63"/>
      <c r="AQ38" s="63"/>
      <c r="AR38" s="63"/>
      <c r="AS38" s="138"/>
      <c r="AT38" s="163"/>
      <c r="AU38" s="74"/>
      <c r="AV38" s="74"/>
      <c r="AW38" s="78"/>
      <c r="AY38" s="63"/>
      <c r="AZ38" s="63"/>
      <c r="BA38" s="63"/>
      <c r="BB38" s="63"/>
      <c r="BC38" s="63"/>
      <c r="BD38" s="63"/>
    </row>
    <row r="39" spans="2:62" ht="13.5" x14ac:dyDescent="0.15">
      <c r="H39" s="330"/>
      <c r="J39" s="78"/>
      <c r="K39" s="78"/>
      <c r="R39" s="78"/>
      <c r="S39" s="78"/>
      <c r="T39" s="78"/>
      <c r="AF39" s="63"/>
      <c r="AG39" s="63"/>
      <c r="AH39" s="63"/>
      <c r="AI39" s="63"/>
      <c r="AJ39" s="63"/>
      <c r="AK39" s="63"/>
      <c r="AL39" s="74"/>
      <c r="AM39" s="138"/>
      <c r="AN39" s="138"/>
      <c r="AO39" s="138"/>
      <c r="AP39" s="63"/>
      <c r="AQ39" s="63"/>
      <c r="AR39" s="63"/>
      <c r="AS39" s="138"/>
      <c r="AT39" s="74"/>
      <c r="AU39" s="74"/>
      <c r="AV39" s="74"/>
      <c r="AW39" s="78"/>
      <c r="AY39" s="63"/>
      <c r="AZ39" s="63"/>
      <c r="BA39" s="63"/>
      <c r="BB39" s="63"/>
      <c r="BC39" s="63"/>
      <c r="BD39" s="63"/>
    </row>
    <row r="40" spans="2:62" ht="13.5" x14ac:dyDescent="0.15">
      <c r="H40" s="330"/>
      <c r="J40" s="78"/>
      <c r="K40" s="78"/>
      <c r="R40" s="78"/>
      <c r="S40" s="78"/>
      <c r="T40" s="78"/>
      <c r="AF40" s="63"/>
      <c r="AG40" s="63"/>
      <c r="AH40" s="63"/>
      <c r="AI40" s="63"/>
      <c r="AJ40" s="63"/>
      <c r="AK40" s="63"/>
      <c r="AL40" s="74"/>
      <c r="AM40" s="138"/>
      <c r="AN40" s="138"/>
      <c r="AO40" s="138"/>
      <c r="AP40" s="63"/>
      <c r="AQ40" s="63"/>
      <c r="AR40" s="63"/>
      <c r="AS40" s="138"/>
      <c r="AT40" s="74"/>
      <c r="AU40" s="74"/>
      <c r="AV40" s="74"/>
      <c r="AW40" s="78"/>
      <c r="AY40" s="63"/>
      <c r="AZ40" s="63"/>
      <c r="BA40" s="63"/>
      <c r="BB40" s="63"/>
      <c r="BC40" s="63"/>
      <c r="BD40" s="63"/>
    </row>
    <row r="41" spans="2:62" ht="13.5" x14ac:dyDescent="0.15">
      <c r="H41" s="330"/>
      <c r="J41" s="78"/>
      <c r="K41" s="78"/>
      <c r="R41" s="78"/>
      <c r="S41" s="78"/>
      <c r="T41" s="78"/>
      <c r="AF41" s="63"/>
      <c r="AG41" s="63"/>
      <c r="AH41" s="63"/>
      <c r="AI41" s="63"/>
      <c r="AJ41" s="63"/>
      <c r="AK41" s="63"/>
      <c r="AL41" s="63"/>
      <c r="AM41" s="63"/>
      <c r="AN41" s="63"/>
      <c r="AO41" s="63"/>
      <c r="AP41" s="63"/>
      <c r="AQ41" s="63"/>
      <c r="AR41" s="63"/>
      <c r="AS41" s="138"/>
      <c r="AT41" s="74"/>
      <c r="AU41" s="74"/>
      <c r="AV41" s="74"/>
      <c r="AW41" s="78"/>
      <c r="AY41" s="63"/>
      <c r="AZ41" s="63"/>
      <c r="BA41" s="63"/>
      <c r="BB41" s="63"/>
      <c r="BC41" s="63"/>
      <c r="BD41" s="63"/>
    </row>
    <row r="42" spans="2:62" ht="13.5" x14ac:dyDescent="0.15">
      <c r="H42" s="330"/>
      <c r="I42" s="78"/>
      <c r="J42" s="78"/>
      <c r="K42" s="78"/>
      <c r="R42" s="78"/>
      <c r="S42" s="78"/>
      <c r="T42" s="78"/>
      <c r="AQ42" s="63"/>
      <c r="AR42" s="63"/>
      <c r="AS42" s="138"/>
      <c r="AT42" s="74"/>
      <c r="AY42" s="63"/>
      <c r="AZ42" s="63"/>
      <c r="BA42" s="63"/>
      <c r="BB42" s="63"/>
      <c r="BC42" s="63"/>
      <c r="BD42" s="63"/>
    </row>
    <row r="43" spans="2:62" x14ac:dyDescent="0.15">
      <c r="H43" s="330"/>
      <c r="I43" s="78"/>
      <c r="J43" s="78"/>
      <c r="K43" s="78"/>
      <c r="R43" s="78"/>
      <c r="S43" s="78"/>
      <c r="T43" s="78"/>
      <c r="AW43" s="78"/>
      <c r="AY43" s="63"/>
      <c r="AZ43" s="63"/>
      <c r="BA43" s="63"/>
      <c r="BB43" s="63"/>
      <c r="BC43" s="63"/>
      <c r="BD43" s="63"/>
    </row>
    <row r="44" spans="2:62" x14ac:dyDescent="0.15">
      <c r="H44" s="330"/>
      <c r="I44" s="78"/>
      <c r="J44" s="78"/>
      <c r="K44" s="78"/>
      <c r="R44" s="78"/>
      <c r="S44" s="78"/>
      <c r="T44" s="78"/>
      <c r="AW44" s="78"/>
    </row>
    <row r="45" spans="2:62" x14ac:dyDescent="0.15">
      <c r="H45" s="330"/>
      <c r="I45" s="78"/>
      <c r="J45" s="78"/>
      <c r="K45" s="78"/>
      <c r="R45" s="78"/>
      <c r="S45" s="78"/>
      <c r="T45" s="78"/>
    </row>
    <row r="46" spans="2:62" x14ac:dyDescent="0.15">
      <c r="H46" s="330"/>
      <c r="I46" s="78"/>
      <c r="J46" s="78"/>
      <c r="K46" s="78"/>
      <c r="R46" s="78"/>
      <c r="S46" s="78"/>
      <c r="T46" s="78"/>
    </row>
    <row r="47" spans="2:62" ht="13.5" x14ac:dyDescent="0.15">
      <c r="H47" s="330"/>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92</v>
      </c>
      <c r="T1" s="95" t="s">
        <v>280</v>
      </c>
    </row>
    <row r="2" spans="2:49" ht="12" customHeight="1" thickBot="1" x14ac:dyDescent="0.2">
      <c r="B2" s="852" t="s">
        <v>270</v>
      </c>
      <c r="C2" s="852"/>
      <c r="D2" s="852"/>
      <c r="E2" s="852"/>
      <c r="F2" s="852"/>
      <c r="G2" s="852"/>
      <c r="H2" s="852"/>
      <c r="I2" s="137"/>
      <c r="J2" s="137"/>
      <c r="K2" s="137"/>
      <c r="L2" s="137"/>
      <c r="M2" s="137"/>
      <c r="N2" s="137"/>
      <c r="O2" s="137"/>
      <c r="P2" s="137"/>
      <c r="Q2" s="137"/>
      <c r="R2" s="137"/>
      <c r="S2" s="137"/>
      <c r="T2" s="137"/>
      <c r="U2" s="137"/>
      <c r="V2" s="137"/>
      <c r="W2" s="137"/>
      <c r="X2" s="137"/>
      <c r="Y2" s="118"/>
      <c r="Z2" s="51"/>
      <c r="AA2" s="51"/>
      <c r="AB2" s="51"/>
      <c r="AC2" s="51"/>
      <c r="AD2" s="51"/>
      <c r="AE2" s="51"/>
      <c r="AF2" s="51"/>
      <c r="AG2" s="51"/>
      <c r="AH2" s="51"/>
      <c r="AI2" s="51"/>
      <c r="AJ2" s="51"/>
      <c r="AK2" s="51"/>
      <c r="AL2" s="51"/>
      <c r="AM2" s="51"/>
      <c r="AN2" s="51"/>
      <c r="AO2" s="51"/>
      <c r="AP2" s="51"/>
      <c r="AQ2" s="51"/>
      <c r="AR2" s="51"/>
      <c r="AS2" s="51"/>
      <c r="AT2" s="51"/>
      <c r="AU2" s="129"/>
      <c r="AV2" s="127"/>
      <c r="AW2" s="491"/>
    </row>
    <row r="3" spans="2:49" ht="13.35" customHeight="1" x14ac:dyDescent="0.15">
      <c r="B3" s="852"/>
      <c r="C3" s="852"/>
      <c r="D3" s="852"/>
      <c r="E3" s="852"/>
      <c r="F3" s="852"/>
      <c r="G3" s="852"/>
      <c r="H3" s="852"/>
      <c r="I3" s="137"/>
      <c r="J3" s="137"/>
      <c r="K3" s="137"/>
      <c r="L3" s="137"/>
      <c r="M3" s="137"/>
      <c r="N3" s="137"/>
      <c r="O3" s="137"/>
      <c r="P3" s="137"/>
      <c r="Q3" s="137"/>
      <c r="R3" s="137"/>
      <c r="S3" s="137"/>
      <c r="T3" s="137"/>
      <c r="U3" s="137"/>
      <c r="V3" s="137"/>
      <c r="W3" s="137"/>
      <c r="X3" s="137"/>
      <c r="Y3" s="118"/>
      <c r="Z3" s="52"/>
      <c r="AA3" s="52"/>
      <c r="AB3" s="911"/>
      <c r="AC3" s="911"/>
      <c r="AD3" s="911"/>
      <c r="AE3" s="101"/>
      <c r="AF3" s="119"/>
      <c r="AG3" s="119"/>
      <c r="AH3" s="119"/>
      <c r="AI3" s="119"/>
      <c r="AJ3" s="119"/>
      <c r="AK3" s="119"/>
      <c r="AL3" s="119"/>
      <c r="AM3" s="119"/>
      <c r="AN3" s="119"/>
      <c r="AO3" s="119"/>
      <c r="AP3" s="912" t="s">
        <v>325</v>
      </c>
      <c r="AQ3" s="913"/>
      <c r="AR3" s="914"/>
      <c r="AS3" s="918" t="s">
        <v>0</v>
      </c>
      <c r="AT3" s="757"/>
      <c r="AU3" s="128" t="s">
        <v>111</v>
      </c>
      <c r="AV3" s="119"/>
      <c r="AW3" s="491"/>
    </row>
    <row r="4" spans="2:49" ht="14.25" thickBot="1" x14ac:dyDescent="0.2">
      <c r="C4" s="118"/>
      <c r="F4" s="118"/>
      <c r="G4" s="118"/>
      <c r="H4" s="118"/>
      <c r="I4" s="118"/>
      <c r="J4" s="118"/>
      <c r="K4" s="118"/>
      <c r="L4" s="118"/>
      <c r="M4" s="118"/>
      <c r="N4" s="118"/>
      <c r="O4" s="118"/>
      <c r="P4" s="118"/>
      <c r="Q4" s="118"/>
      <c r="R4" s="118"/>
      <c r="S4" s="118"/>
      <c r="T4" s="118"/>
      <c r="U4" s="118"/>
      <c r="V4" s="118"/>
      <c r="W4" s="118"/>
      <c r="X4" s="118"/>
      <c r="Y4" s="118"/>
      <c r="Z4" s="52"/>
      <c r="AA4" s="52"/>
      <c r="AB4" s="120"/>
      <c r="AC4" s="120"/>
      <c r="AD4" s="120"/>
      <c r="AE4" s="101"/>
      <c r="AF4" s="119"/>
      <c r="AG4" s="119"/>
      <c r="AH4" s="119"/>
      <c r="AI4" s="119"/>
      <c r="AJ4" s="119"/>
      <c r="AK4" s="119"/>
      <c r="AL4" s="119"/>
      <c r="AM4" s="119"/>
      <c r="AN4" s="119"/>
      <c r="AO4" s="119"/>
      <c r="AP4" s="915"/>
      <c r="AQ4" s="916"/>
      <c r="AR4" s="917"/>
      <c r="AS4" s="919" t="str">
        <f>+表紙!N28</f>
        <v>○</v>
      </c>
      <c r="AT4" s="779"/>
      <c r="AU4" s="317" t="str">
        <f>+表紙!O28</f>
        <v>　</v>
      </c>
      <c r="AV4" s="119"/>
      <c r="AW4" s="491"/>
    </row>
    <row r="5" spans="2:49" ht="15" customHeight="1" x14ac:dyDescent="0.15">
      <c r="B5" s="164" t="s">
        <v>103</v>
      </c>
      <c r="C5" s="164"/>
      <c r="F5" s="164"/>
      <c r="G5" s="117"/>
      <c r="H5" s="117"/>
      <c r="I5" s="117"/>
      <c r="J5" s="117"/>
      <c r="K5" s="117"/>
      <c r="L5" s="117"/>
      <c r="M5" s="52"/>
      <c r="N5" s="52"/>
      <c r="O5" s="52"/>
      <c r="P5" s="52"/>
      <c r="Q5" s="52"/>
      <c r="R5" s="52"/>
      <c r="S5" s="52"/>
      <c r="T5" s="52"/>
      <c r="U5" s="52"/>
      <c r="V5" s="52"/>
      <c r="W5" s="52"/>
      <c r="X5" s="52"/>
      <c r="Y5" s="52"/>
      <c r="Z5" s="927" t="s">
        <v>99</v>
      </c>
      <c r="AA5" s="927"/>
      <c r="AB5" s="928"/>
      <c r="AC5" s="928"/>
      <c r="AD5" s="928"/>
      <c r="AE5" s="101" t="s">
        <v>104</v>
      </c>
      <c r="AF5" s="853" t="str">
        <f>+表紙!F47</f>
        <v>住友不動産株式会社　注文住宅事業本部　工事課　神奈川事業所</v>
      </c>
      <c r="AG5" s="853"/>
      <c r="AH5" s="853"/>
      <c r="AI5" s="853"/>
      <c r="AJ5" s="853"/>
      <c r="AK5" s="853"/>
      <c r="AL5" s="853"/>
      <c r="AM5" s="853"/>
      <c r="AN5" s="853"/>
      <c r="AO5" s="853"/>
      <c r="AP5" s="853"/>
      <c r="AQ5" s="853"/>
      <c r="AR5" s="853"/>
      <c r="AS5" s="853"/>
      <c r="AT5" s="853"/>
      <c r="AU5" s="853"/>
      <c r="AV5" s="286"/>
      <c r="AW5" s="491"/>
    </row>
    <row r="6" spans="2:49" ht="24.75" customHeight="1" thickBot="1" x14ac:dyDescent="0.2">
      <c r="B6" s="356" t="s">
        <v>441</v>
      </c>
      <c r="C6" s="144"/>
      <c r="F6" s="144"/>
      <c r="G6" s="144"/>
      <c r="H6" s="144"/>
      <c r="I6" s="144"/>
      <c r="J6" s="144"/>
      <c r="K6" s="144"/>
      <c r="L6" s="144"/>
      <c r="M6" s="144"/>
      <c r="N6" s="144"/>
      <c r="O6" s="144"/>
      <c r="P6" s="144"/>
      <c r="Q6" s="144"/>
      <c r="R6" s="144"/>
      <c r="S6" s="144"/>
      <c r="T6" s="144"/>
      <c r="U6" s="144"/>
      <c r="V6" s="144"/>
      <c r="W6" s="144"/>
      <c r="X6" s="144"/>
      <c r="Y6" s="144"/>
      <c r="AC6" s="52"/>
      <c r="AD6" s="52"/>
      <c r="AE6" s="52"/>
      <c r="AF6" s="52"/>
      <c r="AG6" s="52"/>
      <c r="AH6" s="52"/>
      <c r="AI6" s="52"/>
      <c r="AJ6" s="52"/>
      <c r="AK6" s="52"/>
      <c r="AL6" s="52"/>
      <c r="AM6" s="52"/>
      <c r="AN6" s="52"/>
      <c r="AO6" s="52"/>
      <c r="AP6" s="52"/>
      <c r="AQ6" s="52"/>
      <c r="AR6" s="52"/>
      <c r="AS6" s="52"/>
      <c r="AT6" s="52"/>
      <c r="AU6" s="52"/>
      <c r="AV6" s="52"/>
      <c r="AW6" s="491"/>
    </row>
    <row r="7" spans="2:49" ht="28.35" customHeight="1" thickBot="1" x14ac:dyDescent="0.2">
      <c r="B7" s="874" t="s">
        <v>87</v>
      </c>
      <c r="C7" s="875"/>
      <c r="D7" s="877" t="s">
        <v>218</v>
      </c>
      <c r="E7" s="878"/>
      <c r="F7" s="878"/>
      <c r="G7" s="878"/>
      <c r="H7" s="878"/>
      <c r="I7" s="879"/>
      <c r="J7" s="154"/>
      <c r="K7" s="63"/>
      <c r="L7" s="165"/>
      <c r="M7" s="165"/>
      <c r="N7" s="165"/>
      <c r="O7" s="165"/>
      <c r="P7" s="165"/>
      <c r="Q7" s="165"/>
      <c r="R7" s="165"/>
      <c r="S7" s="920"/>
      <c r="T7" s="921"/>
      <c r="U7" s="921"/>
      <c r="V7" s="921"/>
      <c r="W7" s="329"/>
      <c r="X7" s="329"/>
      <c r="Y7" s="145"/>
      <c r="AB7" s="1"/>
      <c r="AC7" s="1"/>
      <c r="AD7" s="1"/>
      <c r="AE7" s="1"/>
      <c r="AF7" s="104"/>
      <c r="AG7" s="104"/>
      <c r="AH7" s="104"/>
      <c r="AI7" s="104"/>
      <c r="AJ7" s="104"/>
      <c r="AK7" s="104"/>
      <c r="AL7" s="104"/>
      <c r="AM7" s="104"/>
      <c r="AN7" s="168"/>
      <c r="AO7" s="63"/>
      <c r="AP7" s="63"/>
      <c r="AQ7" s="63"/>
      <c r="AR7" s="63"/>
      <c r="AS7" s="202"/>
      <c r="AT7" s="202"/>
      <c r="AU7"/>
      <c r="AV7"/>
      <c r="AW7" s="491"/>
    </row>
    <row r="8" spans="2:49" ht="28.35" customHeight="1" thickTop="1" thickBot="1" x14ac:dyDescent="0.2">
      <c r="B8" s="53" t="s">
        <v>101</v>
      </c>
      <c r="C8" s="876" t="s">
        <v>109</v>
      </c>
      <c r="D8" s="876"/>
      <c r="E8" s="876"/>
      <c r="F8" s="876"/>
      <c r="G8" s="876"/>
      <c r="H8" s="876"/>
      <c r="I8" s="876"/>
      <c r="J8" s="876"/>
      <c r="K8" s="876"/>
      <c r="L8" s="159"/>
      <c r="M8" s="159"/>
      <c r="N8" s="159"/>
      <c r="O8" s="159"/>
      <c r="P8" s="159"/>
      <c r="Q8" s="159"/>
      <c r="R8" s="159"/>
      <c r="S8" s="159"/>
      <c r="T8" s="159"/>
      <c r="U8" s="159"/>
      <c r="V8" s="159"/>
      <c r="W8" s="146"/>
      <c r="X8" s="146"/>
      <c r="Y8" s="146"/>
      <c r="Z8" s="104"/>
      <c r="AA8" s="104"/>
      <c r="AB8" s="104"/>
      <c r="AC8" s="104"/>
      <c r="AD8" s="104"/>
      <c r="AE8" s="104"/>
      <c r="AF8" s="63"/>
      <c r="AG8" s="59"/>
      <c r="AH8" s="55" t="s">
        <v>27</v>
      </c>
      <c r="AI8" s="846" t="s">
        <v>334</v>
      </c>
      <c r="AJ8" s="846"/>
      <c r="AK8" s="846"/>
      <c r="AL8" s="846"/>
      <c r="AM8" s="846"/>
      <c r="AN8" s="847"/>
      <c r="AO8" s="63"/>
      <c r="AP8" s="63"/>
      <c r="AQ8" s="63"/>
      <c r="AR8" s="63"/>
      <c r="AS8" s="202"/>
      <c r="AT8" s="202"/>
      <c r="AU8"/>
      <c r="AV8"/>
      <c r="AW8" s="491"/>
    </row>
    <row r="9" spans="2:49" ht="24.75" customHeight="1" thickTop="1" thickBot="1" x14ac:dyDescent="0.2">
      <c r="B9" s="199" t="s">
        <v>254</v>
      </c>
      <c r="F9" s="883" t="s">
        <v>194</v>
      </c>
      <c r="G9" s="884"/>
      <c r="H9" s="884"/>
      <c r="I9" s="885"/>
      <c r="J9" s="159"/>
      <c r="K9" s="159"/>
      <c r="L9" s="159"/>
      <c r="M9" s="159"/>
      <c r="N9" s="159"/>
      <c r="O9" s="159"/>
      <c r="P9" s="159"/>
      <c r="Q9" s="159"/>
      <c r="R9" s="159"/>
      <c r="S9" s="159"/>
      <c r="T9" s="159"/>
      <c r="U9" s="159"/>
      <c r="V9" s="159"/>
      <c r="W9" s="146"/>
      <c r="X9" s="146"/>
      <c r="Y9" s="146"/>
      <c r="Z9" s="104"/>
      <c r="AA9" s="104"/>
      <c r="AB9" s="104"/>
      <c r="AC9" s="104"/>
      <c r="AD9" s="104"/>
      <c r="AE9" s="922" t="s">
        <v>19</v>
      </c>
      <c r="AF9" s="66"/>
      <c r="AH9" s="844"/>
      <c r="AI9" s="845"/>
      <c r="AJ9" s="845"/>
      <c r="AK9" s="845"/>
      <c r="AL9" s="845"/>
      <c r="AM9" s="845"/>
      <c r="AN9" s="62" t="s">
        <v>13</v>
      </c>
      <c r="AO9" s="63"/>
      <c r="AP9" s="63"/>
      <c r="AQ9" s="63"/>
      <c r="AR9" s="63"/>
      <c r="AS9" s="202"/>
      <c r="AT9" s="202"/>
      <c r="AU9"/>
      <c r="AV9"/>
      <c r="AW9" s="491"/>
    </row>
    <row r="10" spans="2:49" ht="24.75" customHeight="1" thickTop="1" thickBot="1" x14ac:dyDescent="0.2">
      <c r="F10" s="105"/>
      <c r="G10" s="139"/>
      <c r="H10" s="139"/>
      <c r="I10" s="139"/>
      <c r="J10" s="139"/>
      <c r="K10" s="139"/>
      <c r="L10" s="139"/>
      <c r="M10" s="139"/>
      <c r="N10" s="139"/>
      <c r="O10" s="139"/>
      <c r="P10" s="139"/>
      <c r="Q10" s="139"/>
      <c r="R10" s="139"/>
      <c r="S10" s="139"/>
      <c r="T10" s="139"/>
      <c r="U10" s="139"/>
      <c r="V10" s="139"/>
      <c r="W10" s="140"/>
      <c r="X10" s="140"/>
      <c r="Y10" s="140"/>
      <c r="Z10" s="104"/>
      <c r="AA10" s="104"/>
      <c r="AB10" s="104"/>
      <c r="AD10" s="63"/>
      <c r="AE10" s="923"/>
      <c r="AF10" s="66"/>
      <c r="AN10" s="63"/>
      <c r="AO10" s="63"/>
      <c r="AP10" s="63"/>
      <c r="AQ10" s="63"/>
      <c r="AR10" s="63"/>
      <c r="AS10" s="202"/>
      <c r="AT10" s="202"/>
      <c r="AU10"/>
      <c r="AV10"/>
      <c r="AW10" s="491"/>
    </row>
    <row r="11" spans="2:49" ht="27" customHeight="1" thickTop="1" thickBot="1" x14ac:dyDescent="0.2">
      <c r="C11" s="174" t="s">
        <v>195</v>
      </c>
      <c r="F11" s="55" t="s">
        <v>16</v>
      </c>
      <c r="G11" s="846" t="s">
        <v>328</v>
      </c>
      <c r="H11" s="846"/>
      <c r="I11" s="847"/>
      <c r="J11" s="56"/>
      <c r="K11" s="57"/>
      <c r="L11" s="58"/>
      <c r="M11" s="901" t="s">
        <v>17</v>
      </c>
      <c r="N11" s="58"/>
      <c r="O11" s="59"/>
      <c r="P11" s="55" t="s">
        <v>18</v>
      </c>
      <c r="Q11" s="925" t="s">
        <v>271</v>
      </c>
      <c r="R11" s="925"/>
      <c r="S11" s="925"/>
      <c r="T11" s="926"/>
      <c r="U11" s="201"/>
      <c r="V11" s="74"/>
      <c r="W11" s="63"/>
      <c r="X11" s="63"/>
      <c r="Y11"/>
      <c r="Z11"/>
      <c r="AA11"/>
      <c r="AB11"/>
      <c r="AC11" s="63"/>
      <c r="AD11" s="71"/>
      <c r="AE11" s="923"/>
      <c r="AF11" s="156"/>
      <c r="AG11" s="59"/>
      <c r="AH11" s="55" t="s">
        <v>34</v>
      </c>
      <c r="AI11" s="846" t="s">
        <v>277</v>
      </c>
      <c r="AJ11" s="846"/>
      <c r="AK11" s="846"/>
      <c r="AL11" s="846"/>
      <c r="AM11" s="846"/>
      <c r="AN11" s="847"/>
      <c r="AO11" s="63"/>
      <c r="AP11" s="63"/>
      <c r="AQ11" s="63"/>
      <c r="AR11" s="63"/>
      <c r="AS11" s="202"/>
      <c r="AT11" s="202"/>
      <c r="AU11"/>
      <c r="AV11"/>
      <c r="AW11" s="491"/>
    </row>
    <row r="12" spans="2:49" ht="24.75" customHeight="1" thickTop="1" thickBot="1" x14ac:dyDescent="0.2">
      <c r="F12" s="859">
        <f>+ROUND(P12,1)+ROUND(P15,1)+ROUND(P18,1)+ROUND(P24,1)+P27-ROUND(F15,1)</f>
        <v>0</v>
      </c>
      <c r="G12" s="860"/>
      <c r="H12" s="860"/>
      <c r="I12" s="62" t="s">
        <v>13</v>
      </c>
      <c r="J12" s="63"/>
      <c r="K12" s="64"/>
      <c r="L12" s="63"/>
      <c r="M12" s="902"/>
      <c r="N12" s="65"/>
      <c r="P12" s="844"/>
      <c r="Q12" s="741"/>
      <c r="R12" s="741"/>
      <c r="S12" s="741"/>
      <c r="T12" s="62" t="s">
        <v>13</v>
      </c>
      <c r="U12" s="63"/>
      <c r="V12" s="63"/>
      <c r="W12" s="63"/>
      <c r="X12" s="63"/>
      <c r="Y12"/>
      <c r="Z12"/>
      <c r="AA12"/>
      <c r="AB12"/>
      <c r="AC12" s="66"/>
      <c r="AE12" s="923"/>
      <c r="AG12" s="148"/>
      <c r="AH12" s="844"/>
      <c r="AI12" s="845"/>
      <c r="AJ12" s="845"/>
      <c r="AK12" s="845"/>
      <c r="AL12" s="845"/>
      <c r="AM12" s="845"/>
      <c r="AN12" s="62" t="s">
        <v>13</v>
      </c>
      <c r="AO12" s="63"/>
      <c r="AP12" s="63"/>
      <c r="AQ12" s="63"/>
      <c r="AR12" s="63"/>
      <c r="AS12" s="202"/>
      <c r="AT12" s="202"/>
      <c r="AU12"/>
      <c r="AV12"/>
      <c r="AW12" s="491"/>
    </row>
    <row r="13" spans="2:49" ht="24.75" customHeight="1" thickTop="1" thickBot="1" x14ac:dyDescent="0.2">
      <c r="J13" s="63"/>
      <c r="K13" s="67"/>
      <c r="L13" s="63"/>
      <c r="M13" s="902"/>
      <c r="N13" s="66"/>
      <c r="U13" s="63"/>
      <c r="V13" s="63"/>
      <c r="W13" s="63"/>
      <c r="X13" s="63"/>
      <c r="Y13"/>
      <c r="Z13"/>
      <c r="AA13"/>
      <c r="AB13"/>
      <c r="AC13" s="66"/>
      <c r="AE13" s="923"/>
      <c r="AG13" s="154"/>
      <c r="AH13" s="151"/>
      <c r="AI13" s="152"/>
      <c r="AJ13" s="152"/>
      <c r="AK13" s="152"/>
      <c r="AL13" s="152"/>
      <c r="AM13" s="153"/>
      <c r="AN13" s="153"/>
      <c r="AQ13" s="51"/>
      <c r="AR13" s="51"/>
      <c r="AS13" s="150"/>
      <c r="AT13" s="150"/>
      <c r="AU13" s="329"/>
      <c r="AV13" s="63"/>
      <c r="AW13" s="491"/>
    </row>
    <row r="14" spans="2:49" ht="27" customHeight="1" thickTop="1" thickBot="1" x14ac:dyDescent="0.2">
      <c r="F14" s="61" t="s">
        <v>425</v>
      </c>
      <c r="G14" s="882" t="s">
        <v>220</v>
      </c>
      <c r="H14" s="882"/>
      <c r="I14" s="881"/>
      <c r="J14" s="69"/>
      <c r="K14" s="70"/>
      <c r="L14" s="63"/>
      <c r="M14" s="902"/>
      <c r="N14" s="66"/>
      <c r="O14" s="58"/>
      <c r="P14" s="55" t="s">
        <v>22</v>
      </c>
      <c r="Q14" s="872" t="s">
        <v>272</v>
      </c>
      <c r="R14" s="872"/>
      <c r="S14" s="872"/>
      <c r="T14" s="873"/>
      <c r="U14" s="201"/>
      <c r="V14" s="74"/>
      <c r="W14" s="63"/>
      <c r="X14" s="63"/>
      <c r="Y14"/>
      <c r="Z14"/>
      <c r="AA14"/>
      <c r="AB14"/>
      <c r="AC14" s="66"/>
      <c r="AE14" s="924"/>
      <c r="AG14" s="155"/>
      <c r="AH14" s="61" t="s">
        <v>174</v>
      </c>
      <c r="AI14" s="886" t="s">
        <v>289</v>
      </c>
      <c r="AJ14" s="886"/>
      <c r="AK14" s="886"/>
      <c r="AL14" s="886"/>
      <c r="AM14" s="886"/>
      <c r="AN14" s="887"/>
      <c r="AO14"/>
      <c r="AS14" s="150"/>
      <c r="AT14" s="150"/>
      <c r="AU14" s="329"/>
      <c r="AV14" s="63"/>
      <c r="AW14" s="491"/>
    </row>
    <row r="15" spans="2:49" ht="24.75" customHeight="1" thickBot="1" x14ac:dyDescent="0.2">
      <c r="F15" s="861"/>
      <c r="G15" s="830"/>
      <c r="H15" s="830"/>
      <c r="I15" s="54" t="s">
        <v>13</v>
      </c>
      <c r="J15" s="63"/>
      <c r="K15" s="66"/>
      <c r="L15" s="63"/>
      <c r="M15" s="902"/>
      <c r="N15" s="66"/>
      <c r="P15" s="844"/>
      <c r="Q15" s="741"/>
      <c r="R15" s="741"/>
      <c r="S15" s="741"/>
      <c r="T15" s="62" t="s">
        <v>13</v>
      </c>
      <c r="U15" s="63"/>
      <c r="V15" s="63"/>
      <c r="W15" s="63"/>
      <c r="X15" s="63"/>
      <c r="Y15"/>
      <c r="Z15"/>
      <c r="AA15"/>
      <c r="AB15"/>
      <c r="AC15" s="66"/>
      <c r="AH15" s="837"/>
      <c r="AI15" s="838"/>
      <c r="AJ15" s="838"/>
      <c r="AK15" s="838"/>
      <c r="AL15" s="838"/>
      <c r="AM15" s="838"/>
      <c r="AN15" s="54" t="s">
        <v>13</v>
      </c>
      <c r="AO15"/>
      <c r="AS15" s="72" t="s">
        <v>28</v>
      </c>
      <c r="AT15" s="73"/>
      <c r="AW15" s="491"/>
    </row>
    <row r="16" spans="2:49" ht="24.75" customHeight="1" thickTop="1" thickBot="1" x14ac:dyDescent="0.2">
      <c r="K16" s="66"/>
      <c r="L16" s="63"/>
      <c r="M16" s="902"/>
      <c r="N16" s="66"/>
      <c r="P16" s="841" t="str">
        <f>+IF(Y18=0,"",IF(Y18-P18=Y18,"エラー！：⑥残さ物量があるのに、④自ら中間処理した量がゼロになっています",""))</f>
        <v/>
      </c>
      <c r="Q16" s="841"/>
      <c r="R16" s="841"/>
      <c r="S16" s="841"/>
      <c r="T16" s="841"/>
      <c r="U16" s="841"/>
      <c r="V16" s="841"/>
      <c r="W16" s="841"/>
      <c r="X16" s="841"/>
      <c r="Y16" s="841"/>
      <c r="Z16" s="841"/>
      <c r="AA16" s="841"/>
      <c r="AB16" s="841"/>
      <c r="AC16" s="66"/>
      <c r="AD16" s="63"/>
      <c r="AE16" s="197"/>
      <c r="AP16" s="60"/>
      <c r="AQ16" s="63"/>
      <c r="AS16" s="906" t="s">
        <v>173</v>
      </c>
      <c r="AT16" s="907"/>
      <c r="AU16" s="106"/>
      <c r="AV16" s="54" t="s">
        <v>13</v>
      </c>
      <c r="AW16" s="491"/>
    </row>
    <row r="17" spans="2:49" ht="27" customHeight="1" thickTop="1" thickBot="1" x14ac:dyDescent="0.2">
      <c r="K17" s="66"/>
      <c r="L17" s="63"/>
      <c r="M17" s="902"/>
      <c r="N17" s="66"/>
      <c r="O17" s="58"/>
      <c r="P17" s="55" t="s">
        <v>25</v>
      </c>
      <c r="Q17" s="846" t="s">
        <v>273</v>
      </c>
      <c r="R17" s="846"/>
      <c r="S17" s="846"/>
      <c r="T17" s="847"/>
      <c r="U17" s="909"/>
      <c r="V17" s="910"/>
      <c r="W17" s="910"/>
      <c r="X17" s="910"/>
      <c r="Y17" s="147" t="s">
        <v>20</v>
      </c>
      <c r="Z17" s="846" t="s">
        <v>276</v>
      </c>
      <c r="AA17" s="846"/>
      <c r="AB17" s="847"/>
      <c r="AC17" s="160"/>
      <c r="AD17" s="155"/>
      <c r="AE17" s="901" t="s">
        <v>26</v>
      </c>
      <c r="AF17" s="58"/>
      <c r="AG17" s="58"/>
      <c r="AH17" s="290" t="s">
        <v>176</v>
      </c>
      <c r="AI17" s="882" t="s">
        <v>278</v>
      </c>
      <c r="AJ17" s="882"/>
      <c r="AK17" s="882"/>
      <c r="AL17" s="881"/>
      <c r="AM17" s="58"/>
      <c r="AN17" s="296"/>
      <c r="AO17" s="880" t="s">
        <v>251</v>
      </c>
      <c r="AP17" s="881"/>
      <c r="AQ17" s="298"/>
      <c r="AS17" s="906" t="s">
        <v>256</v>
      </c>
      <c r="AT17" s="907"/>
      <c r="AU17" s="106"/>
      <c r="AV17" s="54" t="s">
        <v>32</v>
      </c>
      <c r="AW17" s="491"/>
    </row>
    <row r="18" spans="2:49" ht="24.75" customHeight="1" thickBot="1" x14ac:dyDescent="0.2">
      <c r="K18" s="66"/>
      <c r="L18" s="63"/>
      <c r="M18" s="902"/>
      <c r="N18" s="66"/>
      <c r="P18" s="844"/>
      <c r="Q18" s="741"/>
      <c r="R18" s="741"/>
      <c r="S18" s="741"/>
      <c r="T18" s="62" t="s">
        <v>13</v>
      </c>
      <c r="U18"/>
      <c r="V18" s="291"/>
      <c r="W18"/>
      <c r="X18" s="205"/>
      <c r="Y18" s="859">
        <f>+ROUND(AH9,1)+ROUND(AH12,1)+ROUND(AH15,1)+AH18</f>
        <v>0</v>
      </c>
      <c r="Z18" s="860"/>
      <c r="AA18" s="860"/>
      <c r="AB18" s="62" t="s">
        <v>4</v>
      </c>
      <c r="AC18" s="204"/>
      <c r="AD18" s="204"/>
      <c r="AE18" s="902"/>
      <c r="AH18" s="904">
        <f>+ROUND(AO18,1)+ROUND(AO21,1)</f>
        <v>0</v>
      </c>
      <c r="AI18" s="832"/>
      <c r="AJ18" s="832"/>
      <c r="AK18" s="832"/>
      <c r="AL18" s="54" t="s">
        <v>13</v>
      </c>
      <c r="AM18" s="65"/>
      <c r="AO18" s="316">
        <f>+ROUND(AU16,1)+ROUND(AU17,1)+ROUND(AU18,1)</f>
        <v>0</v>
      </c>
      <c r="AP18" s="54" t="s">
        <v>32</v>
      </c>
      <c r="AS18" s="906" t="s">
        <v>175</v>
      </c>
      <c r="AT18" s="907"/>
      <c r="AU18" s="106"/>
      <c r="AV18" s="54" t="s">
        <v>24</v>
      </c>
      <c r="AW18" s="491"/>
    </row>
    <row r="19" spans="2:49" ht="24.75" customHeight="1" thickTop="1" thickBot="1" x14ac:dyDescent="0.2">
      <c r="K19" s="66"/>
      <c r="L19" s="63"/>
      <c r="M19" s="902"/>
      <c r="N19" s="66"/>
      <c r="P19" s="141"/>
      <c r="Q19" s="309"/>
      <c r="R19" s="208"/>
      <c r="S19" s="141"/>
      <c r="T19" s="141"/>
      <c r="U19" s="143"/>
      <c r="V19" s="292"/>
      <c r="W19" s="143"/>
      <c r="X19" s="143"/>
      <c r="Y19" s="142"/>
      <c r="Z19" s="142"/>
      <c r="AA19" s="142"/>
      <c r="AB19" s="142"/>
      <c r="AC19" s="63"/>
      <c r="AD19" s="63"/>
      <c r="AE19" s="902"/>
      <c r="AH19" s="63"/>
      <c r="AI19" s="66"/>
      <c r="AJ19" s="63"/>
      <c r="AK19" s="63"/>
      <c r="AL19" s="63"/>
      <c r="AM19" s="66"/>
      <c r="AS19"/>
      <c r="AT19"/>
      <c r="AU19"/>
      <c r="AV19"/>
      <c r="AW19" s="829" t="s">
        <v>448</v>
      </c>
    </row>
    <row r="20" spans="2:49" ht="27" customHeight="1" thickTop="1" thickBot="1" x14ac:dyDescent="0.2">
      <c r="K20" s="66"/>
      <c r="L20" s="63"/>
      <c r="M20" s="902"/>
      <c r="N20" s="66"/>
      <c r="P20" s="55" t="s">
        <v>46</v>
      </c>
      <c r="Q20" s="846" t="s">
        <v>274</v>
      </c>
      <c r="R20" s="846"/>
      <c r="S20" s="846"/>
      <c r="T20" s="847"/>
      <c r="U20" s="141"/>
      <c r="V20" s="293"/>
      <c r="W20" s="294"/>
      <c r="X20" s="295"/>
      <c r="Y20" s="147" t="s">
        <v>23</v>
      </c>
      <c r="Z20" s="846" t="s">
        <v>275</v>
      </c>
      <c r="AA20" s="846"/>
      <c r="AB20" s="847"/>
      <c r="AC20" s="63"/>
      <c r="AD20" s="63"/>
      <c r="AE20" s="902"/>
      <c r="AG20" s="63"/>
      <c r="AH20" s="63"/>
      <c r="AI20" s="66"/>
      <c r="AJ20" s="63"/>
      <c r="AK20" s="63"/>
      <c r="AL20" s="158"/>
      <c r="AM20" s="66"/>
      <c r="AN20" s="297"/>
      <c r="AO20" s="880" t="s">
        <v>253</v>
      </c>
      <c r="AP20" s="881"/>
      <c r="AQ20" s="203"/>
      <c r="AR20" s="63"/>
      <c r="AS20" s="68"/>
      <c r="AT20" s="68"/>
      <c r="AW20" s="829"/>
    </row>
    <row r="21" spans="2:49" ht="25.35" customHeight="1" thickBot="1" x14ac:dyDescent="0.2">
      <c r="B21" s="854" t="s">
        <v>442</v>
      </c>
      <c r="C21" s="854"/>
      <c r="D21" s="854"/>
      <c r="E21" s="854"/>
      <c r="F21" s="854"/>
      <c r="G21" s="854"/>
      <c r="H21" s="854"/>
      <c r="I21" s="854"/>
      <c r="J21" s="854"/>
      <c r="K21" s="66"/>
      <c r="L21" s="63"/>
      <c r="M21" s="902"/>
      <c r="N21" s="66"/>
      <c r="P21" s="844"/>
      <c r="Q21" s="871"/>
      <c r="R21" s="871"/>
      <c r="S21" s="871"/>
      <c r="T21" s="62" t="s">
        <v>13</v>
      </c>
      <c r="U21" s="141"/>
      <c r="V21" s="141"/>
      <c r="W21" s="141"/>
      <c r="X21" s="141"/>
      <c r="Y21" s="859">
        <f>+P18-Y18</f>
        <v>0</v>
      </c>
      <c r="Z21" s="860"/>
      <c r="AA21" s="860"/>
      <c r="AB21" s="62" t="s">
        <v>4</v>
      </c>
      <c r="AC21" s="143"/>
      <c r="AD21" s="63"/>
      <c r="AE21" s="903"/>
      <c r="AG21" s="63"/>
      <c r="AH21" s="63"/>
      <c r="AI21" s="66"/>
      <c r="AJ21" s="63"/>
      <c r="AK21" s="63"/>
      <c r="AL21" s="63"/>
      <c r="AM21" s="63"/>
      <c r="AN21" s="158"/>
      <c r="AO21" s="106"/>
      <c r="AP21" s="54" t="s">
        <v>36</v>
      </c>
      <c r="AQ21" s="203"/>
      <c r="AR21" s="63"/>
      <c r="AS21" s="202"/>
      <c r="AT21" s="202"/>
      <c r="AU21"/>
      <c r="AV21"/>
      <c r="AW21" s="491"/>
    </row>
    <row r="22" spans="2:49" ht="25.5" customHeight="1" thickTop="1" thickBot="1" x14ac:dyDescent="0.2">
      <c r="B22" s="855"/>
      <c r="C22" s="855"/>
      <c r="D22" s="855"/>
      <c r="E22" s="855"/>
      <c r="F22" s="855"/>
      <c r="G22" s="855"/>
      <c r="H22" s="855"/>
      <c r="I22" s="855"/>
      <c r="J22" s="855"/>
      <c r="K22" s="66"/>
      <c r="L22" s="63"/>
      <c r="M22" s="902"/>
      <c r="N22" s="66"/>
      <c r="P22" s="908" t="str">
        <f>+IF(P21=0,"",IF(P18&lt;P21,"エラー !：④の内数である⑤の量が④を超えています",""))</f>
        <v/>
      </c>
      <c r="Q22" s="908"/>
      <c r="R22" s="908"/>
      <c r="S22" s="908"/>
      <c r="T22" s="908"/>
      <c r="U22" s="908"/>
      <c r="V22" s="908"/>
      <c r="W22" s="142"/>
      <c r="X22" s="142"/>
      <c r="Y22" s="142"/>
      <c r="Z22" s="142"/>
      <c r="AA22" s="142"/>
      <c r="AB22" s="142"/>
      <c r="AC22" s="63"/>
      <c r="AD22" s="63"/>
      <c r="AE22" s="197"/>
      <c r="AG22" s="63"/>
      <c r="AH22" s="63"/>
      <c r="AI22" s="66"/>
      <c r="AJ22" s="63"/>
      <c r="AK22" s="63"/>
      <c r="AL22" s="63"/>
      <c r="AM22" s="63"/>
      <c r="AN22" s="63"/>
      <c r="AW22" s="491"/>
    </row>
    <row r="23" spans="2:49" ht="27" customHeight="1" thickTop="1" thickBot="1" x14ac:dyDescent="0.2">
      <c r="B23" s="856" t="s">
        <v>197</v>
      </c>
      <c r="C23" s="858"/>
      <c r="D23" s="857" t="s">
        <v>443</v>
      </c>
      <c r="E23" s="857"/>
      <c r="F23" s="857"/>
      <c r="G23" s="858"/>
      <c r="H23" s="856" t="s">
        <v>444</v>
      </c>
      <c r="I23" s="857"/>
      <c r="J23" s="858"/>
      <c r="K23" s="66"/>
      <c r="L23" s="63"/>
      <c r="M23" s="902"/>
      <c r="N23" s="66"/>
      <c r="O23" s="58"/>
      <c r="P23" s="61" t="s">
        <v>86</v>
      </c>
      <c r="Q23" s="882" t="s">
        <v>30</v>
      </c>
      <c r="R23" s="882"/>
      <c r="S23" s="882"/>
      <c r="T23" s="881"/>
      <c r="U23" s="888"/>
      <c r="V23" s="889"/>
      <c r="W23" s="889"/>
      <c r="X23" s="889"/>
      <c r="AC23" s="63"/>
      <c r="AD23" s="63"/>
      <c r="AE23" s="202"/>
      <c r="AF23"/>
      <c r="AG23"/>
      <c r="AH23"/>
      <c r="AI23" s="299"/>
      <c r="AJ23" s="202"/>
      <c r="AK23" s="63"/>
      <c r="AL23" s="63"/>
      <c r="AM23" s="63"/>
      <c r="AN23" s="162"/>
      <c r="AP23" s="63"/>
      <c r="AR23" s="59"/>
      <c r="AS23" s="147" t="s">
        <v>188</v>
      </c>
      <c r="AT23" s="846" t="s">
        <v>189</v>
      </c>
      <c r="AU23" s="846"/>
      <c r="AV23" s="847"/>
      <c r="AW23" s="491"/>
    </row>
    <row r="24" spans="2:49" ht="27" customHeight="1" thickBot="1" x14ac:dyDescent="0.2">
      <c r="B24" s="866" t="s">
        <v>198</v>
      </c>
      <c r="C24" s="867"/>
      <c r="D24" s="830">
        <v>0</v>
      </c>
      <c r="E24" s="830"/>
      <c r="F24" s="830"/>
      <c r="G24" s="206" t="s">
        <v>196</v>
      </c>
      <c r="H24" s="831">
        <f>+F12</f>
        <v>0</v>
      </c>
      <c r="I24" s="832"/>
      <c r="J24" s="206" t="s">
        <v>196</v>
      </c>
      <c r="K24" s="66"/>
      <c r="L24" s="63"/>
      <c r="M24" s="903"/>
      <c r="P24" s="837"/>
      <c r="Q24" s="870"/>
      <c r="R24" s="870"/>
      <c r="S24" s="870"/>
      <c r="T24" s="54" t="s">
        <v>13</v>
      </c>
      <c r="U24"/>
      <c r="V24"/>
      <c r="W24"/>
      <c r="X24"/>
      <c r="AC24" s="63"/>
      <c r="AD24" s="63"/>
      <c r="AE24" s="202"/>
      <c r="AF24"/>
      <c r="AG24"/>
      <c r="AH24"/>
      <c r="AI24" s="299"/>
      <c r="AJ24" s="202"/>
      <c r="AK24" s="63"/>
      <c r="AL24" s="152"/>
      <c r="AM24" s="63"/>
      <c r="AN24" s="63"/>
      <c r="AQ24" s="66"/>
      <c r="AR24" s="157"/>
      <c r="AS24" s="859">
        <f>+ROUND(AU16,1)+ROUND(AA28,1)</f>
        <v>0</v>
      </c>
      <c r="AT24" s="860"/>
      <c r="AU24" s="860"/>
      <c r="AV24" s="62" t="s">
        <v>13</v>
      </c>
      <c r="AW24" s="491"/>
    </row>
    <row r="25" spans="2:49" ht="27" customHeight="1" thickBot="1" x14ac:dyDescent="0.2">
      <c r="B25" s="866" t="s">
        <v>199</v>
      </c>
      <c r="C25" s="867"/>
      <c r="D25" s="830">
        <v>0</v>
      </c>
      <c r="E25" s="830"/>
      <c r="F25" s="830"/>
      <c r="G25" s="206" t="s">
        <v>196</v>
      </c>
      <c r="H25" s="831">
        <f>+P12+AH9</f>
        <v>0</v>
      </c>
      <c r="I25" s="832"/>
      <c r="J25" s="206" t="s">
        <v>196</v>
      </c>
      <c r="K25" s="66"/>
      <c r="L25" s="63"/>
      <c r="P25" s="63"/>
      <c r="Q25" s="63"/>
      <c r="R25" s="63"/>
      <c r="S25" s="63"/>
      <c r="T25" s="63"/>
      <c r="U25" s="63"/>
      <c r="V25" s="63"/>
      <c r="AE25" s="161"/>
      <c r="AH25" s="63"/>
      <c r="AI25" s="66"/>
      <c r="AJ25" s="63"/>
      <c r="AK25" s="63"/>
      <c r="AL25" s="198"/>
      <c r="AM25" s="198"/>
      <c r="AN25" s="198"/>
      <c r="AQ25" s="311"/>
      <c r="AR25" s="138"/>
      <c r="AW25" s="491"/>
    </row>
    <row r="26" spans="2:49" ht="27" customHeight="1" thickTop="1" thickBot="1" x14ac:dyDescent="0.2">
      <c r="B26" s="866" t="s">
        <v>200</v>
      </c>
      <c r="C26" s="867"/>
      <c r="D26" s="830">
        <v>0</v>
      </c>
      <c r="E26" s="830"/>
      <c r="F26" s="830"/>
      <c r="G26" s="206" t="s">
        <v>196</v>
      </c>
      <c r="H26" s="831">
        <f>+P21</f>
        <v>0</v>
      </c>
      <c r="I26" s="832"/>
      <c r="J26" s="206" t="s">
        <v>196</v>
      </c>
      <c r="K26" s="66"/>
      <c r="L26" s="155"/>
      <c r="M26" s="901" t="s">
        <v>33</v>
      </c>
      <c r="N26" s="58"/>
      <c r="O26" s="58"/>
      <c r="P26" s="290" t="s">
        <v>178</v>
      </c>
      <c r="Q26" s="882" t="s">
        <v>179</v>
      </c>
      <c r="R26" s="882"/>
      <c r="S26" s="882"/>
      <c r="T26" s="881"/>
      <c r="U26" s="58"/>
      <c r="V26" s="58"/>
      <c r="W26" s="58"/>
      <c r="X26" s="58"/>
      <c r="Y26" s="58"/>
      <c r="Z26" s="58"/>
      <c r="AA26" s="58"/>
      <c r="AB26" s="58"/>
      <c r="AC26" s="58"/>
      <c r="AD26" s="58"/>
      <c r="AE26" s="58"/>
      <c r="AF26" s="58"/>
      <c r="AG26" s="58"/>
      <c r="AH26" s="58"/>
      <c r="AI26" s="71"/>
      <c r="AJ26" s="58"/>
      <c r="AK26" s="59"/>
      <c r="AL26" s="147" t="s">
        <v>185</v>
      </c>
      <c r="AM26" s="846" t="s">
        <v>279</v>
      </c>
      <c r="AN26" s="846"/>
      <c r="AO26" s="846"/>
      <c r="AP26" s="847"/>
      <c r="AQ26" s="313"/>
      <c r="AR26" s="314"/>
      <c r="AS26" s="147" t="s">
        <v>190</v>
      </c>
      <c r="AT26" s="846" t="s">
        <v>428</v>
      </c>
      <c r="AU26" s="846"/>
      <c r="AV26" s="847"/>
      <c r="AW26" s="491"/>
    </row>
    <row r="27" spans="2:49" ht="27" customHeight="1" thickBot="1" x14ac:dyDescent="0.2">
      <c r="B27" s="866" t="s">
        <v>221</v>
      </c>
      <c r="C27" s="867"/>
      <c r="D27" s="830">
        <v>0</v>
      </c>
      <c r="E27" s="830"/>
      <c r="F27" s="830"/>
      <c r="G27" s="206" t="s">
        <v>196</v>
      </c>
      <c r="H27" s="831">
        <f>+Y21</f>
        <v>0</v>
      </c>
      <c r="I27" s="832"/>
      <c r="J27" s="206" t="s">
        <v>196</v>
      </c>
      <c r="M27" s="902"/>
      <c r="P27" s="904">
        <f>+R30+ROUND(R33,1)</f>
        <v>0</v>
      </c>
      <c r="Q27" s="905"/>
      <c r="R27" s="905"/>
      <c r="S27" s="905"/>
      <c r="T27" s="54" t="s">
        <v>36</v>
      </c>
      <c r="U27" s="74"/>
      <c r="V27" s="74"/>
      <c r="Y27" s="72" t="s">
        <v>37</v>
      </c>
      <c r="Z27" s="75"/>
      <c r="AH27" s="63"/>
      <c r="AI27" s="63"/>
      <c r="AJ27" s="63"/>
      <c r="AK27" s="63"/>
      <c r="AL27" s="859">
        <f>+AH18+P27</f>
        <v>0</v>
      </c>
      <c r="AM27" s="860"/>
      <c r="AN27" s="860"/>
      <c r="AO27" s="860"/>
      <c r="AP27" s="62" t="s">
        <v>13</v>
      </c>
      <c r="AQ27" s="311"/>
      <c r="AR27" s="138"/>
      <c r="AS27" s="844"/>
      <c r="AT27" s="845"/>
      <c r="AU27" s="845"/>
      <c r="AV27" s="62" t="s">
        <v>13</v>
      </c>
      <c r="AW27" s="491"/>
    </row>
    <row r="28" spans="2:49" ht="27" customHeight="1" thickTop="1" thickBot="1" x14ac:dyDescent="0.2">
      <c r="B28" s="868" t="s">
        <v>329</v>
      </c>
      <c r="C28" s="869"/>
      <c r="D28" s="830">
        <v>0</v>
      </c>
      <c r="E28" s="830"/>
      <c r="F28" s="830"/>
      <c r="G28" s="206" t="s">
        <v>196</v>
      </c>
      <c r="H28" s="831">
        <f>+P15+AH12</f>
        <v>0</v>
      </c>
      <c r="I28" s="832"/>
      <c r="J28" s="206" t="s">
        <v>196</v>
      </c>
      <c r="M28" s="902"/>
      <c r="P28" s="66"/>
      <c r="U28" s="63"/>
      <c r="V28" s="63"/>
      <c r="Y28" s="864" t="s">
        <v>173</v>
      </c>
      <c r="Z28" s="865"/>
      <c r="AA28" s="837"/>
      <c r="AB28" s="838"/>
      <c r="AC28" s="838"/>
      <c r="AD28" s="838"/>
      <c r="AE28" s="838"/>
      <c r="AF28" s="54" t="s">
        <v>13</v>
      </c>
      <c r="AH28" s="63"/>
      <c r="AI28" s="63"/>
      <c r="AN28" s="310"/>
      <c r="AQ28" s="311"/>
      <c r="AR28" s="138"/>
      <c r="AS28" s="489" t="str">
        <f>+IF(AS27=0,"",IF(AL27&lt;(AS24+AS27+AS31),"エラー !：⑩の内数である（⑫+⑬＋⑭）の量が⑩を超えています",""))</f>
        <v/>
      </c>
      <c r="AT28" s="487"/>
      <c r="AU28" s="487"/>
      <c r="AV28" s="487"/>
      <c r="AW28" s="491"/>
    </row>
    <row r="29" spans="2:49" ht="27" customHeight="1" thickTop="1" thickBot="1" x14ac:dyDescent="0.2">
      <c r="B29" s="866" t="s">
        <v>222</v>
      </c>
      <c r="C29" s="867"/>
      <c r="D29" s="830">
        <v>0</v>
      </c>
      <c r="E29" s="830"/>
      <c r="F29" s="830"/>
      <c r="G29" s="206" t="s">
        <v>196</v>
      </c>
      <c r="H29" s="831">
        <f>+AL27</f>
        <v>0</v>
      </c>
      <c r="I29" s="832"/>
      <c r="J29" s="206" t="s">
        <v>196</v>
      </c>
      <c r="M29" s="902"/>
      <c r="P29" s="66"/>
      <c r="Q29" s="155"/>
      <c r="R29" s="61" t="s">
        <v>181</v>
      </c>
      <c r="S29" s="882" t="s">
        <v>31</v>
      </c>
      <c r="T29" s="896"/>
      <c r="U29" s="896"/>
      <c r="V29" s="897"/>
      <c r="W29" s="58"/>
      <c r="X29" s="76"/>
      <c r="Y29" s="864" t="s">
        <v>255</v>
      </c>
      <c r="Z29" s="865"/>
      <c r="AA29" s="837"/>
      <c r="AB29" s="838"/>
      <c r="AC29" s="838"/>
      <c r="AD29" s="838"/>
      <c r="AE29" s="838"/>
      <c r="AF29" s="54" t="s">
        <v>13</v>
      </c>
      <c r="AH29" s="63"/>
      <c r="AI29" s="63"/>
      <c r="AJ29" s="63"/>
      <c r="AK29" s="63"/>
      <c r="AL29" s="147" t="s">
        <v>186</v>
      </c>
      <c r="AM29" s="846" t="s">
        <v>187</v>
      </c>
      <c r="AN29" s="846"/>
      <c r="AO29" s="846"/>
      <c r="AP29" s="847"/>
      <c r="AQ29" s="312"/>
      <c r="AR29" s="315"/>
      <c r="AS29" s="839" t="s">
        <v>191</v>
      </c>
      <c r="AT29" s="833" t="s">
        <v>429</v>
      </c>
      <c r="AU29" s="833"/>
      <c r="AV29" s="834"/>
      <c r="AW29" s="491"/>
    </row>
    <row r="30" spans="2:49" ht="27" customHeight="1" thickBot="1" x14ac:dyDescent="0.2">
      <c r="B30" s="866" t="s">
        <v>223</v>
      </c>
      <c r="C30" s="867"/>
      <c r="D30" s="830">
        <v>0</v>
      </c>
      <c r="E30" s="830"/>
      <c r="F30" s="830"/>
      <c r="G30" s="206" t="s">
        <v>196</v>
      </c>
      <c r="H30" s="831">
        <f>+AL30</f>
        <v>0</v>
      </c>
      <c r="I30" s="832"/>
      <c r="J30" s="206" t="s">
        <v>196</v>
      </c>
      <c r="M30" s="902"/>
      <c r="P30" s="66"/>
      <c r="R30" s="904">
        <f>+ROUND(AA28,1)+ROUND(AA29,1)+ROUND(AA30,1)</f>
        <v>0</v>
      </c>
      <c r="S30" s="905"/>
      <c r="T30" s="905"/>
      <c r="U30" s="905"/>
      <c r="V30" s="54" t="s">
        <v>15</v>
      </c>
      <c r="Y30" s="864" t="s">
        <v>184</v>
      </c>
      <c r="Z30" s="865"/>
      <c r="AA30" s="837"/>
      <c r="AB30" s="838"/>
      <c r="AC30" s="838"/>
      <c r="AD30" s="838"/>
      <c r="AE30" s="838"/>
      <c r="AF30" s="54" t="s">
        <v>13</v>
      </c>
      <c r="AL30" s="844"/>
      <c r="AM30" s="845"/>
      <c r="AN30" s="845"/>
      <c r="AO30" s="845"/>
      <c r="AP30" s="62" t="s">
        <v>13</v>
      </c>
      <c r="AS30" s="840"/>
      <c r="AT30" s="835"/>
      <c r="AU30" s="835"/>
      <c r="AV30" s="836"/>
      <c r="AW30" s="491"/>
    </row>
    <row r="31" spans="2:49" ht="27" customHeight="1" thickTop="1" thickBot="1" x14ac:dyDescent="0.2">
      <c r="B31" s="866" t="s">
        <v>224</v>
      </c>
      <c r="C31" s="867"/>
      <c r="D31" s="830">
        <v>0</v>
      </c>
      <c r="E31" s="830"/>
      <c r="F31" s="830"/>
      <c r="G31" s="206" t="s">
        <v>196</v>
      </c>
      <c r="H31" s="831">
        <f>+AS24</f>
        <v>0</v>
      </c>
      <c r="I31" s="832"/>
      <c r="J31" s="206" t="s">
        <v>196</v>
      </c>
      <c r="M31" s="902"/>
      <c r="P31" s="66"/>
      <c r="Y31"/>
      <c r="Z31"/>
      <c r="AA31" s="77" t="s">
        <v>88</v>
      </c>
      <c r="AK31" s="138"/>
      <c r="AL31" s="841" t="str">
        <f>+IF(AL30=0,"",IF(AL27&lt;AL30,"エラー !：⑩の内数である⑪の量が⑩を超えています",""))</f>
        <v/>
      </c>
      <c r="AM31" s="841"/>
      <c r="AN31" s="841"/>
      <c r="AO31" s="841"/>
      <c r="AP31" s="841"/>
      <c r="AQ31" s="841"/>
      <c r="AR31" s="51"/>
      <c r="AS31" s="842"/>
      <c r="AT31" s="843"/>
      <c r="AU31" s="843"/>
      <c r="AV31" s="173" t="s">
        <v>13</v>
      </c>
      <c r="AW31" s="491"/>
    </row>
    <row r="32" spans="2:49" ht="27" customHeight="1" thickTop="1" thickBot="1" x14ac:dyDescent="0.2">
      <c r="B32" s="866" t="s">
        <v>426</v>
      </c>
      <c r="C32" s="867"/>
      <c r="D32" s="830">
        <v>0</v>
      </c>
      <c r="E32" s="830"/>
      <c r="F32" s="830"/>
      <c r="G32" s="206" t="s">
        <v>196</v>
      </c>
      <c r="H32" s="831">
        <f>+AS27</f>
        <v>0</v>
      </c>
      <c r="I32" s="832"/>
      <c r="J32" s="206" t="s">
        <v>196</v>
      </c>
      <c r="M32" s="902"/>
      <c r="P32" s="66"/>
      <c r="Q32" s="155"/>
      <c r="R32" s="61" t="s">
        <v>183</v>
      </c>
      <c r="S32" s="882" t="s">
        <v>35</v>
      </c>
      <c r="T32" s="896"/>
      <c r="U32" s="896"/>
      <c r="V32" s="897"/>
      <c r="W32" s="63"/>
      <c r="X32" s="63"/>
      <c r="Y32"/>
      <c r="Z32"/>
      <c r="AA32" s="890" t="s">
        <v>327</v>
      </c>
      <c r="AB32" s="891"/>
      <c r="AC32" s="891"/>
      <c r="AD32" s="891"/>
      <c r="AE32" s="891"/>
      <c r="AF32" s="891" t="s">
        <v>192</v>
      </c>
      <c r="AG32" s="891"/>
      <c r="AH32" s="891"/>
      <c r="AI32" s="891"/>
      <c r="AJ32" s="891"/>
      <c r="AK32" s="891"/>
      <c r="AL32" s="891" t="s">
        <v>193</v>
      </c>
      <c r="AM32" s="891"/>
      <c r="AN32" s="891"/>
      <c r="AO32" s="898"/>
      <c r="AP32" s="200"/>
      <c r="AS32" s="490" t="str">
        <f>+IF(AS31=0,"",IF(AL27&lt;(AS24+AS27+AS31),"エラー !：⑩の内数である（⑫+⑬＋⑭）の量が⑩を超えています",""))</f>
        <v/>
      </c>
      <c r="AT32" s="488"/>
      <c r="AU32" s="488"/>
      <c r="AV32" s="488"/>
      <c r="AW32" s="491"/>
    </row>
    <row r="33" spans="2:62" ht="27" customHeight="1" thickBot="1" x14ac:dyDescent="0.2">
      <c r="B33" s="862" t="s">
        <v>427</v>
      </c>
      <c r="C33" s="863"/>
      <c r="D33" s="848">
        <v>0</v>
      </c>
      <c r="E33" s="849"/>
      <c r="F33" s="849"/>
      <c r="G33" s="207" t="s">
        <v>196</v>
      </c>
      <c r="H33" s="850">
        <f>+AS31</f>
        <v>0</v>
      </c>
      <c r="I33" s="851"/>
      <c r="J33" s="207" t="s">
        <v>196</v>
      </c>
      <c r="M33" s="903"/>
      <c r="R33" s="837"/>
      <c r="S33" s="838"/>
      <c r="T33" s="838"/>
      <c r="U33" s="838"/>
      <c r="V33" s="54" t="s">
        <v>36</v>
      </c>
      <c r="W33" s="63"/>
      <c r="X33" s="63"/>
      <c r="Y33"/>
      <c r="Z33"/>
      <c r="AA33" s="892"/>
      <c r="AB33" s="893"/>
      <c r="AC33" s="893"/>
      <c r="AD33" s="893"/>
      <c r="AE33" s="893"/>
      <c r="AF33" s="893"/>
      <c r="AG33" s="893"/>
      <c r="AH33" s="893"/>
      <c r="AI33" s="893"/>
      <c r="AJ33" s="893"/>
      <c r="AK33" s="893"/>
      <c r="AL33" s="893"/>
      <c r="AM33" s="893"/>
      <c r="AN33" s="893"/>
      <c r="AO33" s="899"/>
      <c r="AP33" s="200"/>
      <c r="AW33" s="491"/>
    </row>
    <row r="34" spans="2:62" ht="24" customHeight="1" x14ac:dyDescent="0.15">
      <c r="C34" s="300" t="str">
        <f>+IF(D30=0,"",IF(D29&lt;D30,"エラー !：上の表は、⑩の内数である⑪の量が⑩を超えています",""))</f>
        <v/>
      </c>
      <c r="AA34" s="894"/>
      <c r="AB34" s="895"/>
      <c r="AC34" s="895"/>
      <c r="AD34" s="895"/>
      <c r="AE34" s="895"/>
      <c r="AF34" s="895"/>
      <c r="AG34" s="895"/>
      <c r="AH34" s="895"/>
      <c r="AI34" s="895"/>
      <c r="AJ34" s="895"/>
      <c r="AK34" s="895"/>
      <c r="AL34" s="895"/>
      <c r="AM34" s="895"/>
      <c r="AN34" s="895"/>
      <c r="AO34" s="900"/>
      <c r="AP34" s="200"/>
      <c r="AW34" s="491"/>
    </row>
    <row r="35" spans="2:62" ht="15" customHeight="1" x14ac:dyDescent="0.15">
      <c r="C35" s="30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01" t="str">
        <f>+IF(D32=0,"",IF(D29&lt;D32,"エラー !：上の表は、⑩の内数である⑬の量が⑩を超えています",""))</f>
        <v/>
      </c>
      <c r="AF36" s="74"/>
      <c r="AG36" s="74"/>
      <c r="AH36" s="74"/>
      <c r="AI36" s="74"/>
      <c r="AJ36" s="74"/>
      <c r="AK36" s="74"/>
      <c r="AL36" s="74"/>
      <c r="AM36" s="163"/>
      <c r="AN36" s="163"/>
      <c r="AO36" s="138"/>
      <c r="AP36" s="63"/>
      <c r="AQ36" s="63"/>
      <c r="AR36" s="63"/>
      <c r="AS36" s="63"/>
      <c r="AT36" s="63"/>
      <c r="AU36" s="63"/>
      <c r="AV36" s="63"/>
      <c r="AW36" s="78"/>
      <c r="AY36" s="63"/>
      <c r="AZ36" s="63"/>
      <c r="BA36" s="63"/>
      <c r="BB36" s="63"/>
      <c r="BC36" s="63"/>
      <c r="BD36" s="63"/>
    </row>
    <row r="37" spans="2:62" ht="15" customHeight="1" x14ac:dyDescent="0.15">
      <c r="C37" s="301" t="str">
        <f>+IF(D33=0,"",IF(D29&lt;D33,"エラー !：上の表は、⑩の内数である⑭の量が⑩を超えています",""))</f>
        <v/>
      </c>
      <c r="J37" s="78"/>
      <c r="K37" s="78"/>
      <c r="R37" s="78"/>
      <c r="S37" s="78"/>
      <c r="T37" s="78"/>
      <c r="AF37" s="63"/>
      <c r="AG37" s="63"/>
      <c r="AH37" s="63"/>
      <c r="AI37" s="63"/>
      <c r="AJ37" s="63"/>
      <c r="AK37" s="63"/>
      <c r="AL37" s="74"/>
      <c r="AM37" s="138"/>
      <c r="AN37" s="138"/>
      <c r="AO37" s="138"/>
      <c r="AP37" s="63"/>
      <c r="AQ37" s="63"/>
      <c r="AR37" s="63"/>
      <c r="AS37" s="63"/>
      <c r="AT37" s="63"/>
      <c r="AU37" s="74"/>
      <c r="AV37" s="74"/>
      <c r="AW37" s="78"/>
      <c r="AY37" s="63"/>
      <c r="AZ37" s="63"/>
      <c r="BA37" s="63"/>
      <c r="BB37" s="63"/>
      <c r="BC37" s="63"/>
      <c r="BD37" s="63"/>
    </row>
    <row r="38" spans="2:62" ht="13.5" x14ac:dyDescent="0.15">
      <c r="H38" s="330"/>
      <c r="J38" s="78"/>
      <c r="K38" s="78"/>
      <c r="R38" s="78"/>
      <c r="S38" s="78"/>
      <c r="T38" s="78"/>
      <c r="AF38" s="63"/>
      <c r="AG38" s="63"/>
      <c r="AH38" s="63"/>
      <c r="AI38" s="63"/>
      <c r="AJ38" s="63"/>
      <c r="AK38" s="63"/>
      <c r="AL38" s="74"/>
      <c r="AM38" s="138"/>
      <c r="AN38" s="138"/>
      <c r="AO38" s="138"/>
      <c r="AP38" s="63"/>
      <c r="AQ38" s="63"/>
      <c r="AR38" s="63"/>
      <c r="AS38" s="138"/>
      <c r="AT38" s="163"/>
      <c r="AU38" s="74"/>
      <c r="AV38" s="74"/>
      <c r="AW38" s="78"/>
      <c r="AY38" s="63"/>
      <c r="AZ38" s="63"/>
      <c r="BA38" s="63"/>
      <c r="BB38" s="63"/>
      <c r="BC38" s="63"/>
      <c r="BD38" s="63"/>
    </row>
    <row r="39" spans="2:62" ht="13.5" x14ac:dyDescent="0.15">
      <c r="H39" s="330"/>
      <c r="J39" s="78"/>
      <c r="K39" s="78"/>
      <c r="R39" s="78"/>
      <c r="S39" s="78"/>
      <c r="T39" s="78"/>
      <c r="AF39" s="63"/>
      <c r="AG39" s="63"/>
      <c r="AH39" s="63"/>
      <c r="AI39" s="63"/>
      <c r="AJ39" s="63"/>
      <c r="AK39" s="63"/>
      <c r="AL39" s="74"/>
      <c r="AM39" s="138"/>
      <c r="AN39" s="138"/>
      <c r="AO39" s="138"/>
      <c r="AP39" s="63"/>
      <c r="AQ39" s="63"/>
      <c r="AR39" s="63"/>
      <c r="AS39" s="138"/>
      <c r="AT39" s="74"/>
      <c r="AU39" s="74"/>
      <c r="AV39" s="74"/>
      <c r="AW39" s="78"/>
      <c r="AY39" s="63"/>
      <c r="AZ39" s="63"/>
      <c r="BA39" s="63"/>
      <c r="BB39" s="63"/>
      <c r="BC39" s="63"/>
      <c r="BD39" s="63"/>
    </row>
    <row r="40" spans="2:62" ht="13.5" x14ac:dyDescent="0.15">
      <c r="H40" s="330"/>
      <c r="J40" s="78"/>
      <c r="K40" s="78"/>
      <c r="R40" s="78"/>
      <c r="S40" s="78"/>
      <c r="T40" s="78"/>
      <c r="AF40" s="63"/>
      <c r="AG40" s="63"/>
      <c r="AH40" s="63"/>
      <c r="AI40" s="63"/>
      <c r="AJ40" s="63"/>
      <c r="AK40" s="63"/>
      <c r="AL40" s="74"/>
      <c r="AM40" s="138"/>
      <c r="AN40" s="138"/>
      <c r="AO40" s="138"/>
      <c r="AP40" s="63"/>
      <c r="AQ40" s="63"/>
      <c r="AR40" s="63"/>
      <c r="AS40" s="138"/>
      <c r="AT40" s="74"/>
      <c r="AU40" s="74"/>
      <c r="AV40" s="74"/>
      <c r="AW40" s="78"/>
      <c r="AY40" s="63"/>
      <c r="AZ40" s="63"/>
      <c r="BA40" s="63"/>
      <c r="BB40" s="63"/>
      <c r="BC40" s="63"/>
      <c r="BD40" s="63"/>
    </row>
    <row r="41" spans="2:62" ht="13.5" x14ac:dyDescent="0.15">
      <c r="H41" s="330"/>
      <c r="J41" s="78"/>
      <c r="K41" s="78"/>
      <c r="R41" s="78"/>
      <c r="S41" s="78"/>
      <c r="T41" s="78"/>
      <c r="AF41" s="63"/>
      <c r="AG41" s="63"/>
      <c r="AH41" s="63"/>
      <c r="AI41" s="63"/>
      <c r="AJ41" s="63"/>
      <c r="AK41" s="63"/>
      <c r="AL41" s="63"/>
      <c r="AM41" s="63"/>
      <c r="AN41" s="63"/>
      <c r="AO41" s="63"/>
      <c r="AP41" s="63"/>
      <c r="AQ41" s="63"/>
      <c r="AR41" s="63"/>
      <c r="AS41" s="138"/>
      <c r="AT41" s="74"/>
      <c r="AU41" s="74"/>
      <c r="AV41" s="74"/>
      <c r="AW41" s="78"/>
      <c r="AY41" s="63"/>
      <c r="AZ41" s="63"/>
      <c r="BA41" s="63"/>
      <c r="BB41" s="63"/>
      <c r="BC41" s="63"/>
      <c r="BD41" s="63"/>
    </row>
    <row r="42" spans="2:62" ht="13.5" x14ac:dyDescent="0.15">
      <c r="H42" s="330"/>
      <c r="I42" s="78"/>
      <c r="J42" s="78"/>
      <c r="K42" s="78"/>
      <c r="R42" s="78"/>
      <c r="S42" s="78"/>
      <c r="T42" s="78"/>
      <c r="AQ42" s="63"/>
      <c r="AR42" s="63"/>
      <c r="AS42" s="138"/>
      <c r="AT42" s="74"/>
      <c r="AY42" s="63"/>
      <c r="AZ42" s="63"/>
      <c r="BA42" s="63"/>
      <c r="BB42" s="63"/>
      <c r="BC42" s="63"/>
      <c r="BD42" s="63"/>
    </row>
    <row r="43" spans="2:62" x14ac:dyDescent="0.15">
      <c r="H43" s="330"/>
      <c r="I43" s="78"/>
      <c r="J43" s="78"/>
      <c r="K43" s="78"/>
      <c r="R43" s="78"/>
      <c r="S43" s="78"/>
      <c r="T43" s="78"/>
      <c r="AW43" s="78"/>
      <c r="AY43" s="63"/>
      <c r="AZ43" s="63"/>
      <c r="BA43" s="63"/>
      <c r="BB43" s="63"/>
      <c r="BC43" s="63"/>
      <c r="BD43" s="63"/>
    </row>
    <row r="44" spans="2:62" x14ac:dyDescent="0.15">
      <c r="H44" s="330"/>
      <c r="I44" s="78"/>
      <c r="J44" s="78"/>
      <c r="K44" s="78"/>
      <c r="R44" s="78"/>
      <c r="S44" s="78"/>
      <c r="T44" s="78"/>
      <c r="AW44" s="78"/>
    </row>
    <row r="45" spans="2:62" x14ac:dyDescent="0.15">
      <c r="H45" s="330"/>
      <c r="I45" s="78"/>
      <c r="J45" s="78"/>
      <c r="K45" s="78"/>
      <c r="R45" s="78"/>
      <c r="S45" s="78"/>
      <c r="T45" s="78"/>
    </row>
    <row r="46" spans="2:62" x14ac:dyDescent="0.15">
      <c r="H46" s="330"/>
      <c r="I46" s="78"/>
      <c r="J46" s="78"/>
      <c r="K46" s="78"/>
      <c r="R46" s="78"/>
      <c r="S46" s="78"/>
      <c r="T46" s="78"/>
    </row>
    <row r="47" spans="2:62" ht="13.5" x14ac:dyDescent="0.15">
      <c r="H47" s="330"/>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22"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91</v>
      </c>
      <c r="T1" s="95" t="s">
        <v>280</v>
      </c>
    </row>
    <row r="2" spans="2:49" ht="12" customHeight="1" thickBot="1" x14ac:dyDescent="0.2">
      <c r="B2" s="852" t="s">
        <v>270</v>
      </c>
      <c r="C2" s="852"/>
      <c r="D2" s="852"/>
      <c r="E2" s="852"/>
      <c r="F2" s="852"/>
      <c r="G2" s="852"/>
      <c r="H2" s="852"/>
      <c r="I2" s="137"/>
      <c r="J2" s="137"/>
      <c r="K2" s="137"/>
      <c r="L2" s="137"/>
      <c r="M2" s="137"/>
      <c r="N2" s="137"/>
      <c r="O2" s="137"/>
      <c r="P2" s="137"/>
      <c r="Q2" s="137"/>
      <c r="R2" s="137"/>
      <c r="S2" s="137"/>
      <c r="T2" s="137"/>
      <c r="U2" s="137"/>
      <c r="V2" s="137"/>
      <c r="W2" s="137"/>
      <c r="X2" s="137"/>
      <c r="Y2" s="118"/>
      <c r="Z2" s="51"/>
      <c r="AA2" s="51"/>
      <c r="AB2" s="51"/>
      <c r="AC2" s="51"/>
      <c r="AD2" s="51"/>
      <c r="AE2" s="51"/>
      <c r="AF2" s="51"/>
      <c r="AG2" s="51"/>
      <c r="AH2" s="51"/>
      <c r="AI2" s="51"/>
      <c r="AJ2" s="51"/>
      <c r="AK2" s="51"/>
      <c r="AL2" s="51"/>
      <c r="AM2" s="51"/>
      <c r="AN2" s="51"/>
      <c r="AO2" s="51"/>
      <c r="AP2" s="51"/>
      <c r="AQ2" s="51"/>
      <c r="AR2" s="51"/>
      <c r="AS2" s="51"/>
      <c r="AT2" s="51"/>
      <c r="AU2" s="129"/>
      <c r="AV2" s="127"/>
      <c r="AW2" s="491"/>
    </row>
    <row r="3" spans="2:49" ht="13.35" customHeight="1" x14ac:dyDescent="0.15">
      <c r="B3" s="852"/>
      <c r="C3" s="852"/>
      <c r="D3" s="852"/>
      <c r="E3" s="852"/>
      <c r="F3" s="852"/>
      <c r="G3" s="852"/>
      <c r="H3" s="852"/>
      <c r="I3" s="137"/>
      <c r="J3" s="137"/>
      <c r="K3" s="137"/>
      <c r="L3" s="137"/>
      <c r="M3" s="137"/>
      <c r="N3" s="137"/>
      <c r="O3" s="137"/>
      <c r="P3" s="137"/>
      <c r="Q3" s="137"/>
      <c r="R3" s="137"/>
      <c r="S3" s="137"/>
      <c r="T3" s="137"/>
      <c r="U3" s="137"/>
      <c r="V3" s="137"/>
      <c r="W3" s="137"/>
      <c r="X3" s="137"/>
      <c r="Y3" s="118"/>
      <c r="Z3" s="52"/>
      <c r="AA3" s="52"/>
      <c r="AB3" s="911"/>
      <c r="AC3" s="911"/>
      <c r="AD3" s="911"/>
      <c r="AE3" s="101"/>
      <c r="AF3" s="119"/>
      <c r="AG3" s="119"/>
      <c r="AH3" s="119"/>
      <c r="AI3" s="119"/>
      <c r="AJ3" s="119"/>
      <c r="AK3" s="119"/>
      <c r="AL3" s="119"/>
      <c r="AM3" s="119"/>
      <c r="AN3" s="119"/>
      <c r="AO3" s="119"/>
      <c r="AP3" s="912" t="s">
        <v>325</v>
      </c>
      <c r="AQ3" s="913"/>
      <c r="AR3" s="914"/>
      <c r="AS3" s="918" t="s">
        <v>0</v>
      </c>
      <c r="AT3" s="757"/>
      <c r="AU3" s="128" t="s">
        <v>111</v>
      </c>
      <c r="AV3" s="119"/>
      <c r="AW3" s="491"/>
    </row>
    <row r="4" spans="2:49" ht="14.25" thickBot="1" x14ac:dyDescent="0.2">
      <c r="C4" s="118"/>
      <c r="F4" s="118"/>
      <c r="G4" s="118"/>
      <c r="H4" s="118"/>
      <c r="I4" s="118"/>
      <c r="J4" s="118"/>
      <c r="K4" s="118"/>
      <c r="L4" s="118"/>
      <c r="M4" s="118"/>
      <c r="N4" s="118"/>
      <c r="O4" s="118"/>
      <c r="P4" s="118"/>
      <c r="Q4" s="118"/>
      <c r="R4" s="118"/>
      <c r="S4" s="118"/>
      <c r="T4" s="118"/>
      <c r="U4" s="118"/>
      <c r="V4" s="118"/>
      <c r="W4" s="118"/>
      <c r="X4" s="118"/>
      <c r="Y4" s="118"/>
      <c r="Z4" s="52"/>
      <c r="AA4" s="52"/>
      <c r="AB4" s="120"/>
      <c r="AC4" s="120"/>
      <c r="AD4" s="120"/>
      <c r="AE4" s="101"/>
      <c r="AF4" s="119"/>
      <c r="AG4" s="119"/>
      <c r="AH4" s="119"/>
      <c r="AI4" s="119"/>
      <c r="AJ4" s="119"/>
      <c r="AK4" s="119"/>
      <c r="AL4" s="119"/>
      <c r="AM4" s="119"/>
      <c r="AN4" s="119"/>
      <c r="AO4" s="119"/>
      <c r="AP4" s="915"/>
      <c r="AQ4" s="916"/>
      <c r="AR4" s="917"/>
      <c r="AS4" s="919" t="str">
        <f>+表紙!N28</f>
        <v>○</v>
      </c>
      <c r="AT4" s="779"/>
      <c r="AU4" s="317" t="str">
        <f>+表紙!O28</f>
        <v>　</v>
      </c>
      <c r="AV4" s="119"/>
      <c r="AW4" s="491"/>
    </row>
    <row r="5" spans="2:49" ht="15" customHeight="1" x14ac:dyDescent="0.15">
      <c r="B5" s="164" t="s">
        <v>103</v>
      </c>
      <c r="C5" s="164"/>
      <c r="F5" s="164"/>
      <c r="G5" s="117"/>
      <c r="H5" s="117"/>
      <c r="I5" s="117"/>
      <c r="J5" s="117"/>
      <c r="K5" s="117"/>
      <c r="L5" s="117"/>
      <c r="M5" s="52"/>
      <c r="N5" s="52"/>
      <c r="O5" s="52"/>
      <c r="P5" s="52"/>
      <c r="Q5" s="52"/>
      <c r="R5" s="52"/>
      <c r="S5" s="52"/>
      <c r="T5" s="52"/>
      <c r="U5" s="52"/>
      <c r="V5" s="52"/>
      <c r="W5" s="52"/>
      <c r="X5" s="52"/>
      <c r="Y5" s="52"/>
      <c r="Z5" s="927" t="s">
        <v>99</v>
      </c>
      <c r="AA5" s="927"/>
      <c r="AB5" s="928"/>
      <c r="AC5" s="928"/>
      <c r="AD5" s="928"/>
      <c r="AE5" s="101" t="s">
        <v>104</v>
      </c>
      <c r="AF5" s="853" t="str">
        <f>+表紙!F47</f>
        <v>住友不動産株式会社　注文住宅事業本部　工事課　神奈川事業所</v>
      </c>
      <c r="AG5" s="853"/>
      <c r="AH5" s="853"/>
      <c r="AI5" s="853"/>
      <c r="AJ5" s="853"/>
      <c r="AK5" s="853"/>
      <c r="AL5" s="853"/>
      <c r="AM5" s="853"/>
      <c r="AN5" s="853"/>
      <c r="AO5" s="853"/>
      <c r="AP5" s="853"/>
      <c r="AQ5" s="853"/>
      <c r="AR5" s="853"/>
      <c r="AS5" s="853"/>
      <c r="AT5" s="853"/>
      <c r="AU5" s="853"/>
      <c r="AV5" s="286"/>
      <c r="AW5" s="491"/>
    </row>
    <row r="6" spans="2:49" ht="24.75" customHeight="1" thickBot="1" x14ac:dyDescent="0.2">
      <c r="B6" s="356" t="s">
        <v>441</v>
      </c>
      <c r="C6" s="144"/>
      <c r="F6" s="144"/>
      <c r="G6" s="144"/>
      <c r="H6" s="144"/>
      <c r="I6" s="144"/>
      <c r="J6" s="144"/>
      <c r="K6" s="144"/>
      <c r="L6" s="144"/>
      <c r="M6" s="144"/>
      <c r="N6" s="144"/>
      <c r="O6" s="144"/>
      <c r="P6" s="144"/>
      <c r="Q6" s="144"/>
      <c r="R6" s="144"/>
      <c r="S6" s="144"/>
      <c r="T6" s="144"/>
      <c r="U6" s="144"/>
      <c r="V6" s="144"/>
      <c r="W6" s="144"/>
      <c r="X6" s="144"/>
      <c r="Y6" s="144"/>
      <c r="AC6" s="52"/>
      <c r="AD6" s="52"/>
      <c r="AE6" s="52"/>
      <c r="AF6" s="52"/>
      <c r="AG6" s="52"/>
      <c r="AH6" s="52"/>
      <c r="AI6" s="52"/>
      <c r="AJ6" s="52"/>
      <c r="AK6" s="52"/>
      <c r="AL6" s="52"/>
      <c r="AM6" s="52"/>
      <c r="AN6" s="52"/>
      <c r="AO6" s="52"/>
      <c r="AP6" s="52"/>
      <c r="AQ6" s="52"/>
      <c r="AR6" s="52"/>
      <c r="AS6" s="52"/>
      <c r="AT6" s="52"/>
      <c r="AU6" s="52"/>
      <c r="AV6" s="52"/>
      <c r="AW6" s="491"/>
    </row>
    <row r="7" spans="2:49" ht="28.35" customHeight="1" thickBot="1" x14ac:dyDescent="0.2">
      <c r="B7" s="874" t="s">
        <v>87</v>
      </c>
      <c r="C7" s="875"/>
      <c r="D7" s="877" t="s">
        <v>219</v>
      </c>
      <c r="E7" s="878"/>
      <c r="F7" s="878"/>
      <c r="G7" s="878"/>
      <c r="H7" s="878"/>
      <c r="I7" s="879"/>
      <c r="J7" s="154"/>
      <c r="K7" s="63"/>
      <c r="L7" s="165"/>
      <c r="M7" s="165"/>
      <c r="N7" s="165"/>
      <c r="O7" s="165"/>
      <c r="P7" s="165"/>
      <c r="Q7" s="165"/>
      <c r="R7" s="165"/>
      <c r="S7" s="920"/>
      <c r="T7" s="921"/>
      <c r="U7" s="921"/>
      <c r="V7" s="921"/>
      <c r="W7" s="329"/>
      <c r="X7" s="329"/>
      <c r="Y7" s="145"/>
      <c r="AB7" s="1"/>
      <c r="AC7" s="1"/>
      <c r="AD7" s="1"/>
      <c r="AE7" s="1"/>
      <c r="AF7" s="104"/>
      <c r="AG7" s="104"/>
      <c r="AH7" s="104"/>
      <c r="AI7" s="104"/>
      <c r="AJ7" s="104"/>
      <c r="AK7" s="104"/>
      <c r="AL7" s="104"/>
      <c r="AM7" s="104"/>
      <c r="AN7" s="168"/>
      <c r="AO7" s="63"/>
      <c r="AP7" s="63"/>
      <c r="AQ7" s="63"/>
      <c r="AR7" s="63"/>
      <c r="AS7" s="202"/>
      <c r="AT7" s="202"/>
      <c r="AU7"/>
      <c r="AV7"/>
      <c r="AW7" s="491"/>
    </row>
    <row r="8" spans="2:49" ht="28.35" customHeight="1" thickTop="1" thickBot="1" x14ac:dyDescent="0.2">
      <c r="B8" s="53" t="s">
        <v>101</v>
      </c>
      <c r="C8" s="876" t="s">
        <v>109</v>
      </c>
      <c r="D8" s="876"/>
      <c r="E8" s="876"/>
      <c r="F8" s="876"/>
      <c r="G8" s="876"/>
      <c r="H8" s="876"/>
      <c r="I8" s="876"/>
      <c r="J8" s="876"/>
      <c r="K8" s="876"/>
      <c r="L8" s="159"/>
      <c r="M8" s="159"/>
      <c r="N8" s="159"/>
      <c r="O8" s="159"/>
      <c r="P8" s="159"/>
      <c r="Q8" s="159"/>
      <c r="R8" s="159"/>
      <c r="S8" s="159"/>
      <c r="T8" s="159"/>
      <c r="U8" s="159"/>
      <c r="V8" s="159"/>
      <c r="W8" s="146"/>
      <c r="X8" s="146"/>
      <c r="Y8" s="146"/>
      <c r="Z8" s="104"/>
      <c r="AA8" s="104"/>
      <c r="AB8" s="104"/>
      <c r="AC8" s="104"/>
      <c r="AD8" s="104"/>
      <c r="AE8" s="104"/>
      <c r="AF8" s="63"/>
      <c r="AG8" s="59"/>
      <c r="AH8" s="55" t="s">
        <v>27</v>
      </c>
      <c r="AI8" s="846" t="s">
        <v>334</v>
      </c>
      <c r="AJ8" s="846"/>
      <c r="AK8" s="846"/>
      <c r="AL8" s="846"/>
      <c r="AM8" s="846"/>
      <c r="AN8" s="847"/>
      <c r="AO8" s="63"/>
      <c r="AP8" s="63"/>
      <c r="AQ8" s="63"/>
      <c r="AR8" s="63"/>
      <c r="AS8" s="202"/>
      <c r="AT8" s="202"/>
      <c r="AU8"/>
      <c r="AV8"/>
      <c r="AW8" s="491"/>
    </row>
    <row r="9" spans="2:49" ht="24.75" customHeight="1" thickTop="1" thickBot="1" x14ac:dyDescent="0.2">
      <c r="B9" s="199" t="s">
        <v>254</v>
      </c>
      <c r="F9" s="883" t="s">
        <v>194</v>
      </c>
      <c r="G9" s="884"/>
      <c r="H9" s="884"/>
      <c r="I9" s="885"/>
      <c r="J9" s="159"/>
      <c r="K9" s="159"/>
      <c r="L9" s="159"/>
      <c r="M9" s="159"/>
      <c r="N9" s="159"/>
      <c r="O9" s="159"/>
      <c r="P9" s="159"/>
      <c r="Q9" s="159"/>
      <c r="R9" s="159"/>
      <c r="S9" s="159"/>
      <c r="T9" s="159"/>
      <c r="U9" s="159"/>
      <c r="V9" s="159"/>
      <c r="W9" s="146"/>
      <c r="X9" s="146"/>
      <c r="Y9" s="146"/>
      <c r="Z9" s="104"/>
      <c r="AA9" s="104"/>
      <c r="AB9" s="104"/>
      <c r="AC9" s="104"/>
      <c r="AD9" s="104"/>
      <c r="AE9" s="922" t="s">
        <v>19</v>
      </c>
      <c r="AF9" s="66"/>
      <c r="AH9" s="844"/>
      <c r="AI9" s="845"/>
      <c r="AJ9" s="845"/>
      <c r="AK9" s="845"/>
      <c r="AL9" s="845"/>
      <c r="AM9" s="845"/>
      <c r="AN9" s="62" t="s">
        <v>13</v>
      </c>
      <c r="AO9" s="63"/>
      <c r="AP9" s="63"/>
      <c r="AQ9" s="63"/>
      <c r="AR9" s="63"/>
      <c r="AS9" s="202"/>
      <c r="AT9" s="202"/>
      <c r="AU9"/>
      <c r="AV9"/>
      <c r="AW9" s="491"/>
    </row>
    <row r="10" spans="2:49" ht="24.75" customHeight="1" thickTop="1" thickBot="1" x14ac:dyDescent="0.2">
      <c r="F10" s="105"/>
      <c r="G10" s="139"/>
      <c r="H10" s="139"/>
      <c r="I10" s="139"/>
      <c r="J10" s="139"/>
      <c r="K10" s="139"/>
      <c r="L10" s="139"/>
      <c r="M10" s="139"/>
      <c r="N10" s="139"/>
      <c r="O10" s="139"/>
      <c r="P10" s="139"/>
      <c r="Q10" s="139"/>
      <c r="R10" s="139"/>
      <c r="S10" s="139"/>
      <c r="T10" s="139"/>
      <c r="U10" s="139"/>
      <c r="V10" s="139"/>
      <c r="W10" s="140"/>
      <c r="X10" s="140"/>
      <c r="Y10" s="140"/>
      <c r="Z10" s="104"/>
      <c r="AA10" s="104"/>
      <c r="AB10" s="104"/>
      <c r="AD10" s="63"/>
      <c r="AE10" s="923"/>
      <c r="AF10" s="66"/>
      <c r="AN10" s="63"/>
      <c r="AO10" s="63"/>
      <c r="AP10" s="63"/>
      <c r="AQ10" s="63"/>
      <c r="AR10" s="63"/>
      <c r="AS10" s="202"/>
      <c r="AT10" s="202"/>
      <c r="AU10"/>
      <c r="AV10"/>
      <c r="AW10" s="491"/>
    </row>
    <row r="11" spans="2:49" ht="27" customHeight="1" thickTop="1" thickBot="1" x14ac:dyDescent="0.2">
      <c r="C11" s="174" t="s">
        <v>195</v>
      </c>
      <c r="F11" s="55" t="s">
        <v>16</v>
      </c>
      <c r="G11" s="846" t="s">
        <v>328</v>
      </c>
      <c r="H11" s="846"/>
      <c r="I11" s="847"/>
      <c r="J11" s="56"/>
      <c r="K11" s="57"/>
      <c r="L11" s="58"/>
      <c r="M11" s="901" t="s">
        <v>17</v>
      </c>
      <c r="N11" s="58"/>
      <c r="O11" s="59"/>
      <c r="P11" s="55" t="s">
        <v>18</v>
      </c>
      <c r="Q11" s="925" t="s">
        <v>271</v>
      </c>
      <c r="R11" s="925"/>
      <c r="S11" s="925"/>
      <c r="T11" s="926"/>
      <c r="U11" s="201"/>
      <c r="V11" s="74"/>
      <c r="W11" s="63"/>
      <c r="X11" s="63"/>
      <c r="Y11"/>
      <c r="Z11"/>
      <c r="AA11"/>
      <c r="AB11"/>
      <c r="AC11" s="63"/>
      <c r="AD11" s="71"/>
      <c r="AE11" s="923"/>
      <c r="AF11" s="156"/>
      <c r="AG11" s="59"/>
      <c r="AH11" s="55" t="s">
        <v>34</v>
      </c>
      <c r="AI11" s="846" t="s">
        <v>277</v>
      </c>
      <c r="AJ11" s="846"/>
      <c r="AK11" s="846"/>
      <c r="AL11" s="846"/>
      <c r="AM11" s="846"/>
      <c r="AN11" s="847"/>
      <c r="AO11" s="63"/>
      <c r="AP11" s="63"/>
      <c r="AQ11" s="63"/>
      <c r="AR11" s="63"/>
      <c r="AS11" s="202"/>
      <c r="AT11" s="202"/>
      <c r="AU11"/>
      <c r="AV11"/>
      <c r="AW11" s="491"/>
    </row>
    <row r="12" spans="2:49" ht="24.75" customHeight="1" thickTop="1" thickBot="1" x14ac:dyDescent="0.2">
      <c r="F12" s="859">
        <f>+ROUND(P12,1)+ROUND(P15,1)+ROUND(P18,1)+ROUND(P24,1)+P27-ROUND(F15,1)</f>
        <v>476.1</v>
      </c>
      <c r="G12" s="860"/>
      <c r="H12" s="860"/>
      <c r="I12" s="62" t="s">
        <v>13</v>
      </c>
      <c r="J12" s="63"/>
      <c r="K12" s="64"/>
      <c r="L12" s="63"/>
      <c r="M12" s="902"/>
      <c r="N12" s="65"/>
      <c r="P12" s="844"/>
      <c r="Q12" s="741"/>
      <c r="R12" s="741"/>
      <c r="S12" s="741"/>
      <c r="T12" s="62" t="s">
        <v>13</v>
      </c>
      <c r="U12" s="63"/>
      <c r="V12" s="63"/>
      <c r="W12" s="63"/>
      <c r="X12" s="63"/>
      <c r="Y12"/>
      <c r="Z12"/>
      <c r="AA12"/>
      <c r="AB12"/>
      <c r="AC12" s="66"/>
      <c r="AE12" s="923"/>
      <c r="AG12" s="148"/>
      <c r="AH12" s="844"/>
      <c r="AI12" s="845"/>
      <c r="AJ12" s="845"/>
      <c r="AK12" s="845"/>
      <c r="AL12" s="845"/>
      <c r="AM12" s="845"/>
      <c r="AN12" s="62" t="s">
        <v>13</v>
      </c>
      <c r="AO12" s="63"/>
      <c r="AP12" s="63"/>
      <c r="AQ12" s="63"/>
      <c r="AR12" s="63"/>
      <c r="AS12" s="202"/>
      <c r="AT12" s="202"/>
      <c r="AU12"/>
      <c r="AV12"/>
      <c r="AW12" s="491"/>
    </row>
    <row r="13" spans="2:49" ht="24.75" customHeight="1" thickTop="1" thickBot="1" x14ac:dyDescent="0.2">
      <c r="J13" s="63"/>
      <c r="K13" s="67"/>
      <c r="L13" s="63"/>
      <c r="M13" s="902"/>
      <c r="N13" s="66"/>
      <c r="U13" s="63"/>
      <c r="V13" s="63"/>
      <c r="W13" s="63"/>
      <c r="X13" s="63"/>
      <c r="Y13"/>
      <c r="Z13"/>
      <c r="AA13"/>
      <c r="AB13"/>
      <c r="AC13" s="66"/>
      <c r="AE13" s="923"/>
      <c r="AG13" s="154"/>
      <c r="AH13" s="151"/>
      <c r="AI13" s="152"/>
      <c r="AJ13" s="152"/>
      <c r="AK13" s="152"/>
      <c r="AL13" s="152"/>
      <c r="AM13" s="153"/>
      <c r="AN13" s="153"/>
      <c r="AQ13" s="51"/>
      <c r="AR13" s="51"/>
      <c r="AS13" s="150"/>
      <c r="AT13" s="150"/>
      <c r="AU13" s="329"/>
      <c r="AV13" s="63"/>
      <c r="AW13" s="491"/>
    </row>
    <row r="14" spans="2:49" ht="27" customHeight="1" thickTop="1" thickBot="1" x14ac:dyDescent="0.2">
      <c r="F14" s="61" t="s">
        <v>425</v>
      </c>
      <c r="G14" s="882" t="s">
        <v>220</v>
      </c>
      <c r="H14" s="882"/>
      <c r="I14" s="881"/>
      <c r="J14" s="69"/>
      <c r="K14" s="70"/>
      <c r="L14" s="63"/>
      <c r="M14" s="902"/>
      <c r="N14" s="66"/>
      <c r="O14" s="58"/>
      <c r="P14" s="55" t="s">
        <v>22</v>
      </c>
      <c r="Q14" s="872" t="s">
        <v>272</v>
      </c>
      <c r="R14" s="872"/>
      <c r="S14" s="872"/>
      <c r="T14" s="873"/>
      <c r="U14" s="201"/>
      <c r="V14" s="74"/>
      <c r="W14" s="63"/>
      <c r="X14" s="63"/>
      <c r="Y14"/>
      <c r="Z14"/>
      <c r="AA14"/>
      <c r="AB14"/>
      <c r="AC14" s="66"/>
      <c r="AE14" s="924"/>
      <c r="AG14" s="155"/>
      <c r="AH14" s="61" t="s">
        <v>174</v>
      </c>
      <c r="AI14" s="886" t="s">
        <v>289</v>
      </c>
      <c r="AJ14" s="886"/>
      <c r="AK14" s="886"/>
      <c r="AL14" s="886"/>
      <c r="AM14" s="886"/>
      <c r="AN14" s="887"/>
      <c r="AO14"/>
      <c r="AS14" s="150"/>
      <c r="AT14" s="150"/>
      <c r="AU14" s="329"/>
      <c r="AV14" s="63"/>
      <c r="AW14" s="491"/>
    </row>
    <row r="15" spans="2:49" ht="24.75" customHeight="1" thickBot="1" x14ac:dyDescent="0.2">
      <c r="F15" s="861"/>
      <c r="G15" s="830"/>
      <c r="H15" s="830"/>
      <c r="I15" s="54" t="s">
        <v>13</v>
      </c>
      <c r="J15" s="63"/>
      <c r="K15" s="66"/>
      <c r="L15" s="63"/>
      <c r="M15" s="902"/>
      <c r="N15" s="66"/>
      <c r="P15" s="844"/>
      <c r="Q15" s="741"/>
      <c r="R15" s="741"/>
      <c r="S15" s="741"/>
      <c r="T15" s="62" t="s">
        <v>13</v>
      </c>
      <c r="U15" s="63"/>
      <c r="V15" s="63"/>
      <c r="W15" s="63"/>
      <c r="X15" s="63"/>
      <c r="Y15"/>
      <c r="Z15"/>
      <c r="AA15"/>
      <c r="AB15"/>
      <c r="AC15" s="66"/>
      <c r="AH15" s="837"/>
      <c r="AI15" s="838"/>
      <c r="AJ15" s="838"/>
      <c r="AK15" s="838"/>
      <c r="AL15" s="838"/>
      <c r="AM15" s="838"/>
      <c r="AN15" s="54" t="s">
        <v>13</v>
      </c>
      <c r="AO15"/>
      <c r="AS15" s="72" t="s">
        <v>28</v>
      </c>
      <c r="AT15" s="73"/>
      <c r="AW15" s="491"/>
    </row>
    <row r="16" spans="2:49" ht="24.75" customHeight="1" thickTop="1" thickBot="1" x14ac:dyDescent="0.2">
      <c r="K16" s="66"/>
      <c r="L16" s="63"/>
      <c r="M16" s="902"/>
      <c r="N16" s="66"/>
      <c r="P16" s="841" t="str">
        <f>+IF(Y18=0,"",IF(Y18-P18=Y18,"エラー！：⑥残さ物量があるのに、④自ら中間処理した量がゼロになっています",""))</f>
        <v/>
      </c>
      <c r="Q16" s="841"/>
      <c r="R16" s="841"/>
      <c r="S16" s="841"/>
      <c r="T16" s="841"/>
      <c r="U16" s="841"/>
      <c r="V16" s="841"/>
      <c r="W16" s="841"/>
      <c r="X16" s="841"/>
      <c r="Y16" s="841"/>
      <c r="Z16" s="841"/>
      <c r="AA16" s="841"/>
      <c r="AB16" s="841"/>
      <c r="AC16" s="66"/>
      <c r="AD16" s="63"/>
      <c r="AE16" s="197"/>
      <c r="AP16" s="60"/>
      <c r="AQ16" s="63"/>
      <c r="AS16" s="906" t="s">
        <v>173</v>
      </c>
      <c r="AT16" s="907"/>
      <c r="AU16" s="106"/>
      <c r="AV16" s="54" t="s">
        <v>13</v>
      </c>
      <c r="AW16" s="491"/>
    </row>
    <row r="17" spans="2:49" ht="27" customHeight="1" thickTop="1" thickBot="1" x14ac:dyDescent="0.2">
      <c r="K17" s="66"/>
      <c r="L17" s="63"/>
      <c r="M17" s="902"/>
      <c r="N17" s="66"/>
      <c r="O17" s="58"/>
      <c r="P17" s="55" t="s">
        <v>25</v>
      </c>
      <c r="Q17" s="846" t="s">
        <v>273</v>
      </c>
      <c r="R17" s="846"/>
      <c r="S17" s="846"/>
      <c r="T17" s="847"/>
      <c r="U17" s="909"/>
      <c r="V17" s="910"/>
      <c r="W17" s="910"/>
      <c r="X17" s="910"/>
      <c r="Y17" s="147" t="s">
        <v>20</v>
      </c>
      <c r="Z17" s="846" t="s">
        <v>276</v>
      </c>
      <c r="AA17" s="846"/>
      <c r="AB17" s="847"/>
      <c r="AC17" s="160"/>
      <c r="AD17" s="155"/>
      <c r="AE17" s="901" t="s">
        <v>26</v>
      </c>
      <c r="AF17" s="58"/>
      <c r="AG17" s="58"/>
      <c r="AH17" s="290" t="s">
        <v>176</v>
      </c>
      <c r="AI17" s="882" t="s">
        <v>278</v>
      </c>
      <c r="AJ17" s="882"/>
      <c r="AK17" s="882"/>
      <c r="AL17" s="881"/>
      <c r="AM17" s="58"/>
      <c r="AN17" s="296"/>
      <c r="AO17" s="880" t="s">
        <v>251</v>
      </c>
      <c r="AP17" s="881"/>
      <c r="AQ17" s="298"/>
      <c r="AS17" s="906" t="s">
        <v>256</v>
      </c>
      <c r="AT17" s="907"/>
      <c r="AU17" s="106"/>
      <c r="AV17" s="54" t="s">
        <v>32</v>
      </c>
      <c r="AW17" s="491"/>
    </row>
    <row r="18" spans="2:49" ht="24.75" customHeight="1" thickBot="1" x14ac:dyDescent="0.2">
      <c r="K18" s="66"/>
      <c r="L18" s="63"/>
      <c r="M18" s="902"/>
      <c r="N18" s="66"/>
      <c r="P18" s="844"/>
      <c r="Q18" s="741"/>
      <c r="R18" s="741"/>
      <c r="S18" s="741"/>
      <c r="T18" s="62" t="s">
        <v>13</v>
      </c>
      <c r="U18"/>
      <c r="V18" s="291"/>
      <c r="W18"/>
      <c r="X18" s="205"/>
      <c r="Y18" s="859">
        <f>+ROUND(AH9,1)+ROUND(AH12,1)+ROUND(AH15,1)+AH18</f>
        <v>0</v>
      </c>
      <c r="Z18" s="860"/>
      <c r="AA18" s="860"/>
      <c r="AB18" s="62" t="s">
        <v>4</v>
      </c>
      <c r="AC18" s="204"/>
      <c r="AD18" s="204"/>
      <c r="AE18" s="902"/>
      <c r="AH18" s="904">
        <f>+ROUND(AO18,1)+ROUND(AO21,1)</f>
        <v>0</v>
      </c>
      <c r="AI18" s="832"/>
      <c r="AJ18" s="832"/>
      <c r="AK18" s="832"/>
      <c r="AL18" s="54" t="s">
        <v>13</v>
      </c>
      <c r="AM18" s="65"/>
      <c r="AO18" s="316">
        <f>+ROUND(AU16,1)+ROUND(AU17,1)+ROUND(AU18,1)</f>
        <v>0</v>
      </c>
      <c r="AP18" s="54" t="s">
        <v>32</v>
      </c>
      <c r="AS18" s="906" t="s">
        <v>175</v>
      </c>
      <c r="AT18" s="907"/>
      <c r="AU18" s="106"/>
      <c r="AV18" s="54" t="s">
        <v>24</v>
      </c>
      <c r="AW18" s="491"/>
    </row>
    <row r="19" spans="2:49" ht="24.75" customHeight="1" thickTop="1" thickBot="1" x14ac:dyDescent="0.2">
      <c r="K19" s="66"/>
      <c r="L19" s="63"/>
      <c r="M19" s="902"/>
      <c r="N19" s="66"/>
      <c r="P19" s="141"/>
      <c r="Q19" s="309"/>
      <c r="R19" s="208"/>
      <c r="S19" s="141"/>
      <c r="T19" s="141"/>
      <c r="U19" s="143"/>
      <c r="V19" s="292"/>
      <c r="W19" s="143"/>
      <c r="X19" s="143"/>
      <c r="Y19" s="142"/>
      <c r="Z19" s="142"/>
      <c r="AA19" s="142"/>
      <c r="AB19" s="142"/>
      <c r="AC19" s="63"/>
      <c r="AD19" s="63"/>
      <c r="AE19" s="902"/>
      <c r="AH19" s="63"/>
      <c r="AI19" s="66"/>
      <c r="AJ19" s="63"/>
      <c r="AK19" s="63"/>
      <c r="AL19" s="63"/>
      <c r="AM19" s="66"/>
      <c r="AS19"/>
      <c r="AT19"/>
      <c r="AU19"/>
      <c r="AV19"/>
      <c r="AW19" s="829" t="s">
        <v>448</v>
      </c>
    </row>
    <row r="20" spans="2:49" ht="27" customHeight="1" thickTop="1" thickBot="1" x14ac:dyDescent="0.2">
      <c r="K20" s="66"/>
      <c r="L20" s="63"/>
      <c r="M20" s="902"/>
      <c r="N20" s="66"/>
      <c r="P20" s="55" t="s">
        <v>46</v>
      </c>
      <c r="Q20" s="846" t="s">
        <v>274</v>
      </c>
      <c r="R20" s="846"/>
      <c r="S20" s="846"/>
      <c r="T20" s="847"/>
      <c r="U20" s="141"/>
      <c r="V20" s="293"/>
      <c r="W20" s="294"/>
      <c r="X20" s="295"/>
      <c r="Y20" s="147" t="s">
        <v>23</v>
      </c>
      <c r="Z20" s="846" t="s">
        <v>275</v>
      </c>
      <c r="AA20" s="846"/>
      <c r="AB20" s="847"/>
      <c r="AC20" s="63"/>
      <c r="AD20" s="63"/>
      <c r="AE20" s="902"/>
      <c r="AG20" s="63"/>
      <c r="AH20" s="63"/>
      <c r="AI20" s="66"/>
      <c r="AJ20" s="63"/>
      <c r="AK20" s="63"/>
      <c r="AL20" s="158"/>
      <c r="AM20" s="66"/>
      <c r="AN20" s="297"/>
      <c r="AO20" s="880" t="s">
        <v>253</v>
      </c>
      <c r="AP20" s="881"/>
      <c r="AQ20" s="203"/>
      <c r="AR20" s="63"/>
      <c r="AS20" s="68"/>
      <c r="AT20" s="68"/>
      <c r="AW20" s="829"/>
    </row>
    <row r="21" spans="2:49" ht="25.35" customHeight="1" thickBot="1" x14ac:dyDescent="0.2">
      <c r="B21" s="854" t="s">
        <v>442</v>
      </c>
      <c r="C21" s="854"/>
      <c r="D21" s="854"/>
      <c r="E21" s="854"/>
      <c r="F21" s="854"/>
      <c r="G21" s="854"/>
      <c r="H21" s="854"/>
      <c r="I21" s="854"/>
      <c r="J21" s="854"/>
      <c r="K21" s="66"/>
      <c r="L21" s="63"/>
      <c r="M21" s="902"/>
      <c r="N21" s="66"/>
      <c r="P21" s="844"/>
      <c r="Q21" s="871"/>
      <c r="R21" s="871"/>
      <c r="S21" s="871"/>
      <c r="T21" s="62" t="s">
        <v>13</v>
      </c>
      <c r="U21" s="141"/>
      <c r="V21" s="141"/>
      <c r="W21" s="141"/>
      <c r="X21" s="141"/>
      <c r="Y21" s="859">
        <f>+P18-Y18</f>
        <v>0</v>
      </c>
      <c r="Z21" s="860"/>
      <c r="AA21" s="860"/>
      <c r="AB21" s="62" t="s">
        <v>4</v>
      </c>
      <c r="AC21" s="143"/>
      <c r="AD21" s="63"/>
      <c r="AE21" s="903"/>
      <c r="AG21" s="63"/>
      <c r="AH21" s="63"/>
      <c r="AI21" s="66"/>
      <c r="AJ21" s="63"/>
      <c r="AK21" s="63"/>
      <c r="AL21" s="63"/>
      <c r="AM21" s="63"/>
      <c r="AN21" s="158"/>
      <c r="AO21" s="106"/>
      <c r="AP21" s="54" t="s">
        <v>36</v>
      </c>
      <c r="AQ21" s="203"/>
      <c r="AR21" s="63"/>
      <c r="AS21" s="202"/>
      <c r="AT21" s="202"/>
      <c r="AU21"/>
      <c r="AV21"/>
      <c r="AW21" s="491"/>
    </row>
    <row r="22" spans="2:49" ht="25.5" customHeight="1" thickTop="1" thickBot="1" x14ac:dyDescent="0.2">
      <c r="B22" s="855"/>
      <c r="C22" s="855"/>
      <c r="D22" s="855"/>
      <c r="E22" s="855"/>
      <c r="F22" s="855"/>
      <c r="G22" s="855"/>
      <c r="H22" s="855"/>
      <c r="I22" s="855"/>
      <c r="J22" s="855"/>
      <c r="K22" s="66"/>
      <c r="L22" s="63"/>
      <c r="M22" s="902"/>
      <c r="N22" s="66"/>
      <c r="P22" s="908" t="str">
        <f>+IF(P21=0,"",IF(P18&lt;P21,"エラー !：④の内数である⑤の量が④を超えています",""))</f>
        <v/>
      </c>
      <c r="Q22" s="908"/>
      <c r="R22" s="908"/>
      <c r="S22" s="908"/>
      <c r="T22" s="908"/>
      <c r="U22" s="908"/>
      <c r="V22" s="908"/>
      <c r="W22" s="142"/>
      <c r="X22" s="142"/>
      <c r="Y22" s="142"/>
      <c r="Z22" s="142"/>
      <c r="AA22" s="142"/>
      <c r="AB22" s="142"/>
      <c r="AC22" s="63"/>
      <c r="AD22" s="63"/>
      <c r="AE22" s="197"/>
      <c r="AG22" s="63"/>
      <c r="AH22" s="63"/>
      <c r="AI22" s="66"/>
      <c r="AJ22" s="63"/>
      <c r="AK22" s="63"/>
      <c r="AL22" s="63"/>
      <c r="AM22" s="63"/>
      <c r="AN22" s="63"/>
      <c r="AW22" s="491"/>
    </row>
    <row r="23" spans="2:49" ht="27" customHeight="1" thickTop="1" thickBot="1" x14ac:dyDescent="0.2">
      <c r="B23" s="856" t="s">
        <v>197</v>
      </c>
      <c r="C23" s="858"/>
      <c r="D23" s="857" t="s">
        <v>443</v>
      </c>
      <c r="E23" s="857"/>
      <c r="F23" s="857"/>
      <c r="G23" s="858"/>
      <c r="H23" s="856" t="s">
        <v>444</v>
      </c>
      <c r="I23" s="857"/>
      <c r="J23" s="858"/>
      <c r="K23" s="66"/>
      <c r="L23" s="63"/>
      <c r="M23" s="902"/>
      <c r="N23" s="66"/>
      <c r="O23" s="58"/>
      <c r="P23" s="61" t="s">
        <v>86</v>
      </c>
      <c r="Q23" s="882" t="s">
        <v>30</v>
      </c>
      <c r="R23" s="882"/>
      <c r="S23" s="882"/>
      <c r="T23" s="881"/>
      <c r="U23" s="888"/>
      <c r="V23" s="889"/>
      <c r="W23" s="889"/>
      <c r="X23" s="889"/>
      <c r="AC23" s="63"/>
      <c r="AD23" s="63"/>
      <c r="AE23" s="202"/>
      <c r="AF23"/>
      <c r="AG23"/>
      <c r="AH23"/>
      <c r="AI23" s="299"/>
      <c r="AJ23" s="202"/>
      <c r="AK23" s="63"/>
      <c r="AL23" s="63"/>
      <c r="AM23" s="63"/>
      <c r="AN23" s="74"/>
      <c r="AP23" s="63"/>
      <c r="AR23" s="59"/>
      <c r="AS23" s="147" t="s">
        <v>188</v>
      </c>
      <c r="AT23" s="846" t="s">
        <v>189</v>
      </c>
      <c r="AU23" s="846"/>
      <c r="AV23" s="847"/>
      <c r="AW23" s="491"/>
    </row>
    <row r="24" spans="2:49" ht="27" customHeight="1" thickBot="1" x14ac:dyDescent="0.2">
      <c r="B24" s="866" t="s">
        <v>198</v>
      </c>
      <c r="C24" s="867"/>
      <c r="D24" s="830">
        <v>440</v>
      </c>
      <c r="E24" s="830"/>
      <c r="F24" s="830"/>
      <c r="G24" s="206" t="s">
        <v>196</v>
      </c>
      <c r="H24" s="831">
        <f>+F12</f>
        <v>476.1</v>
      </c>
      <c r="I24" s="832"/>
      <c r="J24" s="206" t="s">
        <v>196</v>
      </c>
      <c r="K24" s="66"/>
      <c r="L24" s="63"/>
      <c r="M24" s="903"/>
      <c r="P24" s="837"/>
      <c r="Q24" s="870"/>
      <c r="R24" s="870"/>
      <c r="S24" s="870"/>
      <c r="T24" s="54" t="s">
        <v>13</v>
      </c>
      <c r="U24"/>
      <c r="V24"/>
      <c r="W24"/>
      <c r="X24"/>
      <c r="AC24" s="63"/>
      <c r="AD24" s="63"/>
      <c r="AE24" s="202"/>
      <c r="AF24"/>
      <c r="AG24"/>
      <c r="AH24"/>
      <c r="AI24" s="299"/>
      <c r="AJ24" s="202"/>
      <c r="AK24" s="63"/>
      <c r="AL24" s="152"/>
      <c r="AM24" s="63"/>
      <c r="AN24" s="63"/>
      <c r="AQ24" s="66"/>
      <c r="AR24" s="157"/>
      <c r="AS24" s="859">
        <f>+ROUND(AU16,1)+ROUND(AA28,1)</f>
        <v>0</v>
      </c>
      <c r="AT24" s="860"/>
      <c r="AU24" s="860"/>
      <c r="AV24" s="62" t="s">
        <v>13</v>
      </c>
      <c r="AW24" s="491"/>
    </row>
    <row r="25" spans="2:49" ht="27" customHeight="1" thickBot="1" x14ac:dyDescent="0.2">
      <c r="B25" s="866" t="s">
        <v>199</v>
      </c>
      <c r="C25" s="867"/>
      <c r="D25" s="830">
        <v>0</v>
      </c>
      <c r="E25" s="830"/>
      <c r="F25" s="830"/>
      <c r="G25" s="206" t="s">
        <v>196</v>
      </c>
      <c r="H25" s="831">
        <f>+P12+AH9</f>
        <v>0</v>
      </c>
      <c r="I25" s="832"/>
      <c r="J25" s="206" t="s">
        <v>196</v>
      </c>
      <c r="K25" s="66"/>
      <c r="L25" s="63"/>
      <c r="P25" s="63"/>
      <c r="Q25" s="63"/>
      <c r="R25" s="63"/>
      <c r="S25" s="63"/>
      <c r="T25" s="63"/>
      <c r="U25" s="63"/>
      <c r="V25" s="63"/>
      <c r="AE25" s="161"/>
      <c r="AH25" s="63"/>
      <c r="AI25" s="66"/>
      <c r="AJ25" s="63"/>
      <c r="AK25" s="63"/>
      <c r="AL25" s="198"/>
      <c r="AM25" s="198"/>
      <c r="AN25" s="198"/>
      <c r="AQ25" s="311"/>
      <c r="AR25" s="138"/>
      <c r="AW25" s="491"/>
    </row>
    <row r="26" spans="2:49" ht="27" customHeight="1" thickTop="1" thickBot="1" x14ac:dyDescent="0.2">
      <c r="B26" s="866" t="s">
        <v>200</v>
      </c>
      <c r="C26" s="867"/>
      <c r="D26" s="830">
        <v>0</v>
      </c>
      <c r="E26" s="830"/>
      <c r="F26" s="830"/>
      <c r="G26" s="206" t="s">
        <v>196</v>
      </c>
      <c r="H26" s="831">
        <f>+P21</f>
        <v>0</v>
      </c>
      <c r="I26" s="832"/>
      <c r="J26" s="206" t="s">
        <v>196</v>
      </c>
      <c r="K26" s="66"/>
      <c r="L26" s="155"/>
      <c r="M26" s="901" t="s">
        <v>33</v>
      </c>
      <c r="N26" s="58"/>
      <c r="O26" s="58"/>
      <c r="P26" s="290" t="s">
        <v>178</v>
      </c>
      <c r="Q26" s="882" t="s">
        <v>179</v>
      </c>
      <c r="R26" s="882"/>
      <c r="S26" s="882"/>
      <c r="T26" s="881"/>
      <c r="U26" s="58"/>
      <c r="V26" s="58"/>
      <c r="W26" s="58"/>
      <c r="X26" s="58"/>
      <c r="Y26" s="58"/>
      <c r="Z26" s="58"/>
      <c r="AA26" s="58"/>
      <c r="AB26" s="58"/>
      <c r="AC26" s="58"/>
      <c r="AD26" s="58"/>
      <c r="AE26" s="58"/>
      <c r="AF26" s="58"/>
      <c r="AG26" s="58"/>
      <c r="AH26" s="58"/>
      <c r="AI26" s="71"/>
      <c r="AJ26" s="58"/>
      <c r="AK26" s="59"/>
      <c r="AL26" s="147" t="s">
        <v>185</v>
      </c>
      <c r="AM26" s="846" t="s">
        <v>279</v>
      </c>
      <c r="AN26" s="846"/>
      <c r="AO26" s="846"/>
      <c r="AP26" s="847"/>
      <c r="AQ26" s="313"/>
      <c r="AR26" s="314"/>
      <c r="AS26" s="147" t="s">
        <v>190</v>
      </c>
      <c r="AT26" s="846" t="s">
        <v>428</v>
      </c>
      <c r="AU26" s="846"/>
      <c r="AV26" s="847"/>
      <c r="AW26" s="491"/>
    </row>
    <row r="27" spans="2:49" ht="27" customHeight="1" thickBot="1" x14ac:dyDescent="0.2">
      <c r="B27" s="866" t="s">
        <v>221</v>
      </c>
      <c r="C27" s="867"/>
      <c r="D27" s="830">
        <v>0</v>
      </c>
      <c r="E27" s="830"/>
      <c r="F27" s="830"/>
      <c r="G27" s="206" t="s">
        <v>196</v>
      </c>
      <c r="H27" s="831">
        <f>+Y21</f>
        <v>0</v>
      </c>
      <c r="I27" s="832"/>
      <c r="J27" s="206" t="s">
        <v>196</v>
      </c>
      <c r="M27" s="902"/>
      <c r="P27" s="904">
        <f>+R30+ROUND(R33,1)</f>
        <v>476.1</v>
      </c>
      <c r="Q27" s="905"/>
      <c r="R27" s="905"/>
      <c r="S27" s="905"/>
      <c r="T27" s="54" t="s">
        <v>36</v>
      </c>
      <c r="U27" s="74"/>
      <c r="V27" s="74"/>
      <c r="Y27" s="72" t="s">
        <v>37</v>
      </c>
      <c r="Z27" s="75"/>
      <c r="AH27" s="63"/>
      <c r="AI27" s="63"/>
      <c r="AJ27" s="63"/>
      <c r="AK27" s="63"/>
      <c r="AL27" s="859">
        <f>+AH18+P27</f>
        <v>476.1</v>
      </c>
      <c r="AM27" s="860"/>
      <c r="AN27" s="860"/>
      <c r="AO27" s="860"/>
      <c r="AP27" s="62" t="s">
        <v>13</v>
      </c>
      <c r="AQ27" s="311"/>
      <c r="AR27" s="138"/>
      <c r="AS27" s="844"/>
      <c r="AT27" s="845"/>
      <c r="AU27" s="845"/>
      <c r="AV27" s="62" t="s">
        <v>13</v>
      </c>
      <c r="AW27" s="491"/>
    </row>
    <row r="28" spans="2:49" ht="27" customHeight="1" thickTop="1" thickBot="1" x14ac:dyDescent="0.2">
      <c r="B28" s="868" t="s">
        <v>329</v>
      </c>
      <c r="C28" s="869"/>
      <c r="D28" s="830">
        <v>0</v>
      </c>
      <c r="E28" s="830"/>
      <c r="F28" s="830"/>
      <c r="G28" s="206" t="s">
        <v>196</v>
      </c>
      <c r="H28" s="831">
        <f>+P15+AH12</f>
        <v>0</v>
      </c>
      <c r="I28" s="832"/>
      <c r="J28" s="206" t="s">
        <v>196</v>
      </c>
      <c r="M28" s="902"/>
      <c r="P28" s="66"/>
      <c r="U28" s="63"/>
      <c r="V28" s="63"/>
      <c r="Y28" s="864" t="s">
        <v>173</v>
      </c>
      <c r="Z28" s="865"/>
      <c r="AA28" s="837"/>
      <c r="AB28" s="838"/>
      <c r="AC28" s="838"/>
      <c r="AD28" s="838"/>
      <c r="AE28" s="838"/>
      <c r="AF28" s="54" t="s">
        <v>13</v>
      </c>
      <c r="AH28" s="63"/>
      <c r="AI28" s="63"/>
      <c r="AN28" s="310"/>
      <c r="AQ28" s="311"/>
      <c r="AR28" s="138"/>
      <c r="AS28" s="489" t="str">
        <f>+IF(AS27=0,"",IF(AL27&lt;(AS24+AS27+AS31),"エラー !：⑩の内数である（⑫+⑬＋⑭）の量が⑩を超えています",""))</f>
        <v/>
      </c>
      <c r="AT28" s="487"/>
      <c r="AU28" s="487"/>
      <c r="AV28" s="487"/>
      <c r="AW28" s="491"/>
    </row>
    <row r="29" spans="2:49" ht="27" customHeight="1" thickTop="1" thickBot="1" x14ac:dyDescent="0.2">
      <c r="B29" s="866" t="s">
        <v>222</v>
      </c>
      <c r="C29" s="867"/>
      <c r="D29" s="830">
        <v>440</v>
      </c>
      <c r="E29" s="830"/>
      <c r="F29" s="830"/>
      <c r="G29" s="206" t="s">
        <v>196</v>
      </c>
      <c r="H29" s="831">
        <f>+AL27</f>
        <v>476.1</v>
      </c>
      <c r="I29" s="832"/>
      <c r="J29" s="206" t="s">
        <v>196</v>
      </c>
      <c r="M29" s="902"/>
      <c r="P29" s="66"/>
      <c r="Q29" s="155"/>
      <c r="R29" s="61" t="s">
        <v>181</v>
      </c>
      <c r="S29" s="882" t="s">
        <v>31</v>
      </c>
      <c r="T29" s="896"/>
      <c r="U29" s="896"/>
      <c r="V29" s="897"/>
      <c r="W29" s="58"/>
      <c r="X29" s="76"/>
      <c r="Y29" s="864" t="s">
        <v>255</v>
      </c>
      <c r="Z29" s="865"/>
      <c r="AA29" s="837">
        <v>476.1</v>
      </c>
      <c r="AB29" s="838"/>
      <c r="AC29" s="838"/>
      <c r="AD29" s="838"/>
      <c r="AE29" s="838"/>
      <c r="AF29" s="54" t="s">
        <v>13</v>
      </c>
      <c r="AH29" s="63"/>
      <c r="AI29" s="63"/>
      <c r="AJ29" s="63"/>
      <c r="AK29" s="63"/>
      <c r="AL29" s="147" t="s">
        <v>186</v>
      </c>
      <c r="AM29" s="846" t="s">
        <v>187</v>
      </c>
      <c r="AN29" s="846"/>
      <c r="AO29" s="846"/>
      <c r="AP29" s="847"/>
      <c r="AQ29" s="312"/>
      <c r="AR29" s="315"/>
      <c r="AS29" s="839" t="s">
        <v>191</v>
      </c>
      <c r="AT29" s="833" t="s">
        <v>429</v>
      </c>
      <c r="AU29" s="833"/>
      <c r="AV29" s="834"/>
      <c r="AW29" s="491"/>
    </row>
    <row r="30" spans="2:49" ht="27" customHeight="1" thickBot="1" x14ac:dyDescent="0.2">
      <c r="B30" s="866" t="s">
        <v>223</v>
      </c>
      <c r="C30" s="867"/>
      <c r="D30" s="830">
        <v>387</v>
      </c>
      <c r="E30" s="830"/>
      <c r="F30" s="830"/>
      <c r="G30" s="206" t="s">
        <v>196</v>
      </c>
      <c r="H30" s="831">
        <f>+AL30</f>
        <v>472</v>
      </c>
      <c r="I30" s="832"/>
      <c r="J30" s="206" t="s">
        <v>196</v>
      </c>
      <c r="M30" s="902"/>
      <c r="P30" s="66"/>
      <c r="R30" s="904">
        <f>+ROUND(AA28,1)+ROUND(AA29,1)+ROUND(AA30,1)</f>
        <v>476.1</v>
      </c>
      <c r="S30" s="905"/>
      <c r="T30" s="905"/>
      <c r="U30" s="905"/>
      <c r="V30" s="54" t="s">
        <v>15</v>
      </c>
      <c r="Y30" s="864" t="s">
        <v>184</v>
      </c>
      <c r="Z30" s="865"/>
      <c r="AA30" s="837"/>
      <c r="AB30" s="838"/>
      <c r="AC30" s="838"/>
      <c r="AD30" s="838"/>
      <c r="AE30" s="838"/>
      <c r="AF30" s="54" t="s">
        <v>13</v>
      </c>
      <c r="AL30" s="844">
        <v>472</v>
      </c>
      <c r="AM30" s="845"/>
      <c r="AN30" s="845"/>
      <c r="AO30" s="845"/>
      <c r="AP30" s="62" t="s">
        <v>13</v>
      </c>
      <c r="AS30" s="840"/>
      <c r="AT30" s="835"/>
      <c r="AU30" s="835"/>
      <c r="AV30" s="836"/>
      <c r="AW30" s="491"/>
    </row>
    <row r="31" spans="2:49" ht="27" customHeight="1" thickTop="1" thickBot="1" x14ac:dyDescent="0.2">
      <c r="B31" s="866" t="s">
        <v>224</v>
      </c>
      <c r="C31" s="867"/>
      <c r="D31" s="830">
        <v>364</v>
      </c>
      <c r="E31" s="830"/>
      <c r="F31" s="830"/>
      <c r="G31" s="206" t="s">
        <v>196</v>
      </c>
      <c r="H31" s="831">
        <f>+AS24</f>
        <v>0</v>
      </c>
      <c r="I31" s="832"/>
      <c r="J31" s="206" t="s">
        <v>196</v>
      </c>
      <c r="M31" s="902"/>
      <c r="P31" s="66"/>
      <c r="Y31"/>
      <c r="Z31"/>
      <c r="AA31" s="77" t="s">
        <v>88</v>
      </c>
      <c r="AK31" s="138"/>
      <c r="AL31" s="841" t="str">
        <f>+IF(AL30=0,"",IF(AL27&lt;AL30,"エラー !：⑩の内数である⑪の量が⑩を超えています",""))</f>
        <v/>
      </c>
      <c r="AM31" s="841"/>
      <c r="AN31" s="841"/>
      <c r="AO31" s="841"/>
      <c r="AP31" s="841"/>
      <c r="AQ31" s="841"/>
      <c r="AR31" s="51"/>
      <c r="AS31" s="842"/>
      <c r="AT31" s="843"/>
      <c r="AU31" s="843"/>
      <c r="AV31" s="173" t="s">
        <v>13</v>
      </c>
      <c r="AW31" s="491"/>
    </row>
    <row r="32" spans="2:49" ht="27" customHeight="1" thickTop="1" thickBot="1" x14ac:dyDescent="0.2">
      <c r="B32" s="866" t="s">
        <v>426</v>
      </c>
      <c r="C32" s="867"/>
      <c r="D32" s="830">
        <v>0</v>
      </c>
      <c r="E32" s="830"/>
      <c r="F32" s="830"/>
      <c r="G32" s="206" t="s">
        <v>196</v>
      </c>
      <c r="H32" s="831">
        <f>+AS27</f>
        <v>0</v>
      </c>
      <c r="I32" s="832"/>
      <c r="J32" s="206" t="s">
        <v>196</v>
      </c>
      <c r="M32" s="902"/>
      <c r="P32" s="66"/>
      <c r="Q32" s="155"/>
      <c r="R32" s="61" t="s">
        <v>183</v>
      </c>
      <c r="S32" s="882" t="s">
        <v>35</v>
      </c>
      <c r="T32" s="896"/>
      <c r="U32" s="896"/>
      <c r="V32" s="897"/>
      <c r="W32" s="63"/>
      <c r="X32" s="63"/>
      <c r="Y32"/>
      <c r="Z32"/>
      <c r="AA32" s="890" t="s">
        <v>327</v>
      </c>
      <c r="AB32" s="891"/>
      <c r="AC32" s="891"/>
      <c r="AD32" s="891"/>
      <c r="AE32" s="891"/>
      <c r="AF32" s="891" t="s">
        <v>192</v>
      </c>
      <c r="AG32" s="891"/>
      <c r="AH32" s="891"/>
      <c r="AI32" s="891"/>
      <c r="AJ32" s="891"/>
      <c r="AK32" s="891"/>
      <c r="AL32" s="891" t="s">
        <v>193</v>
      </c>
      <c r="AM32" s="891"/>
      <c r="AN32" s="891"/>
      <c r="AO32" s="898"/>
      <c r="AP32" s="200"/>
      <c r="AS32" s="490" t="str">
        <f>+IF(AS31=0,"",IF(AL27&lt;(AS24+AS27+AS31),"エラー !：⑩の内数である（⑫+⑬＋⑭）の量が⑩を超えています",""))</f>
        <v/>
      </c>
      <c r="AT32" s="488"/>
      <c r="AU32" s="488"/>
      <c r="AV32" s="488"/>
      <c r="AW32" s="491"/>
    </row>
    <row r="33" spans="2:62" ht="27" customHeight="1" thickBot="1" x14ac:dyDescent="0.2">
      <c r="B33" s="862" t="s">
        <v>427</v>
      </c>
      <c r="C33" s="863"/>
      <c r="D33" s="848">
        <v>0</v>
      </c>
      <c r="E33" s="849"/>
      <c r="F33" s="849"/>
      <c r="G33" s="207" t="s">
        <v>196</v>
      </c>
      <c r="H33" s="850">
        <f>+AS31</f>
        <v>0</v>
      </c>
      <c r="I33" s="851"/>
      <c r="J33" s="207" t="s">
        <v>196</v>
      </c>
      <c r="M33" s="903"/>
      <c r="R33" s="837"/>
      <c r="S33" s="838"/>
      <c r="T33" s="838"/>
      <c r="U33" s="838"/>
      <c r="V33" s="54" t="s">
        <v>36</v>
      </c>
      <c r="W33" s="63"/>
      <c r="X33" s="63"/>
      <c r="Y33"/>
      <c r="Z33"/>
      <c r="AA33" s="892"/>
      <c r="AB33" s="893"/>
      <c r="AC33" s="893"/>
      <c r="AD33" s="893"/>
      <c r="AE33" s="893"/>
      <c r="AF33" s="893"/>
      <c r="AG33" s="893"/>
      <c r="AH33" s="893"/>
      <c r="AI33" s="893"/>
      <c r="AJ33" s="893"/>
      <c r="AK33" s="893"/>
      <c r="AL33" s="893"/>
      <c r="AM33" s="893"/>
      <c r="AN33" s="893"/>
      <c r="AO33" s="899"/>
      <c r="AP33" s="200"/>
      <c r="AW33" s="491"/>
    </row>
    <row r="34" spans="2:62" ht="24" customHeight="1" x14ac:dyDescent="0.15">
      <c r="C34" s="300" t="str">
        <f>+IF(D30=0,"",IF(D29&lt;D30,"エラー !：上の表は、⑩の内数である⑪の量が⑩を超えています",""))</f>
        <v/>
      </c>
      <c r="AA34" s="894"/>
      <c r="AB34" s="895"/>
      <c r="AC34" s="895"/>
      <c r="AD34" s="895"/>
      <c r="AE34" s="895"/>
      <c r="AF34" s="895"/>
      <c r="AG34" s="895"/>
      <c r="AH34" s="895"/>
      <c r="AI34" s="895"/>
      <c r="AJ34" s="895"/>
      <c r="AK34" s="895"/>
      <c r="AL34" s="895"/>
      <c r="AM34" s="895"/>
      <c r="AN34" s="895"/>
      <c r="AO34" s="900"/>
      <c r="AP34" s="200"/>
      <c r="AW34" s="491"/>
    </row>
    <row r="35" spans="2:62" ht="15" customHeight="1" x14ac:dyDescent="0.15">
      <c r="C35" s="30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01" t="str">
        <f>+IF(D32=0,"",IF(D29&lt;D32,"エラー !：上の表は、⑩の内数である⑬の量が⑩を超えています",""))</f>
        <v/>
      </c>
      <c r="AF36" s="74"/>
      <c r="AG36" s="74"/>
      <c r="AH36" s="74"/>
      <c r="AI36" s="74"/>
      <c r="AJ36" s="74"/>
      <c r="AK36" s="74"/>
      <c r="AL36" s="74"/>
      <c r="AM36" s="163"/>
      <c r="AN36" s="163"/>
      <c r="AO36" s="138"/>
      <c r="AP36" s="63"/>
      <c r="AQ36" s="63"/>
      <c r="AR36" s="63"/>
      <c r="AS36" s="63"/>
      <c r="AT36" s="63"/>
      <c r="AU36" s="63"/>
      <c r="AV36" s="63"/>
      <c r="AW36" s="78"/>
      <c r="AY36" s="63"/>
      <c r="AZ36" s="63"/>
      <c r="BA36" s="63"/>
      <c r="BB36" s="63"/>
      <c r="BC36" s="63"/>
      <c r="BD36" s="63"/>
    </row>
    <row r="37" spans="2:62" ht="15" customHeight="1" x14ac:dyDescent="0.15">
      <c r="C37" s="301" t="str">
        <f>+IF(D33=0,"",IF(D29&lt;D33,"エラー !：上の表は、⑩の内数である⑭の量が⑩を超えています",""))</f>
        <v/>
      </c>
      <c r="J37" s="78"/>
      <c r="K37" s="78"/>
      <c r="R37" s="78"/>
      <c r="S37" s="78"/>
      <c r="T37" s="78"/>
      <c r="AF37" s="63"/>
      <c r="AG37" s="63"/>
      <c r="AH37" s="63"/>
      <c r="AI37" s="63"/>
      <c r="AJ37" s="63"/>
      <c r="AK37" s="63"/>
      <c r="AL37" s="74"/>
      <c r="AM37" s="138"/>
      <c r="AN37" s="138"/>
      <c r="AO37" s="138"/>
      <c r="AP37" s="63"/>
      <c r="AQ37" s="63"/>
      <c r="AR37" s="63"/>
      <c r="AS37" s="63"/>
      <c r="AT37" s="63"/>
      <c r="AU37" s="74"/>
      <c r="AV37" s="74"/>
      <c r="AW37" s="78"/>
      <c r="AY37" s="63"/>
      <c r="AZ37" s="63"/>
      <c r="BA37" s="63"/>
      <c r="BB37" s="63"/>
      <c r="BC37" s="63"/>
      <c r="BD37" s="63"/>
    </row>
    <row r="38" spans="2:62" ht="13.5" x14ac:dyDescent="0.15">
      <c r="H38" s="330"/>
      <c r="J38" s="78"/>
      <c r="K38" s="78"/>
      <c r="R38" s="78"/>
      <c r="S38" s="78"/>
      <c r="T38" s="78"/>
      <c r="AF38" s="63"/>
      <c r="AG38" s="63"/>
      <c r="AH38" s="63"/>
      <c r="AI38" s="63"/>
      <c r="AJ38" s="63"/>
      <c r="AK38" s="63"/>
      <c r="AL38" s="74"/>
      <c r="AM38" s="138"/>
      <c r="AN38" s="138"/>
      <c r="AO38" s="138"/>
      <c r="AP38" s="63"/>
      <c r="AQ38" s="63"/>
      <c r="AR38" s="63"/>
      <c r="AS38" s="138"/>
      <c r="AT38" s="163"/>
      <c r="AU38" s="74"/>
      <c r="AV38" s="74"/>
      <c r="AW38" s="78"/>
      <c r="AY38" s="63"/>
      <c r="AZ38" s="63"/>
      <c r="BA38" s="63"/>
      <c r="BB38" s="63"/>
      <c r="BC38" s="63"/>
      <c r="BD38" s="63"/>
    </row>
    <row r="39" spans="2:62" ht="13.5" x14ac:dyDescent="0.15">
      <c r="H39" s="330"/>
      <c r="J39" s="78"/>
      <c r="K39" s="78"/>
      <c r="R39" s="78"/>
      <c r="S39" s="78"/>
      <c r="T39" s="78"/>
      <c r="AF39" s="63"/>
      <c r="AG39" s="63"/>
      <c r="AH39" s="63"/>
      <c r="AI39" s="63"/>
      <c r="AJ39" s="63"/>
      <c r="AK39" s="63"/>
      <c r="AL39" s="74"/>
      <c r="AM39" s="138"/>
      <c r="AN39" s="138"/>
      <c r="AO39" s="138"/>
      <c r="AP39" s="63"/>
      <c r="AQ39" s="63"/>
      <c r="AR39" s="63"/>
      <c r="AS39" s="138"/>
      <c r="AT39" s="74"/>
      <c r="AU39" s="74"/>
      <c r="AV39" s="74"/>
      <c r="AW39" s="78"/>
      <c r="AY39" s="63"/>
      <c r="AZ39" s="63"/>
      <c r="BA39" s="63"/>
      <c r="BB39" s="63"/>
      <c r="BC39" s="63"/>
      <c r="BD39" s="63"/>
    </row>
    <row r="40" spans="2:62" ht="13.5" x14ac:dyDescent="0.15">
      <c r="H40" s="330"/>
      <c r="J40" s="78"/>
      <c r="K40" s="78"/>
      <c r="R40" s="78"/>
      <c r="S40" s="78"/>
      <c r="T40" s="78"/>
      <c r="AF40" s="63"/>
      <c r="AG40" s="63"/>
      <c r="AH40" s="63"/>
      <c r="AI40" s="63"/>
      <c r="AJ40" s="63"/>
      <c r="AK40" s="63"/>
      <c r="AL40" s="74"/>
      <c r="AM40" s="138"/>
      <c r="AN40" s="138"/>
      <c r="AO40" s="138"/>
      <c r="AP40" s="63"/>
      <c r="AQ40" s="63"/>
      <c r="AR40" s="63"/>
      <c r="AS40" s="138"/>
      <c r="AT40" s="74"/>
      <c r="AU40" s="74"/>
      <c r="AV40" s="74"/>
      <c r="AW40" s="78"/>
      <c r="AY40" s="63"/>
      <c r="AZ40" s="63"/>
      <c r="BA40" s="63"/>
      <c r="BB40" s="63"/>
      <c r="BC40" s="63"/>
      <c r="BD40" s="63"/>
    </row>
    <row r="41" spans="2:62" ht="13.5" x14ac:dyDescent="0.15">
      <c r="H41" s="330"/>
      <c r="J41" s="78"/>
      <c r="K41" s="78"/>
      <c r="R41" s="78"/>
      <c r="S41" s="78"/>
      <c r="T41" s="78"/>
      <c r="AF41" s="63"/>
      <c r="AG41" s="63"/>
      <c r="AH41" s="63"/>
      <c r="AI41" s="63"/>
      <c r="AJ41" s="63"/>
      <c r="AK41" s="63"/>
      <c r="AL41" s="63"/>
      <c r="AM41" s="63"/>
      <c r="AN41" s="63"/>
      <c r="AO41" s="63"/>
      <c r="AP41" s="63"/>
      <c r="AQ41" s="63"/>
      <c r="AR41" s="63"/>
      <c r="AS41" s="138"/>
      <c r="AT41" s="74"/>
      <c r="AU41" s="74"/>
      <c r="AV41" s="74"/>
      <c r="AW41" s="78"/>
      <c r="AY41" s="63"/>
      <c r="AZ41" s="63"/>
      <c r="BA41" s="63"/>
      <c r="BB41" s="63"/>
      <c r="BC41" s="63"/>
      <c r="BD41" s="63"/>
    </row>
    <row r="42" spans="2:62" ht="13.5" x14ac:dyDescent="0.15">
      <c r="H42" s="330"/>
      <c r="I42" s="78"/>
      <c r="J42" s="78"/>
      <c r="K42" s="78"/>
      <c r="R42" s="78"/>
      <c r="S42" s="78"/>
      <c r="T42" s="78"/>
      <c r="AQ42" s="63"/>
      <c r="AR42" s="63"/>
      <c r="AS42" s="138"/>
      <c r="AT42" s="74"/>
      <c r="AY42" s="63"/>
      <c r="AZ42" s="63"/>
      <c r="BA42" s="63"/>
      <c r="BB42" s="63"/>
      <c r="BC42" s="63"/>
      <c r="BD42" s="63"/>
    </row>
    <row r="43" spans="2:62" x14ac:dyDescent="0.15">
      <c r="H43" s="330"/>
      <c r="I43" s="78"/>
      <c r="J43" s="78"/>
      <c r="K43" s="78"/>
      <c r="R43" s="78"/>
      <c r="S43" s="78"/>
      <c r="T43" s="78"/>
      <c r="AW43" s="78"/>
      <c r="AY43" s="63"/>
      <c r="AZ43" s="63"/>
      <c r="BA43" s="63"/>
      <c r="BB43" s="63"/>
      <c r="BC43" s="63"/>
      <c r="BD43" s="63"/>
    </row>
    <row r="44" spans="2:62" x14ac:dyDescent="0.15">
      <c r="H44" s="330"/>
      <c r="I44" s="78"/>
      <c r="J44" s="78"/>
      <c r="K44" s="78"/>
      <c r="R44" s="78"/>
      <c r="S44" s="78"/>
      <c r="T44" s="78"/>
      <c r="AW44" s="78"/>
    </row>
    <row r="45" spans="2:62" x14ac:dyDescent="0.15">
      <c r="H45" s="330"/>
      <c r="I45" s="78"/>
      <c r="J45" s="78"/>
      <c r="K45" s="78"/>
      <c r="R45" s="78"/>
      <c r="S45" s="78"/>
      <c r="T45" s="78"/>
    </row>
    <row r="46" spans="2:62" x14ac:dyDescent="0.15">
      <c r="H46" s="330"/>
      <c r="I46" s="78"/>
      <c r="J46" s="78"/>
      <c r="K46" s="78"/>
      <c r="R46" s="78"/>
      <c r="S46" s="78"/>
      <c r="T46" s="78"/>
    </row>
    <row r="47" spans="2:62" ht="13.5" x14ac:dyDescent="0.15">
      <c r="H47" s="330"/>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H1" zoomScale="80" zoomScaleNormal="80" workbookViewId="0">
      <selection activeCell="I39" sqref="I39"/>
    </sheetView>
  </sheetViews>
  <sheetFormatPr defaultColWidth="9" defaultRowHeight="11.25" x14ac:dyDescent="0.15"/>
  <cols>
    <col min="1" max="1" width="2.5" style="11" customWidth="1"/>
    <col min="2" max="3" width="3.875" style="11" customWidth="1"/>
    <col min="4" max="4" width="4.5" style="11" customWidth="1"/>
    <col min="5" max="5" width="3.875" style="11" customWidth="1"/>
    <col min="6" max="6" width="40.875" style="11" customWidth="1"/>
    <col min="7" max="7" width="9.875" style="11" customWidth="1"/>
    <col min="8" max="8" width="10.375" style="11" customWidth="1"/>
    <col min="9" max="26" width="9.875" style="11" customWidth="1"/>
    <col min="27" max="27" width="11.875" style="11" customWidth="1"/>
    <col min="28" max="16384" width="9" style="11"/>
  </cols>
  <sheetData>
    <row r="1" spans="2:27" ht="21" x14ac:dyDescent="0.2">
      <c r="C1" s="22" t="s">
        <v>336</v>
      </c>
      <c r="D1" s="22"/>
      <c r="E1" s="22"/>
    </row>
    <row r="2" spans="2:27" ht="23.25" customHeight="1" x14ac:dyDescent="0.15">
      <c r="E2" s="318" t="s">
        <v>337</v>
      </c>
    </row>
    <row r="3" spans="2:27" ht="14.1" customHeight="1" thickBot="1" x14ac:dyDescent="0.2">
      <c r="B3" s="943" t="s">
        <v>270</v>
      </c>
      <c r="C3" s="943"/>
      <c r="D3" s="943"/>
      <c r="E3" s="943"/>
      <c r="F3" s="943"/>
      <c r="G3" s="121"/>
      <c r="H3" s="121"/>
      <c r="I3" s="121"/>
      <c r="J3" s="121"/>
      <c r="K3" s="121"/>
      <c r="Y3"/>
      <c r="Z3"/>
      <c r="AA3" s="122"/>
    </row>
    <row r="4" spans="2:27" ht="14.1" customHeight="1" x14ac:dyDescent="0.15">
      <c r="B4" s="943"/>
      <c r="C4" s="943"/>
      <c r="D4" s="943"/>
      <c r="E4" s="943"/>
      <c r="F4" s="943"/>
      <c r="G4" s="121"/>
      <c r="H4" s="121"/>
      <c r="I4" s="121"/>
      <c r="J4" s="121"/>
      <c r="K4" s="121"/>
      <c r="Y4" s="947" t="s">
        <v>324</v>
      </c>
      <c r="Z4" s="123" t="s">
        <v>110</v>
      </c>
      <c r="AA4" s="124" t="s">
        <v>111</v>
      </c>
    </row>
    <row r="5" spans="2:27" ht="14.1" customHeight="1" thickBot="1" x14ac:dyDescent="0.2">
      <c r="C5" s="121"/>
      <c r="D5" s="121"/>
      <c r="E5" s="121"/>
      <c r="F5" s="121"/>
      <c r="G5" s="121"/>
      <c r="H5" s="121"/>
      <c r="I5" s="121"/>
      <c r="J5" s="121"/>
      <c r="K5" s="121"/>
      <c r="Y5" s="948"/>
      <c r="Z5" s="125" t="str">
        <f>+表紙!N28</f>
        <v>○</v>
      </c>
      <c r="AA5" s="126" t="str">
        <f>+表紙!O28</f>
        <v>　</v>
      </c>
    </row>
    <row r="6" spans="2:27" s="23" customFormat="1" ht="15" customHeight="1" thickBot="1" x14ac:dyDescent="0.2">
      <c r="B6" s="175" t="s">
        <v>97</v>
      </c>
      <c r="C6" s="175"/>
      <c r="D6" s="175"/>
      <c r="E6" s="175"/>
      <c r="F6" s="175"/>
      <c r="G6" s="175"/>
      <c r="H6" s="175"/>
      <c r="I6" s="175"/>
      <c r="J6" s="175"/>
      <c r="K6" s="175"/>
      <c r="L6" s="96"/>
      <c r="M6" s="944"/>
      <c r="N6" s="944"/>
      <c r="O6" s="96" t="s">
        <v>95</v>
      </c>
      <c r="P6" s="949" t="str">
        <f>+表紙!F47</f>
        <v>住友不動産株式会社　注文住宅事業本部　工事課　神奈川事業所</v>
      </c>
      <c r="Q6" s="949"/>
      <c r="R6" s="949"/>
      <c r="S6" s="949"/>
      <c r="T6" s="949"/>
      <c r="U6" s="949"/>
      <c r="V6" s="944"/>
      <c r="W6" s="944"/>
      <c r="X6" s="944"/>
      <c r="Y6" s="944"/>
      <c r="Z6" s="944"/>
      <c r="AA6" s="196" t="s">
        <v>94</v>
      </c>
    </row>
    <row r="7" spans="2:27" s="12" customFormat="1" ht="14.25" x14ac:dyDescent="0.15">
      <c r="B7" s="131"/>
      <c r="C7" s="132"/>
      <c r="D7" s="132"/>
      <c r="E7" s="132"/>
      <c r="F7" s="18"/>
      <c r="G7" s="20" t="s">
        <v>61</v>
      </c>
      <c r="H7" s="20" t="s">
        <v>62</v>
      </c>
      <c r="I7" s="20" t="s">
        <v>63</v>
      </c>
      <c r="J7" s="20" t="s">
        <v>64</v>
      </c>
      <c r="K7" s="20" t="s">
        <v>65</v>
      </c>
      <c r="L7" s="20" t="s">
        <v>66</v>
      </c>
      <c r="M7" s="20" t="s">
        <v>67</v>
      </c>
      <c r="N7" s="20" t="s">
        <v>68</v>
      </c>
      <c r="O7" s="20" t="s">
        <v>69</v>
      </c>
      <c r="P7" s="20" t="s">
        <v>70</v>
      </c>
      <c r="Q7" s="20" t="s">
        <v>71</v>
      </c>
      <c r="R7" s="20" t="s">
        <v>72</v>
      </c>
      <c r="S7" s="20" t="s">
        <v>73</v>
      </c>
      <c r="T7" s="20" t="s">
        <v>74</v>
      </c>
      <c r="U7" s="20" t="s">
        <v>75</v>
      </c>
      <c r="V7" s="20" t="s">
        <v>76</v>
      </c>
      <c r="W7" s="20" t="s">
        <v>77</v>
      </c>
      <c r="X7" s="20" t="s">
        <v>78</v>
      </c>
      <c r="Y7" s="20" t="s">
        <v>79</v>
      </c>
      <c r="Z7" s="21" t="s">
        <v>80</v>
      </c>
      <c r="AA7" s="19"/>
    </row>
    <row r="8" spans="2:27" s="13" customFormat="1" ht="29.1" customHeight="1" thickBot="1" x14ac:dyDescent="0.2">
      <c r="B8" s="14"/>
      <c r="C8" s="130"/>
      <c r="D8" s="130"/>
      <c r="E8" s="130"/>
      <c r="F8" s="15"/>
      <c r="G8" s="16" t="s">
        <v>330</v>
      </c>
      <c r="H8" s="16" t="s">
        <v>244</v>
      </c>
      <c r="I8" s="16" t="s">
        <v>245</v>
      </c>
      <c r="J8" s="16" t="s">
        <v>246</v>
      </c>
      <c r="K8" s="16" t="s">
        <v>247</v>
      </c>
      <c r="L8" s="16" t="s">
        <v>380</v>
      </c>
      <c r="M8" s="16" t="s">
        <v>248</v>
      </c>
      <c r="N8" s="16" t="s">
        <v>249</v>
      </c>
      <c r="O8" s="16" t="s">
        <v>250</v>
      </c>
      <c r="P8" s="483" t="s">
        <v>386</v>
      </c>
      <c r="Q8" s="484" t="s">
        <v>379</v>
      </c>
      <c r="R8" s="16" t="s">
        <v>81</v>
      </c>
      <c r="S8" s="16" t="s">
        <v>83</v>
      </c>
      <c r="T8" s="223" t="s">
        <v>265</v>
      </c>
      <c r="U8" s="16" t="s">
        <v>84</v>
      </c>
      <c r="V8" s="16" t="s">
        <v>82</v>
      </c>
      <c r="W8" s="16" t="s">
        <v>378</v>
      </c>
      <c r="X8" s="16" t="s">
        <v>377</v>
      </c>
      <c r="Y8" s="16" t="s">
        <v>85</v>
      </c>
      <c r="Z8" s="485" t="s">
        <v>381</v>
      </c>
      <c r="AA8" s="17" t="s">
        <v>60</v>
      </c>
    </row>
    <row r="9" spans="2:27" ht="24" customHeight="1" thickTop="1" x14ac:dyDescent="0.15">
      <c r="B9" s="176"/>
      <c r="C9" s="945" t="s">
        <v>230</v>
      </c>
      <c r="D9" s="945"/>
      <c r="E9" s="945"/>
      <c r="F9" s="946"/>
      <c r="G9" s="382">
        <f>IF(OR(ｱ.燃え殻!D24&gt;0,ｱ.燃え殻!D24&lt;0),ｱ.燃え殻!D24,IF(G$19&gt;0,"0",0))</f>
        <v>0</v>
      </c>
      <c r="H9" s="382">
        <f>IF(OR(ｲ.汚泥!D24&gt;0,ｲ.汚泥!D24&lt;0),ｲ.汚泥!D24,IF(H$19&gt;0,"0",0))</f>
        <v>0</v>
      </c>
      <c r="I9" s="382" t="str">
        <f>IF(OR(ｳ.廃油!D24&gt;0,ｳ.廃油!D24&lt;0),ｳ.廃油!D24,IF(I$19&gt;0,"0",0))</f>
        <v>0</v>
      </c>
      <c r="J9" s="382">
        <f>IF(OR(ｴ.廃酸!$D24&gt;0,ｴ.廃酸!$D24&lt;0),ｴ.廃酸!D24,IF(J$19&gt;0,"0",0))</f>
        <v>0</v>
      </c>
      <c r="K9" s="382">
        <f>IF(OR(ｵ.廃ｱﾙｶﾘ!$D24&gt;0,ｵ.廃ｱﾙｶﾘ!$D24&lt;0),ｵ.廃ｱﾙｶﾘ!D24,IF(K$19&gt;0,"0",0))</f>
        <v>0</v>
      </c>
      <c r="L9" s="382">
        <f>IF(OR(ｶ.廃ﾌﾟﾗ類!D24&gt;0,ｶ.廃ﾌﾟﾗ類!D24&lt;0),ｶ.廃ﾌﾟﾗ類!D24,IF(L$19&gt;0,"0",0))</f>
        <v>98</v>
      </c>
      <c r="M9" s="382">
        <f>IF(OR(ｷ.紙くず!D24&gt;0,ｷ.紙くず!D24&lt;0),ｷ.紙くず!D24,IF(M$19&gt;0,"0",0))</f>
        <v>200</v>
      </c>
      <c r="N9" s="382">
        <f>IF(OR(ｸ.木くず!D24&gt;0,ｸ.木くず!D24&lt;0),ｸ.木くず!D24,IF(N$19&gt;0,"0",0))</f>
        <v>890</v>
      </c>
      <c r="O9" s="382">
        <f>IF(OR(ｹ.繊維くず!D24&gt;0,ｹ.繊維くず!D24&lt;0),ｹ.繊維くず!D24,IF(O$19&gt;0,"0",0))</f>
        <v>1.2</v>
      </c>
      <c r="P9" s="382">
        <f>IF(OR(ｺ.動植物性残さ!D24&gt;0,ｺ.動植物性残さ!D24&lt;0),ｺ.動植物性残さ!D24,IF(P$19&gt;0,"0",0))</f>
        <v>0</v>
      </c>
      <c r="Q9" s="382">
        <f>IF(OR(ｻ.動物系固形不要物!D24&gt;0,ｻ.動物系固形不要物!D24&lt;0),ｻ.動物系固形不要物!D24,IF(Q$19&gt;0,"0",0))</f>
        <v>0</v>
      </c>
      <c r="R9" s="382">
        <f>IF(OR(ｼ.ｺﾞﾑくず!D24&gt;0,ｼ.ｺﾞﾑくず!D24&lt;0),ｼ.ｺﾞﾑくず!D24,IF(R$19&gt;0,"0",0))</f>
        <v>0</v>
      </c>
      <c r="S9" s="382">
        <f>IF(OR(ｽ.金属くず!D24&gt;0,ｽ.金属くず!D24&lt;0),ｽ.金属くず!D24,IF(S$19&gt;0,"0",0))</f>
        <v>43.4</v>
      </c>
      <c r="T9" s="382">
        <f>IF(OR(ｾ.ｶﾞﾗｽ･ｺﾝｸﾘ･陶磁器くず!D24&gt;0,ｾ.ｶﾞﾗｽ･ｺﾝｸﾘ･陶磁器くず!D24&lt;0),ｾ.ｶﾞﾗｽ･ｺﾝｸﾘ･陶磁器くず!D24,IF(T$19&gt;0,"0",0))</f>
        <v>1000</v>
      </c>
      <c r="U9" s="382">
        <f>IF(OR(ｿ.鉱さい!D24&gt;0,ｿ.鉱さい!D24&lt;0),ｿ.鉱さい!D24,IF(U$19&gt;0,"0",0))</f>
        <v>0</v>
      </c>
      <c r="V9" s="382">
        <f>IF(OR(ﾀ.がれき類!D24&gt;0,ﾀ.がれき類!D24&lt;0),ﾀ.がれき類!D24,IF(V$19&gt;0,"0",0))</f>
        <v>1175</v>
      </c>
      <c r="W9" s="382">
        <f>IF(OR(ﾁ.動物のふん尿!D24&gt;0,ﾁ.動物のふん尿!D24&lt;0),ﾁ.動物のふん尿!D24,IF(W$19&gt;0,"0",0))</f>
        <v>0</v>
      </c>
      <c r="X9" s="382">
        <f>IF(OR(ﾂ.動物の死体!D24&gt;0,ﾂ.動物の死体!D24&lt;0),ﾂ.動物の死体!D24,IF(X$19&gt;0,"0",0))</f>
        <v>0</v>
      </c>
      <c r="Y9" s="382">
        <f>IF(OR(ﾃ.ばいじん!D24&gt;0,ﾃ.ばいじん!D24&lt;0),ﾃ.ばいじん!D24,IF(Y$19&gt;0,"0",0))</f>
        <v>0</v>
      </c>
      <c r="Z9" s="383">
        <f>IF(OR(ﾄ.混合廃棄物その他!D24&gt;0,ﾄ.混合廃棄物その他!D24&lt;0),ﾄ.混合廃棄物その他!D24,IF(Z$19&gt;0,"0",0))</f>
        <v>440</v>
      </c>
      <c r="AA9" s="384">
        <f>IF(SUM(G9:Z9)&gt;0,SUM(G9:Z9),IF(AA$19&gt;0,"0",0))</f>
        <v>3847.6000000000004</v>
      </c>
    </row>
    <row r="10" spans="2:27" ht="24" customHeight="1" x14ac:dyDescent="0.15">
      <c r="B10" s="179" t="s">
        <v>349</v>
      </c>
      <c r="C10" s="952" t="s">
        <v>317</v>
      </c>
      <c r="D10" s="952"/>
      <c r="E10" s="952"/>
      <c r="F10" s="953"/>
      <c r="G10" s="385">
        <f>IF(OR(ｱ.燃え殻!D25&gt;0,ｱ.燃え殻!D25&lt;0),ｱ.燃え殻!D25,IF(G$19&gt;0,"0",0))</f>
        <v>0</v>
      </c>
      <c r="H10" s="385">
        <f>IF(OR(ｲ.汚泥!D25&gt;0,ｲ.汚泥!D25&lt;0),ｲ.汚泥!D25,IF(H$19&gt;0,"0",0))</f>
        <v>0</v>
      </c>
      <c r="I10" s="385" t="str">
        <f>IF(OR(ｳ.廃油!D25&gt;0,ｳ.廃油!D25&lt;0),ｳ.廃油!D25,IF(I$19&gt;0,"0",0))</f>
        <v>0</v>
      </c>
      <c r="J10" s="385">
        <f>IF(OR(ｴ.廃酸!$D25&gt;0,ｴ.廃酸!$D25&lt;0),ｴ.廃酸!D25,IF(J$19&gt;0,"0",0))</f>
        <v>0</v>
      </c>
      <c r="K10" s="385">
        <f>IF(OR(ｵ.廃ｱﾙｶﾘ!$D25&gt;0,ｵ.廃ｱﾙｶﾘ!$D25&lt;0),ｵ.廃ｱﾙｶﾘ!D25,IF(K$19&gt;0,"0",0))</f>
        <v>0</v>
      </c>
      <c r="L10" s="385" t="str">
        <f>IF(OR(ｶ.廃ﾌﾟﾗ類!D25&gt;0,ｶ.廃ﾌﾟﾗ類!D25&lt;0),ｶ.廃ﾌﾟﾗ類!D25,IF(L$19&gt;0,"0",0))</f>
        <v>0</v>
      </c>
      <c r="M10" s="385" t="str">
        <f>IF(OR(ｷ.紙くず!D25&gt;0,ｷ.紙くず!D25&lt;0),ｷ.紙くず!D25,IF(M$19&gt;0,"0",0))</f>
        <v>0</v>
      </c>
      <c r="N10" s="385" t="str">
        <f>IF(OR(ｸ.木くず!D25&gt;0,ｸ.木くず!D25&lt;0),ｸ.木くず!D25,IF(N$19&gt;0,"0",0))</f>
        <v>0</v>
      </c>
      <c r="O10" s="385" t="str">
        <f>IF(OR(ｹ.繊維くず!D25&gt;0,ｹ.繊維くず!D25&lt;0),ｹ.繊維くず!D25,IF(O$19&gt;0,"0",0))</f>
        <v>0</v>
      </c>
      <c r="P10" s="385">
        <f>IF(OR(ｺ.動植物性残さ!D25&gt;0,ｺ.動植物性残さ!D25&lt;0),ｺ.動植物性残さ!D25,IF(P$19&gt;0,"0",0))</f>
        <v>0</v>
      </c>
      <c r="Q10" s="385">
        <f>IF(OR(ｻ.動物系固形不要物!D25&gt;0,ｻ.動物系固形不要物!D25&lt;0),ｻ.動物系固形不要物!D25,IF(Q$19&gt;0,"0",0))</f>
        <v>0</v>
      </c>
      <c r="R10" s="385">
        <f>IF(OR(ｼ.ｺﾞﾑくず!D25&gt;0,ｼ.ｺﾞﾑくず!D25&lt;0),ｼ.ｺﾞﾑくず!D25,IF(R$19&gt;0,"0",0))</f>
        <v>0</v>
      </c>
      <c r="S10" s="385" t="str">
        <f>IF(OR(ｽ.金属くず!D25&gt;0,ｽ.金属くず!D25&lt;0),ｽ.金属くず!D25,IF(S$19&gt;0,"0",0))</f>
        <v>0</v>
      </c>
      <c r="T10" s="385" t="str">
        <f>IF(OR(ｾ.ｶﾞﾗｽ･ｺﾝｸﾘ･陶磁器くず!D25&gt;0,ｾ.ｶﾞﾗｽ･ｺﾝｸﾘ･陶磁器くず!D25&lt;0),ｾ.ｶﾞﾗｽ･ｺﾝｸﾘ･陶磁器くず!D25,IF(T$19&gt;0,"0",0))</f>
        <v>0</v>
      </c>
      <c r="U10" s="385">
        <f>IF(OR(ｿ.鉱さい!D25&gt;0,ｿ.鉱さい!D25&lt;0),ｿ.鉱さい!D25,IF(U$19&gt;0,"0",0))</f>
        <v>0</v>
      </c>
      <c r="V10" s="385" t="str">
        <f>IF(OR(ﾀ.がれき類!D25&gt;0,ﾀ.がれき類!D25&lt;0),ﾀ.がれき類!D25,IF(V$19&gt;0,"0",0))</f>
        <v>0</v>
      </c>
      <c r="W10" s="385">
        <f>IF(OR(ﾁ.動物のふん尿!D25&gt;0,ﾁ.動物のふん尿!D25&lt;0),ﾁ.動物のふん尿!D25,IF(W$19&gt;0,"0",0))</f>
        <v>0</v>
      </c>
      <c r="X10" s="385">
        <f>IF(OR(ﾂ.動物の死体!D25&gt;0,ﾂ.動物の死体!D25&lt;0),ﾂ.動物の死体!D25,IF(X$19&gt;0,"0",0))</f>
        <v>0</v>
      </c>
      <c r="Y10" s="385">
        <f>IF(OR(ﾃ.ばいじん!D25&gt;0,ﾃ.ばいじん!D25&lt;0),ﾃ.ばいじん!D25,IF(Y$19&gt;0,"0",0))</f>
        <v>0</v>
      </c>
      <c r="Z10" s="386" t="str">
        <f>IF(OR(ﾄ.混合廃棄物その他!D25&gt;0,ﾄ.混合廃棄物その他!D25&lt;0),ﾄ.混合廃棄物その他!D25,IF(Z$19&gt;0,"0",0))</f>
        <v>0</v>
      </c>
      <c r="AA10" s="387" t="str">
        <f t="shared" ref="AA10:AA18" si="0">IF(SUM(G10:Z10)&gt;0,SUM(G10:Z10),IF(AA$19&gt;0,"0",0))</f>
        <v>0</v>
      </c>
    </row>
    <row r="11" spans="2:27" ht="24" customHeight="1" x14ac:dyDescent="0.15">
      <c r="B11" s="179" t="s">
        <v>350</v>
      </c>
      <c r="C11" s="954" t="s">
        <v>318</v>
      </c>
      <c r="D11" s="954"/>
      <c r="E11" s="954"/>
      <c r="F11" s="955"/>
      <c r="G11" s="388">
        <f>IF(OR(ｱ.燃え殻!D26&gt;0,ｱ.燃え殻!D26&lt;0),ｱ.燃え殻!D26,IF(G$19&gt;0,"0",0))</f>
        <v>0</v>
      </c>
      <c r="H11" s="388">
        <f>IF(OR(ｲ.汚泥!D26&gt;0,ｲ.汚泥!D26&lt;0),ｲ.汚泥!D26,IF(H$19&gt;0,"0",0))</f>
        <v>0</v>
      </c>
      <c r="I11" s="388" t="str">
        <f>IF(OR(ｳ.廃油!D26&gt;0,ｳ.廃油!D26&lt;0),ｳ.廃油!D26,IF(I$19&gt;0,"0",0))</f>
        <v>0</v>
      </c>
      <c r="J11" s="388">
        <f>IF(OR(ｴ.廃酸!$D26&gt;0,ｴ.廃酸!$D26&lt;0),ｴ.廃酸!D26,IF(J$19&gt;0,"0",0))</f>
        <v>0</v>
      </c>
      <c r="K11" s="388">
        <f>IF(OR(ｵ.廃ｱﾙｶﾘ!$D26&gt;0,ｵ.廃ｱﾙｶﾘ!$D26&lt;0),ｵ.廃ｱﾙｶﾘ!D26,IF(K$19&gt;0,"0",0))</f>
        <v>0</v>
      </c>
      <c r="L11" s="388" t="str">
        <f>IF(OR(ｶ.廃ﾌﾟﾗ類!D26&gt;0,ｶ.廃ﾌﾟﾗ類!D26&lt;0),ｶ.廃ﾌﾟﾗ類!D26,IF(L$19&gt;0,"0",0))</f>
        <v>0</v>
      </c>
      <c r="M11" s="388" t="str">
        <f>IF(OR(ｷ.紙くず!D26&gt;0,ｷ.紙くず!D26&lt;0),ｷ.紙くず!D26,IF(M$19&gt;0,"0",0))</f>
        <v>0</v>
      </c>
      <c r="N11" s="388" t="str">
        <f>IF(OR(ｸ.木くず!D26&gt;0,ｸ.木くず!D26&lt;0),ｸ.木くず!D26,IF(N$19&gt;0,"0",0))</f>
        <v>0</v>
      </c>
      <c r="O11" s="388" t="str">
        <f>IF(OR(ｹ.繊維くず!D26&gt;0,ｹ.繊維くず!D26&lt;0),ｹ.繊維くず!D26,IF(O$19&gt;0,"0",0))</f>
        <v>0</v>
      </c>
      <c r="P11" s="388">
        <f>IF(OR(ｺ.動植物性残さ!D26&gt;0,ｺ.動植物性残さ!D26&lt;0),ｺ.動植物性残さ!D26,IF(P$19&gt;0,"0",0))</f>
        <v>0</v>
      </c>
      <c r="Q11" s="388">
        <f>IF(OR(ｻ.動物系固形不要物!D26&gt;0,ｻ.動物系固形不要物!D26&lt;0),ｻ.動物系固形不要物!D26,IF(Q$19&gt;0,"0",0))</f>
        <v>0</v>
      </c>
      <c r="R11" s="388">
        <f>IF(OR(ｼ.ｺﾞﾑくず!D26&gt;0,ｼ.ｺﾞﾑくず!D26&lt;0),ｼ.ｺﾞﾑくず!D26,IF(R$19&gt;0,"0",0))</f>
        <v>0</v>
      </c>
      <c r="S11" s="388" t="str">
        <f>IF(OR(ｽ.金属くず!D26&gt;0,ｽ.金属くず!D26&lt;0),ｽ.金属くず!D26,IF(S$19&gt;0,"0",0))</f>
        <v>0</v>
      </c>
      <c r="T11" s="388" t="str">
        <f>IF(OR(ｾ.ｶﾞﾗｽ･ｺﾝｸﾘ･陶磁器くず!D26&gt;0,ｾ.ｶﾞﾗｽ･ｺﾝｸﾘ･陶磁器くず!D26&lt;0),ｾ.ｶﾞﾗｽ･ｺﾝｸﾘ･陶磁器くず!D26,IF(T$19&gt;0,"0",0))</f>
        <v>0</v>
      </c>
      <c r="U11" s="388">
        <f>IF(OR(ｿ.鉱さい!D26&gt;0,ｿ.鉱さい!D26&lt;0),ｿ.鉱さい!D26,IF(U$19&gt;0,"0",0))</f>
        <v>0</v>
      </c>
      <c r="V11" s="388" t="str">
        <f>IF(OR(ﾀ.がれき類!D26&gt;0,ﾀ.がれき類!D26&lt;0),ﾀ.がれき類!D26,IF(V$19&gt;0,"0",0))</f>
        <v>0</v>
      </c>
      <c r="W11" s="388">
        <f>IF(OR(ﾁ.動物のふん尿!D26&gt;0,ﾁ.動物のふん尿!D26&lt;0),ﾁ.動物のふん尿!D26,IF(W$19&gt;0,"0",0))</f>
        <v>0</v>
      </c>
      <c r="X11" s="388">
        <f>IF(OR(ﾂ.動物の死体!D26&gt;0,ﾂ.動物の死体!D26&lt;0),ﾂ.動物の死体!D26,IF(X$19&gt;0,"0",0))</f>
        <v>0</v>
      </c>
      <c r="Y11" s="388">
        <f>IF(OR(ﾃ.ばいじん!D26&gt;0,ﾃ.ばいじん!D26&lt;0),ﾃ.ばいじん!D26,IF(Y$19&gt;0,"0",0))</f>
        <v>0</v>
      </c>
      <c r="Z11" s="389" t="str">
        <f>IF(OR(ﾄ.混合廃棄物その他!D26&gt;0,ﾄ.混合廃棄物その他!D26&lt;0),ﾄ.混合廃棄物その他!D26,IF(Z$19&gt;0,"0",0))</f>
        <v>0</v>
      </c>
      <c r="AA11" s="390" t="str">
        <f t="shared" si="0"/>
        <v>0</v>
      </c>
    </row>
    <row r="12" spans="2:27" ht="24" customHeight="1" x14ac:dyDescent="0.15">
      <c r="B12" s="179">
        <v>5</v>
      </c>
      <c r="C12" s="954" t="s">
        <v>319</v>
      </c>
      <c r="D12" s="954"/>
      <c r="E12" s="954"/>
      <c r="F12" s="955"/>
      <c r="G12" s="388">
        <f>IF(OR(ｱ.燃え殻!D27&gt;0,ｱ.燃え殻!D27&lt;0),ｱ.燃え殻!D27,IF(G$19&gt;0,"0",0))</f>
        <v>0</v>
      </c>
      <c r="H12" s="388">
        <f>IF(OR(ｲ.汚泥!D27&gt;0,ｲ.汚泥!D27&lt;0),ｲ.汚泥!D27,IF(H$19&gt;0,"0",0))</f>
        <v>0</v>
      </c>
      <c r="I12" s="388" t="str">
        <f>IF(OR(ｳ.廃油!D27&gt;0,ｳ.廃油!D27&lt;0),ｳ.廃油!D27,IF(I$19&gt;0,"0",0))</f>
        <v>0</v>
      </c>
      <c r="J12" s="388">
        <f>IF(OR(ｴ.廃酸!$D27&gt;0,ｴ.廃酸!$D27&lt;0),ｴ.廃酸!D27,IF(J$19&gt;0,"0",0))</f>
        <v>0</v>
      </c>
      <c r="K12" s="388">
        <f>IF(OR(ｵ.廃ｱﾙｶﾘ!$D27&gt;0,ｵ.廃ｱﾙｶﾘ!$D27&lt;0),ｵ.廃ｱﾙｶﾘ!D27,IF(K$19&gt;0,"0",0))</f>
        <v>0</v>
      </c>
      <c r="L12" s="388" t="str">
        <f>IF(OR(ｶ.廃ﾌﾟﾗ類!D27&gt;0,ｶ.廃ﾌﾟﾗ類!D27&lt;0),ｶ.廃ﾌﾟﾗ類!D27,IF(L$19&gt;0,"0",0))</f>
        <v>0</v>
      </c>
      <c r="M12" s="388" t="str">
        <f>IF(OR(ｷ.紙くず!D27&gt;0,ｷ.紙くず!D27&lt;0),ｷ.紙くず!D27,IF(M$19&gt;0,"0",0))</f>
        <v>0</v>
      </c>
      <c r="N12" s="388" t="str">
        <f>IF(OR(ｸ.木くず!D27&gt;0,ｸ.木くず!D27&lt;0),ｸ.木くず!D27,IF(N$19&gt;0,"0",0))</f>
        <v>0</v>
      </c>
      <c r="O12" s="388" t="str">
        <f>IF(OR(ｹ.繊維くず!D27&gt;0,ｹ.繊維くず!D27&lt;0),ｹ.繊維くず!D27,IF(O$19&gt;0,"0",0))</f>
        <v>0</v>
      </c>
      <c r="P12" s="388">
        <f>IF(OR(ｺ.動植物性残さ!D27&gt;0,ｺ.動植物性残さ!D27&lt;0),ｺ.動植物性残さ!D27,IF(P$19&gt;0,"0",0))</f>
        <v>0</v>
      </c>
      <c r="Q12" s="388">
        <f>IF(OR(ｻ.動物系固形不要物!D27&gt;0,ｻ.動物系固形不要物!D27&lt;0),ｻ.動物系固形不要物!D27,IF(Q$19&gt;0,"0",0))</f>
        <v>0</v>
      </c>
      <c r="R12" s="388">
        <f>IF(OR(ｼ.ｺﾞﾑくず!D27&gt;0,ｼ.ｺﾞﾑくず!D27&lt;0),ｼ.ｺﾞﾑくず!D27,IF(R$19&gt;0,"0",0))</f>
        <v>0</v>
      </c>
      <c r="S12" s="388" t="str">
        <f>IF(OR(ｽ.金属くず!D27&gt;0,ｽ.金属くず!D27&lt;0),ｽ.金属くず!D27,IF(S$19&gt;0,"0",0))</f>
        <v>0</v>
      </c>
      <c r="T12" s="388" t="str">
        <f>IF(OR(ｾ.ｶﾞﾗｽ･ｺﾝｸﾘ･陶磁器くず!D27&gt;0,ｾ.ｶﾞﾗｽ･ｺﾝｸﾘ･陶磁器くず!D27&lt;0),ｾ.ｶﾞﾗｽ･ｺﾝｸﾘ･陶磁器くず!D27,IF(T$19&gt;0,"0",0))</f>
        <v>0</v>
      </c>
      <c r="U12" s="388">
        <f>IF(OR(ｿ.鉱さい!D27&gt;0,ｿ.鉱さい!D27&lt;0),ｿ.鉱さい!D27,IF(U$19&gt;0,"0",0))</f>
        <v>0</v>
      </c>
      <c r="V12" s="388" t="str">
        <f>IF(OR(ﾀ.がれき類!D27&gt;0,ﾀ.がれき類!D27&lt;0),ﾀ.がれき類!D27,IF(V$19&gt;0,"0",0))</f>
        <v>0</v>
      </c>
      <c r="W12" s="388">
        <f>IF(OR(ﾁ.動物のふん尿!D27&gt;0,ﾁ.動物のふん尿!D27&lt;0),ﾁ.動物のふん尿!D27,IF(W$19&gt;0,"0",0))</f>
        <v>0</v>
      </c>
      <c r="X12" s="388">
        <f>IF(OR(ﾂ.動物の死体!D27&gt;0,ﾂ.動物の死体!D27&lt;0),ﾂ.動物の死体!D27,IF(X$19&gt;0,"0",0))</f>
        <v>0</v>
      </c>
      <c r="Y12" s="388">
        <f>IF(OR(ﾃ.ばいじん!D27&gt;0,ﾃ.ばいじん!D27&lt;0),ﾃ.ばいじん!D27,IF(Y$19&gt;0,"0",0))</f>
        <v>0</v>
      </c>
      <c r="Z12" s="389" t="str">
        <f>IF(OR(ﾄ.混合廃棄物その他!D27&gt;0,ﾄ.混合廃棄物その他!D27&lt;0),ﾄ.混合廃棄物その他!D27,IF(Z$19&gt;0,"0",0))</f>
        <v>0</v>
      </c>
      <c r="AA12" s="390" t="str">
        <f t="shared" si="0"/>
        <v>0</v>
      </c>
    </row>
    <row r="13" spans="2:27" ht="24" customHeight="1" x14ac:dyDescent="0.15">
      <c r="B13" s="179" t="s">
        <v>226</v>
      </c>
      <c r="C13" s="956" t="s">
        <v>320</v>
      </c>
      <c r="D13" s="957"/>
      <c r="E13" s="957"/>
      <c r="F13" s="958"/>
      <c r="G13" s="388">
        <f>IF(OR(ｱ.燃え殻!D28&gt;0,ｱ.燃え殻!D28&lt;0),ｱ.燃え殻!D28,IF(G$19&gt;0,"0",0))</f>
        <v>0</v>
      </c>
      <c r="H13" s="388">
        <f>IF(OR(ｲ.汚泥!D28&gt;0,ｲ.汚泥!D28&lt;0),ｲ.汚泥!D28,IF(H$19&gt;0,"0",0))</f>
        <v>0</v>
      </c>
      <c r="I13" s="388" t="str">
        <f>IF(OR(ｳ.廃油!D28&gt;0,ｳ.廃油!D28&lt;0),ｳ.廃油!D28,IF(I$19&gt;0,"0",0))</f>
        <v>0</v>
      </c>
      <c r="J13" s="388">
        <f>IF(OR(ｴ.廃酸!$D28&gt;0,ｴ.廃酸!$D28&lt;0),ｴ.廃酸!D28,IF(J$19&gt;0,"0",0))</f>
        <v>0</v>
      </c>
      <c r="K13" s="388">
        <f>IF(OR(ｵ.廃ｱﾙｶﾘ!$D28&gt;0,ｵ.廃ｱﾙｶﾘ!$D28&lt;0),ｵ.廃ｱﾙｶﾘ!D28,IF(K$19&gt;0,"0",0))</f>
        <v>0</v>
      </c>
      <c r="L13" s="388" t="str">
        <f>IF(OR(ｶ.廃ﾌﾟﾗ類!D28&gt;0,ｶ.廃ﾌﾟﾗ類!D28&lt;0),ｶ.廃ﾌﾟﾗ類!D28,IF(L$19&gt;0,"0",0))</f>
        <v>0</v>
      </c>
      <c r="M13" s="388" t="str">
        <f>IF(OR(ｷ.紙くず!D28&gt;0,ｷ.紙くず!D28&lt;0),ｷ.紙くず!D28,IF(M$19&gt;0,"0",0))</f>
        <v>0</v>
      </c>
      <c r="N13" s="388" t="str">
        <f>IF(OR(ｸ.木くず!D28&gt;0,ｸ.木くず!D28&lt;0),ｸ.木くず!D28,IF(N$19&gt;0,"0",0))</f>
        <v>0</v>
      </c>
      <c r="O13" s="388" t="str">
        <f>IF(OR(ｹ.繊維くず!D28&gt;0,ｹ.繊維くず!D28&lt;0),ｹ.繊維くず!D28,IF(O$19&gt;0,"0",0))</f>
        <v>0</v>
      </c>
      <c r="P13" s="388">
        <f>IF(OR(ｺ.動植物性残さ!D28&gt;0,ｺ.動植物性残さ!D28&lt;0),ｺ.動植物性残さ!D28,IF(P$19&gt;0,"0",0))</f>
        <v>0</v>
      </c>
      <c r="Q13" s="388">
        <f>IF(OR(ｻ.動物系固形不要物!D28&gt;0,ｻ.動物系固形不要物!D28&lt;0),ｻ.動物系固形不要物!D28,IF(Q$19&gt;0,"0",0))</f>
        <v>0</v>
      </c>
      <c r="R13" s="388">
        <f>IF(OR(ｼ.ｺﾞﾑくず!D28&gt;0,ｼ.ｺﾞﾑくず!D28&lt;0),ｼ.ｺﾞﾑくず!D28,IF(R$19&gt;0,"0",0))</f>
        <v>0</v>
      </c>
      <c r="S13" s="388" t="str">
        <f>IF(OR(ｽ.金属くず!D28&gt;0,ｽ.金属くず!D28&lt;0),ｽ.金属くず!D28,IF(S$19&gt;0,"0",0))</f>
        <v>0</v>
      </c>
      <c r="T13" s="388" t="str">
        <f>IF(OR(ｾ.ｶﾞﾗｽ･ｺﾝｸﾘ･陶磁器くず!D28&gt;0,ｾ.ｶﾞﾗｽ･ｺﾝｸﾘ･陶磁器くず!D28&lt;0),ｾ.ｶﾞﾗｽ･ｺﾝｸﾘ･陶磁器くず!D28,IF(T$19&gt;0,"0",0))</f>
        <v>0</v>
      </c>
      <c r="U13" s="388">
        <f>IF(OR(ｿ.鉱さい!D28&gt;0,ｿ.鉱さい!D28&lt;0),ｿ.鉱さい!D28,IF(U$19&gt;0,"0",0))</f>
        <v>0</v>
      </c>
      <c r="V13" s="388" t="str">
        <f>IF(OR(ﾀ.がれき類!D28&gt;0,ﾀ.がれき類!D28&lt;0),ﾀ.がれき類!D28,IF(V$19&gt;0,"0",0))</f>
        <v>0</v>
      </c>
      <c r="W13" s="388">
        <f>IF(OR(ﾁ.動物のふん尿!D28&gt;0,ﾁ.動物のふん尿!D28&lt;0),ﾁ.動物のふん尿!D28,IF(W$19&gt;0,"0",0))</f>
        <v>0</v>
      </c>
      <c r="X13" s="388">
        <f>IF(OR(ﾂ.動物の死体!D28&gt;0,ﾂ.動物の死体!D28&lt;0),ﾂ.動物の死体!D28,IF(X$19&gt;0,"0",0))</f>
        <v>0</v>
      </c>
      <c r="Y13" s="388">
        <f>IF(OR(ﾃ.ばいじん!D28&gt;0,ﾃ.ばいじん!D28&lt;0),ﾃ.ばいじん!D28,IF(Y$19&gt;0,"0",0))</f>
        <v>0</v>
      </c>
      <c r="Z13" s="389" t="str">
        <f>IF(OR(ﾄ.混合廃棄物その他!D28&gt;0,ﾄ.混合廃棄物その他!D28&lt;0),ﾄ.混合廃棄物その他!D28,IF(Z$19&gt;0,"0",0))</f>
        <v>0</v>
      </c>
      <c r="AA13" s="390" t="str">
        <f t="shared" si="0"/>
        <v>0</v>
      </c>
    </row>
    <row r="14" spans="2:27" ht="24" customHeight="1" x14ac:dyDescent="0.15">
      <c r="B14" s="179" t="s">
        <v>227</v>
      </c>
      <c r="C14" s="954" t="s">
        <v>239</v>
      </c>
      <c r="D14" s="954"/>
      <c r="E14" s="954"/>
      <c r="F14" s="955"/>
      <c r="G14" s="388">
        <f>IF(OR(ｱ.燃え殻!D29&gt;0,ｱ.燃え殻!D29&lt;0),ｱ.燃え殻!D29,IF(G$19&gt;0,"0",0))</f>
        <v>0</v>
      </c>
      <c r="H14" s="388">
        <f>IF(OR(ｲ.汚泥!D29&gt;0,ｲ.汚泥!D29&lt;0),ｲ.汚泥!D29,IF(H$19&gt;0,"0",0))</f>
        <v>0</v>
      </c>
      <c r="I14" s="388" t="str">
        <f>IF(OR(ｳ.廃油!D29&gt;0,ｳ.廃油!D29&lt;0),ｳ.廃油!D29,IF(I$19&gt;0,"0",0))</f>
        <v>0</v>
      </c>
      <c r="J14" s="388">
        <f>IF(OR(ｴ.廃酸!$D29&gt;0,ｴ.廃酸!$D29&lt;0),ｴ.廃酸!D29,IF(J$19&gt;0,"0",0))</f>
        <v>0</v>
      </c>
      <c r="K14" s="388">
        <f>IF(OR(ｵ.廃ｱﾙｶﾘ!$D29&gt;0,ｵ.廃ｱﾙｶﾘ!$D29&lt;0),ｵ.廃ｱﾙｶﾘ!D29,IF(K$19&gt;0,"0",0))</f>
        <v>0</v>
      </c>
      <c r="L14" s="388">
        <f>IF(OR(ｶ.廃ﾌﾟﾗ類!D29&gt;0,ｶ.廃ﾌﾟﾗ類!D29&lt;0),ｶ.廃ﾌﾟﾗ類!D29,IF(L$19&gt;0,"0",0))</f>
        <v>98</v>
      </c>
      <c r="M14" s="388">
        <f>IF(OR(ｷ.紙くず!D29&gt;0,ｷ.紙くず!D29&lt;0),ｷ.紙くず!D29,IF(M$19&gt;0,"0",0))</f>
        <v>200</v>
      </c>
      <c r="N14" s="388">
        <f>IF(OR(ｸ.木くず!D29&gt;0,ｸ.木くず!D29&lt;0),ｸ.木くず!D29,IF(N$19&gt;0,"0",0))</f>
        <v>890</v>
      </c>
      <c r="O14" s="388">
        <f>IF(OR(ｹ.繊維くず!D29&gt;0,ｹ.繊維くず!D29&lt;0),ｹ.繊維くず!D29,IF(O$19&gt;0,"0",0))</f>
        <v>1.2</v>
      </c>
      <c r="P14" s="388">
        <f>IF(OR(ｺ.動植物性残さ!D29&gt;0,ｺ.動植物性残さ!D29&lt;0),ｺ.動植物性残さ!D29,IF(P$19&gt;0,"0",0))</f>
        <v>0</v>
      </c>
      <c r="Q14" s="388">
        <f>IF(OR(ｻ.動物系固形不要物!D29&gt;0,ｻ.動物系固形不要物!D29&lt;0),ｻ.動物系固形不要物!D29,IF(Q$19&gt;0,"0",0))</f>
        <v>0</v>
      </c>
      <c r="R14" s="388">
        <f>IF(OR(ｼ.ｺﾞﾑくず!D29&gt;0,ｼ.ｺﾞﾑくず!D29&lt;0),ｼ.ｺﾞﾑくず!D29,IF(R$19&gt;0,"0",0))</f>
        <v>0</v>
      </c>
      <c r="S14" s="388">
        <f>IF(OR(ｽ.金属くず!D29&gt;0,ｽ.金属くず!D29&lt;0),ｽ.金属くず!D29,IF(S$19&gt;0,"0",0))</f>
        <v>43.4</v>
      </c>
      <c r="T14" s="388">
        <f>IF(OR(ｾ.ｶﾞﾗｽ･ｺﾝｸﾘ･陶磁器くず!D29&gt;0,ｾ.ｶﾞﾗｽ･ｺﾝｸﾘ･陶磁器くず!D29&lt;0),ｾ.ｶﾞﾗｽ･ｺﾝｸﾘ･陶磁器くず!D29,IF(T$19&gt;0,"0",0))</f>
        <v>1000</v>
      </c>
      <c r="U14" s="388">
        <f>IF(OR(ｿ.鉱さい!D29&gt;0,ｿ.鉱さい!D29&lt;0),ｿ.鉱さい!D29,IF(U$19&gt;0,"0",0))</f>
        <v>0</v>
      </c>
      <c r="V14" s="388">
        <f>IF(OR(ﾀ.がれき類!D29&gt;0,ﾀ.がれき類!D29&lt;0),ﾀ.がれき類!D29,IF(V$19&gt;0,"0",0))</f>
        <v>1175</v>
      </c>
      <c r="W14" s="388">
        <f>IF(OR(ﾁ.動物のふん尿!D29&gt;0,ﾁ.動物のふん尿!D29&lt;0),ﾁ.動物のふん尿!D29,IF(W$19&gt;0,"0",0))</f>
        <v>0</v>
      </c>
      <c r="X14" s="388">
        <f>IF(OR(ﾂ.動物の死体!D29&gt;0,ﾂ.動物の死体!D29&lt;0),ﾂ.動物の死体!D29,IF(X$19&gt;0,"0",0))</f>
        <v>0</v>
      </c>
      <c r="Y14" s="388">
        <f>IF(OR(ﾃ.ばいじん!D29&gt;0,ﾃ.ばいじん!D29&lt;0),ﾃ.ばいじん!D29,IF(Y$19&gt;0,"0",0))</f>
        <v>0</v>
      </c>
      <c r="Z14" s="389">
        <f>IF(OR(ﾄ.混合廃棄物その他!D29&gt;0,ﾄ.混合廃棄物その他!D29&lt;0),ﾄ.混合廃棄物その他!D29,IF(Z$19&gt;0,"0",0))</f>
        <v>440</v>
      </c>
      <c r="AA14" s="390">
        <f t="shared" si="0"/>
        <v>3847.6000000000004</v>
      </c>
    </row>
    <row r="15" spans="2:27" ht="24" customHeight="1" x14ac:dyDescent="0.15">
      <c r="B15" s="179" t="s">
        <v>242</v>
      </c>
      <c r="C15" s="954" t="s">
        <v>240</v>
      </c>
      <c r="D15" s="954"/>
      <c r="E15" s="954"/>
      <c r="F15" s="955"/>
      <c r="G15" s="388">
        <f>IF(OR(ｱ.燃え殻!D30&gt;0,ｱ.燃え殻!D30&lt;0),ｱ.燃え殻!D30,IF(G$19&gt;0,"0",0))</f>
        <v>0</v>
      </c>
      <c r="H15" s="388">
        <f>IF(OR(ｲ.汚泥!D30&gt;0,ｲ.汚泥!D30&lt;0),ｲ.汚泥!D30,IF(H$19&gt;0,"0",0))</f>
        <v>0</v>
      </c>
      <c r="I15" s="388" t="str">
        <f>IF(OR(ｳ.廃油!D30&gt;0,ｳ.廃油!D30&lt;0),ｳ.廃油!D30,IF(I$19&gt;0,"0",0))</f>
        <v>0</v>
      </c>
      <c r="J15" s="388">
        <f>IF(OR(ｴ.廃酸!$D30&gt;0,ｴ.廃酸!$D30&lt;0),ｴ.廃酸!D30,IF(J$19&gt;0,"0",0))</f>
        <v>0</v>
      </c>
      <c r="K15" s="388">
        <f>IF(OR(ｵ.廃ｱﾙｶﾘ!$D30&gt;0,ｵ.廃ｱﾙｶﾘ!$D30&lt;0),ｵ.廃ｱﾙｶﾘ!D30,IF(K$19&gt;0,"0",0))</f>
        <v>0</v>
      </c>
      <c r="L15" s="388">
        <f>IF(OR(ｶ.廃ﾌﾟﾗ類!D30&gt;0,ｶ.廃ﾌﾟﾗ類!D30&lt;0),ｶ.廃ﾌﾟﾗ類!D30,IF(L$19&gt;0,"0",0))</f>
        <v>97</v>
      </c>
      <c r="M15" s="388">
        <f>IF(OR(ｷ.紙くず!D30&gt;0,ｷ.紙くず!D30&lt;0),ｷ.紙くず!D30,IF(M$19&gt;0,"0",0))</f>
        <v>197</v>
      </c>
      <c r="N15" s="388">
        <f>IF(OR(ｸ.木くず!D30&gt;0,ｸ.木くず!D30&lt;0),ｸ.木くず!D30,IF(N$19&gt;0,"0",0))</f>
        <v>528</v>
      </c>
      <c r="O15" s="388">
        <f>IF(OR(ｹ.繊維くず!D30&gt;0,ｹ.繊維くず!D30&lt;0),ｹ.繊維くず!D30,IF(O$19&gt;0,"0",0))</f>
        <v>0.1</v>
      </c>
      <c r="P15" s="388">
        <f>IF(OR(ｺ.動植物性残さ!D30&gt;0,ｺ.動植物性残さ!D30&lt;0),ｺ.動植物性残さ!D30,IF(P$19&gt;0,"0",0))</f>
        <v>0</v>
      </c>
      <c r="Q15" s="388">
        <f>IF(OR(ｻ.動物系固形不要物!D30&gt;0,ｻ.動物系固形不要物!D30&lt;0),ｻ.動物系固形不要物!D30,IF(Q$19&gt;0,"0",0))</f>
        <v>0</v>
      </c>
      <c r="R15" s="388">
        <f>IF(OR(ｼ.ｺﾞﾑくず!D30&gt;0,ｼ.ｺﾞﾑくず!D30&lt;0),ｼ.ｺﾞﾑくず!D30,IF(R$19&gt;0,"0",0))</f>
        <v>0</v>
      </c>
      <c r="S15" s="388">
        <f>IF(OR(ｽ.金属くず!D30&gt;0,ｽ.金属くず!D30&lt;0),ｽ.金属くず!D30,IF(S$19&gt;0,"0",0))</f>
        <v>19</v>
      </c>
      <c r="T15" s="388">
        <f>IF(OR(ｾ.ｶﾞﾗｽ･ｺﾝｸﾘ･陶磁器くず!D30&gt;0,ｾ.ｶﾞﾗｽ･ｺﾝｸﾘ･陶磁器くず!D30&lt;0),ｾ.ｶﾞﾗｽ･ｺﾝｸﾘ･陶磁器くず!D30,IF(T$19&gt;0,"0",0))</f>
        <v>885</v>
      </c>
      <c r="U15" s="388">
        <f>IF(OR(ｿ.鉱さい!D30&gt;0,ｿ.鉱さい!D30&lt;0),ｿ.鉱さい!D30,IF(U$19&gt;0,"0",0))</f>
        <v>0</v>
      </c>
      <c r="V15" s="388">
        <f>IF(OR(ﾀ.がれき類!D30&gt;0,ﾀ.がれき類!D30&lt;0),ﾀ.がれき類!D30,IF(V$19&gt;0,"0",0))</f>
        <v>130</v>
      </c>
      <c r="W15" s="388">
        <f>IF(OR(ﾁ.動物のふん尿!D30&gt;0,ﾁ.動物のふん尿!D30&lt;0),ﾁ.動物のふん尿!D30,IF(W$19&gt;0,"0",0))</f>
        <v>0</v>
      </c>
      <c r="X15" s="388">
        <f>IF(OR(ﾂ.動物の死体!D30&gt;0,ﾂ.動物の死体!D30&lt;0),ﾂ.動物の死体!D30,IF(X$19&gt;0,"0",0))</f>
        <v>0</v>
      </c>
      <c r="Y15" s="388">
        <f>IF(OR(ﾃ.ばいじん!D30&gt;0,ﾃ.ばいじん!D30&lt;0),ﾃ.ばいじん!D30,IF(Y$19&gt;0,"0",0))</f>
        <v>0</v>
      </c>
      <c r="Z15" s="389">
        <f>IF(OR(ﾄ.混合廃棄物その他!D30&gt;0,ﾄ.混合廃棄物その他!D30&lt;0),ﾄ.混合廃棄物その他!D30,IF(Z$19&gt;0,"0",0))</f>
        <v>387</v>
      </c>
      <c r="AA15" s="390">
        <f t="shared" si="0"/>
        <v>2243.1</v>
      </c>
    </row>
    <row r="16" spans="2:27" ht="24" customHeight="1" x14ac:dyDescent="0.15">
      <c r="B16" s="179" t="s">
        <v>243</v>
      </c>
      <c r="C16" s="954" t="s">
        <v>241</v>
      </c>
      <c r="D16" s="954"/>
      <c r="E16" s="954"/>
      <c r="F16" s="955"/>
      <c r="G16" s="388">
        <f>IF(OR(ｱ.燃え殻!D31&gt;0,ｱ.燃え殻!D31&lt;0),ｱ.燃え殻!D31,IF(G$19&gt;0,"0",0))</f>
        <v>0</v>
      </c>
      <c r="H16" s="388">
        <f>IF(OR(ｲ.汚泥!D31&gt;0,ｲ.汚泥!D31&lt;0),ｲ.汚泥!D31,IF(H$19&gt;0,"0",0))</f>
        <v>0</v>
      </c>
      <c r="I16" s="388" t="str">
        <f>IF(OR(ｳ.廃油!D31&gt;0,ｳ.廃油!D31&lt;0),ｳ.廃油!D31,IF(I$19&gt;0,"0",0))</f>
        <v>0</v>
      </c>
      <c r="J16" s="388">
        <f>IF(OR(ｴ.廃酸!$D31&gt;0,ｴ.廃酸!$D31&lt;0),ｴ.廃酸!D31,IF(J$19&gt;0,"0",0))</f>
        <v>0</v>
      </c>
      <c r="K16" s="388">
        <f>IF(OR(ｵ.廃ｱﾙｶﾘ!$D31&gt;0,ｵ.廃ｱﾙｶﾘ!$D31&lt;0),ｵ.廃ｱﾙｶﾘ!D31,IF(K$19&gt;0,"0",0))</f>
        <v>0</v>
      </c>
      <c r="L16" s="388">
        <f>IF(OR(ｶ.廃ﾌﾟﾗ類!D31&gt;0,ｶ.廃ﾌﾟﾗ類!D31&lt;0),ｶ.廃ﾌﾟﾗ類!D31,IF(L$19&gt;0,"0",0))</f>
        <v>78</v>
      </c>
      <c r="M16" s="388">
        <f>IF(OR(ｷ.紙くず!D31&gt;0,ｷ.紙くず!D31&lt;0),ｷ.紙くず!D31,IF(M$19&gt;0,"0",0))</f>
        <v>150</v>
      </c>
      <c r="N16" s="388">
        <f>IF(OR(ｸ.木くず!D31&gt;0,ｸ.木くず!D31&lt;0),ｸ.木くず!D31,IF(N$19&gt;0,"0",0))</f>
        <v>860</v>
      </c>
      <c r="O16" s="388">
        <f>IF(OR(ｹ.繊維くず!D31&gt;0,ｹ.繊維くず!D31&lt;0),ｹ.繊維くず!D31,IF(O$19&gt;0,"0",0))</f>
        <v>1.1000000000000001</v>
      </c>
      <c r="P16" s="388">
        <f>IF(OR(ｺ.動植物性残さ!D31&gt;0,ｺ.動植物性残さ!D31&lt;0),ｺ.動植物性残さ!D31,IF(P$19&gt;0,"0",0))</f>
        <v>0</v>
      </c>
      <c r="Q16" s="388">
        <f>IF(OR(ｻ.動物系固形不要物!D31&gt;0,ｻ.動物系固形不要物!D31&lt;0),ｻ.動物系固形不要物!D31,IF(Q$19&gt;0,"0",0))</f>
        <v>0</v>
      </c>
      <c r="R16" s="388">
        <f>IF(OR(ｼ.ｺﾞﾑくず!D31&gt;0,ｼ.ｺﾞﾑくず!D31&lt;0),ｼ.ｺﾞﾑくず!D31,IF(R$19&gt;0,"0",0))</f>
        <v>0</v>
      </c>
      <c r="S16" s="388">
        <f>IF(OR(ｽ.金属くず!D31&gt;0,ｽ.金属くず!D31&lt;0),ｽ.金属くず!D31,IF(S$19&gt;0,"0",0))</f>
        <v>41</v>
      </c>
      <c r="T16" s="388">
        <f>IF(OR(ｾ.ｶﾞﾗｽ･ｺﾝｸﾘ･陶磁器くず!D31&gt;0,ｾ.ｶﾞﾗｽ･ｺﾝｸﾘ･陶磁器くず!D31&lt;0),ｾ.ｶﾞﾗｽ･ｺﾝｸﾘ･陶磁器くず!D31,IF(T$19&gt;0,"0",0))</f>
        <v>565</v>
      </c>
      <c r="U16" s="388">
        <f>IF(OR(ｿ.鉱さい!D31&gt;0,ｿ.鉱さい!D31&lt;0),ｿ.鉱さい!D31,IF(U$19&gt;0,"0",0))</f>
        <v>0</v>
      </c>
      <c r="V16" s="388">
        <f>IF(OR(ﾀ.がれき類!D31&gt;0,ﾀ.がれき類!D31&lt;0),ﾀ.がれき類!D31,IF(V$19&gt;0,"0",0))</f>
        <v>900</v>
      </c>
      <c r="W16" s="388">
        <f>IF(OR(ﾁ.動物のふん尿!D31&gt;0,ﾁ.動物のふん尿!D31&lt;0),ﾁ.動物のふん尿!D31,IF(W$19&gt;0,"0",0))</f>
        <v>0</v>
      </c>
      <c r="X16" s="388">
        <f>IF(OR(ﾂ.動物の死体!D31&gt;0,ﾂ.動物の死体!D31&lt;0),ﾂ.動物の死体!D31,IF(X$19&gt;0,"0",0))</f>
        <v>0</v>
      </c>
      <c r="Y16" s="388">
        <f>IF(OR(ﾃ.ばいじん!D31&gt;0,ﾃ.ばいじん!D31&lt;0),ﾃ.ばいじん!D31,IF(Y$19&gt;0,"0",0))</f>
        <v>0</v>
      </c>
      <c r="Z16" s="389">
        <f>IF(OR(ﾄ.混合廃棄物その他!D31&gt;0,ﾄ.混合廃棄物その他!D31&lt;0),ﾄ.混合廃棄物その他!D31,IF(Z$19&gt;0,"0",0))</f>
        <v>364</v>
      </c>
      <c r="AA16" s="390">
        <f t="shared" si="0"/>
        <v>2959.1</v>
      </c>
    </row>
    <row r="17" spans="2:27" ht="24" customHeight="1" x14ac:dyDescent="0.15">
      <c r="B17" s="179"/>
      <c r="C17" s="954" t="s">
        <v>426</v>
      </c>
      <c r="D17" s="954"/>
      <c r="E17" s="954"/>
      <c r="F17" s="955"/>
      <c r="G17" s="388">
        <f>IF(OR(ｱ.燃え殻!D32&gt;0,ｱ.燃え殻!D32&lt;0),ｱ.燃え殻!D32,IF(G$19&gt;0,"0",0))</f>
        <v>0</v>
      </c>
      <c r="H17" s="388">
        <f>IF(OR(ｲ.汚泥!D32&gt;0,ｲ.汚泥!D32&lt;0),ｲ.汚泥!D32,IF(H$19&gt;0,"0",0))</f>
        <v>0</v>
      </c>
      <c r="I17" s="388" t="str">
        <f>IF(OR(ｳ.廃油!D32&gt;0,ｳ.廃油!D32&lt;0),ｳ.廃油!D32,IF(I$19&gt;0,"0",0))</f>
        <v>0</v>
      </c>
      <c r="J17" s="388">
        <f>IF(OR(ｴ.廃酸!$D32&gt;0,ｴ.廃酸!$D32&lt;0),ｴ.廃酸!D32,IF(J$19&gt;0,"0",0))</f>
        <v>0</v>
      </c>
      <c r="K17" s="388">
        <f>IF(OR(ｵ.廃ｱﾙｶﾘ!$D32&gt;0,ｵ.廃ｱﾙｶﾘ!$D32&lt;0),ｵ.廃ｱﾙｶﾘ!D32,IF(K$19&gt;0,"0",0))</f>
        <v>0</v>
      </c>
      <c r="L17" s="388" t="str">
        <f>IF(OR(ｶ.廃ﾌﾟﾗ類!D32&gt;0,ｶ.廃ﾌﾟﾗ類!D32&lt;0),ｶ.廃ﾌﾟﾗ類!D32,IF(L$19&gt;0,"0",0))</f>
        <v>0</v>
      </c>
      <c r="M17" s="388" t="str">
        <f>IF(OR(ｷ.紙くず!D32&gt;0,ｷ.紙くず!D32&lt;0),ｷ.紙くず!D32,IF(M$19&gt;0,"0",0))</f>
        <v>0</v>
      </c>
      <c r="N17" s="388" t="str">
        <f>IF(OR(ｸ.木くず!D32&gt;0,ｸ.木くず!D32&lt;0),ｸ.木くず!D32,IF(N$19&gt;0,"0",0))</f>
        <v>0</v>
      </c>
      <c r="O17" s="388" t="str">
        <f>IF(OR(ｹ.繊維くず!D32&gt;0,ｹ.繊維くず!D32&lt;0),ｹ.繊維くず!D32,IF(O$19&gt;0,"0",0))</f>
        <v>0</v>
      </c>
      <c r="P17" s="388">
        <f>IF(OR(ｺ.動植物性残さ!D32&gt;0,ｺ.動植物性残さ!D32&lt;0),ｺ.動植物性残さ!D32,IF(P$19&gt;0,"0",0))</f>
        <v>0</v>
      </c>
      <c r="Q17" s="388">
        <f>IF(OR(ｻ.動物系固形不要物!D32&gt;0,ｻ.動物系固形不要物!D32&lt;0),ｻ.動物系固形不要物!D32,IF(Q$19&gt;0,"0",0))</f>
        <v>0</v>
      </c>
      <c r="R17" s="388">
        <f>IF(OR(ｼ.ｺﾞﾑくず!D32&gt;0,ｼ.ｺﾞﾑくず!D32&lt;0),ｼ.ｺﾞﾑくず!D32,IF(R$19&gt;0,"0",0))</f>
        <v>0</v>
      </c>
      <c r="S17" s="388" t="str">
        <f>IF(OR(ｽ.金属くず!D32&gt;0,ｽ.金属くず!D32&lt;0),ｽ.金属くず!D32,IF(S$19&gt;0,"0",0))</f>
        <v>0</v>
      </c>
      <c r="T17" s="388" t="str">
        <f>IF(OR(ｾ.ｶﾞﾗｽ･ｺﾝｸﾘ･陶磁器くず!D32&gt;0,ｾ.ｶﾞﾗｽ･ｺﾝｸﾘ･陶磁器くず!D32&lt;0),ｾ.ｶﾞﾗｽ･ｺﾝｸﾘ･陶磁器くず!D32,IF(T$19&gt;0,"0",0))</f>
        <v>0</v>
      </c>
      <c r="U17" s="388">
        <f>IF(OR(ｿ.鉱さい!D32&gt;0,ｿ.鉱さい!D32&lt;0),ｿ.鉱さい!D32,IF(U$19&gt;0,"0",0))</f>
        <v>0</v>
      </c>
      <c r="V17" s="388" t="str">
        <f>IF(OR(ﾀ.がれき類!D32&gt;0,ﾀ.がれき類!D32&lt;0),ﾀ.がれき類!D32,IF(V$19&gt;0,"0",0))</f>
        <v>0</v>
      </c>
      <c r="W17" s="388">
        <f>IF(OR(ﾁ.動物のふん尿!D32&gt;0,ﾁ.動物のふん尿!D32&lt;0),ﾁ.動物のふん尿!D32,IF(W$19&gt;0,"0",0))</f>
        <v>0</v>
      </c>
      <c r="X17" s="388">
        <f>IF(OR(ﾂ.動物の死体!D32&gt;0,ﾂ.動物の死体!D32&lt;0),ﾂ.動物の死体!D32,IF(X$19&gt;0,"0",0))</f>
        <v>0</v>
      </c>
      <c r="Y17" s="388">
        <f>IF(OR(ﾃ.ばいじん!D32&gt;0,ﾃ.ばいじん!D32&lt;0),ﾃ.ばいじん!D32,IF(Y$19&gt;0,"0",0))</f>
        <v>0</v>
      </c>
      <c r="Z17" s="389" t="str">
        <f>IF(OR(ﾄ.混合廃棄物その他!D32&gt;0,ﾄ.混合廃棄物その他!D32&lt;0),ﾄ.混合廃棄物その他!D32,IF(Z$19&gt;0,"0",0))</f>
        <v>0</v>
      </c>
      <c r="AA17" s="390" t="str">
        <f t="shared" si="0"/>
        <v>0</v>
      </c>
    </row>
    <row r="18" spans="2:27" ht="24" customHeight="1" thickBot="1" x14ac:dyDescent="0.2">
      <c r="B18" s="180"/>
      <c r="C18" s="209" t="s">
        <v>266</v>
      </c>
      <c r="D18" s="950" t="s">
        <v>385</v>
      </c>
      <c r="E18" s="950"/>
      <c r="F18" s="951"/>
      <c r="G18" s="391">
        <f>IF(OR(ｱ.燃え殻!D33&gt;0,ｱ.燃え殻!D33&lt;0),ｱ.燃え殻!D33,IF(G$19&gt;0,"0",0))</f>
        <v>0</v>
      </c>
      <c r="H18" s="391">
        <f>IF(OR(ｲ.汚泥!D33&gt;0,ｲ.汚泥!D33&lt;0),ｲ.汚泥!D33,IF(H$19&gt;0,"0",0))</f>
        <v>0</v>
      </c>
      <c r="I18" s="391" t="str">
        <f>IF(OR(ｳ.廃油!D33&gt;0,ｳ.廃油!D33&lt;0),ｳ.廃油!D33,IF(I$19&gt;0,"0",0))</f>
        <v>0</v>
      </c>
      <c r="J18" s="391">
        <f>IF(OR(ｴ.廃酸!$D33&gt;0,ｴ.廃酸!$D33&lt;0),ｴ.廃酸!D33,IF(J$19&gt;0,"0",0))</f>
        <v>0</v>
      </c>
      <c r="K18" s="391">
        <f>IF(OR(ｵ.廃ｱﾙｶﾘ!$D33&gt;0,ｵ.廃ｱﾙｶﾘ!$D33&lt;0),ｵ.廃ｱﾙｶﾘ!D33,IF(K$19&gt;0,"0",0))</f>
        <v>0</v>
      </c>
      <c r="L18" s="391" t="str">
        <f>IF(OR(ｶ.廃ﾌﾟﾗ類!D33&gt;0,ｶ.廃ﾌﾟﾗ類!D33&lt;0),ｶ.廃ﾌﾟﾗ類!D33,IF(L$19&gt;0,"0",0))</f>
        <v>0</v>
      </c>
      <c r="M18" s="391" t="str">
        <f>IF(OR(ｷ.紙くず!D33&gt;0,ｷ.紙くず!D33&lt;0),ｷ.紙くず!D33,IF(M$19&gt;0,"0",0))</f>
        <v>0</v>
      </c>
      <c r="N18" s="391" t="str">
        <f>IF(OR(ｸ.木くず!D33&gt;0,ｸ.木くず!D33&lt;0),ｸ.木くず!D33,IF(N$19&gt;0,"0",0))</f>
        <v>0</v>
      </c>
      <c r="O18" s="391" t="str">
        <f>IF(OR(ｹ.繊維くず!D33&gt;0,ｹ.繊維くず!D33&lt;0),ｹ.繊維くず!D33,IF(O$19&gt;0,"0",0))</f>
        <v>0</v>
      </c>
      <c r="P18" s="391">
        <f>IF(OR(ｺ.動植物性残さ!D33&gt;0,ｺ.動植物性残さ!D33&lt;0),ｺ.動植物性残さ!D33,IF(P$19&gt;0,"0",0))</f>
        <v>0</v>
      </c>
      <c r="Q18" s="391">
        <f>IF(OR(ｻ.動物系固形不要物!D33&gt;0,ｻ.動物系固形不要物!D33&lt;0),ｻ.動物系固形不要物!D33,IF(Q$19&gt;0,"0",0))</f>
        <v>0</v>
      </c>
      <c r="R18" s="391">
        <f>IF(OR(ｼ.ｺﾞﾑくず!D33&gt;0,ｼ.ｺﾞﾑくず!D33&lt;0),ｼ.ｺﾞﾑくず!D33,IF(R$19&gt;0,"0",0))</f>
        <v>0</v>
      </c>
      <c r="S18" s="391" t="str">
        <f>IF(OR(ｽ.金属くず!D33&gt;0,ｽ.金属くず!D33&lt;0),ｽ.金属くず!D33,IF(S$19&gt;0,"0",0))</f>
        <v>0</v>
      </c>
      <c r="T18" s="391" t="str">
        <f>IF(OR(ｾ.ｶﾞﾗｽ･ｺﾝｸﾘ･陶磁器くず!D33&gt;0,ｾ.ｶﾞﾗｽ･ｺﾝｸﾘ･陶磁器くず!D33&lt;0),ｾ.ｶﾞﾗｽ･ｺﾝｸﾘ･陶磁器くず!D33,IF(T$19&gt;0,"0",0))</f>
        <v>0</v>
      </c>
      <c r="U18" s="391">
        <f>IF(OR(ｿ.鉱さい!D33&gt;0,ｿ.鉱さい!D33&lt;0),ｿ.鉱さい!D33,IF(U$19&gt;0,"0",0))</f>
        <v>0</v>
      </c>
      <c r="V18" s="391" t="str">
        <f>IF(OR(ﾀ.がれき類!D33&gt;0,ﾀ.がれき類!D33&lt;0),ﾀ.がれき類!D33,IF(V$19&gt;0,"0",0))</f>
        <v>0</v>
      </c>
      <c r="W18" s="391">
        <f>IF(OR(ﾁ.動物のふん尿!D33&gt;0,ﾁ.動物のふん尿!D33&lt;0),ﾁ.動物のふん尿!D33,IF(W$19&gt;0,"0",0))</f>
        <v>0</v>
      </c>
      <c r="X18" s="391">
        <f>IF(OR(ﾂ.動物の死体!D33&gt;0,ﾂ.動物の死体!D33&lt;0),ﾂ.動物の死体!D33,IF(X$19&gt;0,"0",0))</f>
        <v>0</v>
      </c>
      <c r="Y18" s="391">
        <f>IF(OR(ﾃ.ばいじん!D33&gt;0,ﾃ.ばいじん!D33&lt;0),ﾃ.ばいじん!D33,IF(Y$19&gt;0,"0",0))</f>
        <v>0</v>
      </c>
      <c r="Z18" s="392" t="str">
        <f>IF(OR(ﾄ.混合廃棄物その他!D33&gt;0,ﾄ.混合廃棄物その他!D33&lt;0),ﾄ.混合廃棄物その他!D33,IF(Z$19&gt;0,"0",0))</f>
        <v>0</v>
      </c>
      <c r="AA18" s="393" t="str">
        <f t="shared" si="0"/>
        <v>0</v>
      </c>
    </row>
    <row r="19" spans="2:27" ht="24" customHeight="1" thickTop="1" x14ac:dyDescent="0.15">
      <c r="B19" s="176"/>
      <c r="C19" s="181" t="s">
        <v>331</v>
      </c>
      <c r="D19" s="963" t="s">
        <v>332</v>
      </c>
      <c r="E19" s="963"/>
      <c r="F19" s="964"/>
      <c r="G19" s="394">
        <f t="shared" ref="G19:Z19" si="1">+G37+G25+G23+G22+G21-G20</f>
        <v>0</v>
      </c>
      <c r="H19" s="394">
        <f t="shared" si="1"/>
        <v>0</v>
      </c>
      <c r="I19" s="394">
        <f t="shared" si="1"/>
        <v>3.7</v>
      </c>
      <c r="J19" s="394">
        <f t="shared" si="1"/>
        <v>0</v>
      </c>
      <c r="K19" s="394">
        <f t="shared" si="1"/>
        <v>0</v>
      </c>
      <c r="L19" s="394">
        <f t="shared" si="1"/>
        <v>115</v>
      </c>
      <c r="M19" s="394">
        <f t="shared" si="1"/>
        <v>203.1</v>
      </c>
      <c r="N19" s="394">
        <f t="shared" si="1"/>
        <v>1129.4000000000001</v>
      </c>
      <c r="O19" s="394">
        <f t="shared" si="1"/>
        <v>3.3</v>
      </c>
      <c r="P19" s="394">
        <f t="shared" si="1"/>
        <v>0</v>
      </c>
      <c r="Q19" s="394">
        <f t="shared" si="1"/>
        <v>0</v>
      </c>
      <c r="R19" s="394">
        <f t="shared" si="1"/>
        <v>0</v>
      </c>
      <c r="S19" s="394">
        <f t="shared" si="1"/>
        <v>21.299999999999997</v>
      </c>
      <c r="T19" s="394">
        <f t="shared" si="1"/>
        <v>978.1</v>
      </c>
      <c r="U19" s="394">
        <f t="shared" si="1"/>
        <v>0</v>
      </c>
      <c r="V19" s="394">
        <f t="shared" si="1"/>
        <v>1249.3</v>
      </c>
      <c r="W19" s="394">
        <f t="shared" si="1"/>
        <v>0</v>
      </c>
      <c r="X19" s="394">
        <f t="shared" si="1"/>
        <v>0</v>
      </c>
      <c r="Y19" s="394">
        <f t="shared" si="1"/>
        <v>0</v>
      </c>
      <c r="Z19" s="395">
        <f t="shared" si="1"/>
        <v>476.1</v>
      </c>
      <c r="AA19" s="396">
        <f t="shared" ref="AA19:AA25" si="2">SUM(G19:Z19)</f>
        <v>4179.3</v>
      </c>
    </row>
    <row r="20" spans="2:27" ht="24" customHeight="1" thickBot="1" x14ac:dyDescent="0.2">
      <c r="B20" s="177"/>
      <c r="C20" s="229" t="s">
        <v>231</v>
      </c>
      <c r="D20" s="965" t="s">
        <v>232</v>
      </c>
      <c r="E20" s="965"/>
      <c r="F20" s="966"/>
      <c r="G20" s="397">
        <f>+ｱ.燃え殻!$F$15</f>
        <v>0</v>
      </c>
      <c r="H20" s="397">
        <f>+ｲ.汚泥!$F$15</f>
        <v>0</v>
      </c>
      <c r="I20" s="397">
        <f>+ｳ.廃油!$F$15</f>
        <v>0</v>
      </c>
      <c r="J20" s="397">
        <f>+ｴ.廃酸!$F$15</f>
        <v>0</v>
      </c>
      <c r="K20" s="397">
        <f>+ｵ.廃ｱﾙｶﾘ!$F$15</f>
        <v>0</v>
      </c>
      <c r="L20" s="397">
        <f>+ｶ.廃ﾌﾟﾗ類!$F$15</f>
        <v>0</v>
      </c>
      <c r="M20" s="397">
        <f>+ｷ.紙くず!$F$15</f>
        <v>0</v>
      </c>
      <c r="N20" s="397">
        <f>+ｸ.木くず!$F$15</f>
        <v>0</v>
      </c>
      <c r="O20" s="397">
        <f>+ｹ.繊維くず!$F$15</f>
        <v>0</v>
      </c>
      <c r="P20" s="397">
        <f>+ｺ.動植物性残さ!$F$15</f>
        <v>0</v>
      </c>
      <c r="Q20" s="397">
        <f>+ｻ.動物系固形不要物!$F$15</f>
        <v>0</v>
      </c>
      <c r="R20" s="397">
        <f>+ｼ.ｺﾞﾑくず!$F$15</f>
        <v>0</v>
      </c>
      <c r="S20" s="397">
        <f>+ｽ.金属くず!$F$15</f>
        <v>0</v>
      </c>
      <c r="T20" s="397">
        <f>+ｾ.ｶﾞﾗｽ･ｺﾝｸﾘ･陶磁器くず!$F$15</f>
        <v>0</v>
      </c>
      <c r="U20" s="397">
        <f>+ｿ.鉱さい!$F$15</f>
        <v>0</v>
      </c>
      <c r="V20" s="397">
        <f>+ﾀ.がれき類!$F$15</f>
        <v>0</v>
      </c>
      <c r="W20" s="397">
        <f>+ﾁ.動物のふん尿!$F$15</f>
        <v>0</v>
      </c>
      <c r="X20" s="397">
        <f>+ﾂ.動物の死体!$F$15</f>
        <v>0</v>
      </c>
      <c r="Y20" s="397">
        <f>+ﾃ.ばいじん!$F$15</f>
        <v>0</v>
      </c>
      <c r="Z20" s="398">
        <f>+ﾄ.混合廃棄物その他!$F$15</f>
        <v>0</v>
      </c>
      <c r="AA20" s="399">
        <f t="shared" si="2"/>
        <v>0</v>
      </c>
    </row>
    <row r="21" spans="2:27" ht="24" customHeight="1" x14ac:dyDescent="0.15">
      <c r="B21" s="177"/>
      <c r="C21" s="134"/>
      <c r="D21" s="228" t="s">
        <v>56</v>
      </c>
      <c r="E21" s="967" t="s">
        <v>281</v>
      </c>
      <c r="F21" s="968"/>
      <c r="G21" s="400">
        <f>+ｱ.燃え殻!$P$12</f>
        <v>0</v>
      </c>
      <c r="H21" s="400">
        <f>+ｲ.汚泥!$P$12</f>
        <v>0</v>
      </c>
      <c r="I21" s="400">
        <f>+ｳ.廃油!$P$12</f>
        <v>0</v>
      </c>
      <c r="J21" s="400">
        <f>+ｴ.廃酸!$P$12</f>
        <v>0</v>
      </c>
      <c r="K21" s="400">
        <f>+ｵ.廃ｱﾙｶﾘ!$P$12</f>
        <v>0</v>
      </c>
      <c r="L21" s="400">
        <f>+ｶ.廃ﾌﾟﾗ類!$P$12</f>
        <v>0</v>
      </c>
      <c r="M21" s="400">
        <f>+ｷ.紙くず!$P$12</f>
        <v>0</v>
      </c>
      <c r="N21" s="400">
        <f>+ｸ.木くず!$P$12</f>
        <v>0</v>
      </c>
      <c r="O21" s="400">
        <f>+ｹ.繊維くず!$P$12</f>
        <v>0</v>
      </c>
      <c r="P21" s="400">
        <f>+ｺ.動植物性残さ!$P$12</f>
        <v>0</v>
      </c>
      <c r="Q21" s="400">
        <f>+ｻ.動物系固形不要物!$P$12</f>
        <v>0</v>
      </c>
      <c r="R21" s="400">
        <f>+ｼ.ｺﾞﾑくず!$P$12</f>
        <v>0</v>
      </c>
      <c r="S21" s="400">
        <f>+ｽ.金属くず!$P$12</f>
        <v>0</v>
      </c>
      <c r="T21" s="400">
        <f>+ｾ.ｶﾞﾗｽ･ｺﾝｸﾘ･陶磁器くず!$P$12</f>
        <v>0</v>
      </c>
      <c r="U21" s="400">
        <f>+ｿ.鉱さい!$P$12</f>
        <v>0</v>
      </c>
      <c r="V21" s="400">
        <f>+ﾀ.がれき類!$P$12</f>
        <v>0</v>
      </c>
      <c r="W21" s="400">
        <f>+ﾁ.動物のふん尿!$P$12</f>
        <v>0</v>
      </c>
      <c r="X21" s="400">
        <f>+ﾂ.動物の死体!$P$12</f>
        <v>0</v>
      </c>
      <c r="Y21" s="400">
        <f>+ﾃ.ばいじん!$P$12</f>
        <v>0</v>
      </c>
      <c r="Z21" s="401">
        <f>+ﾄ.混合廃棄物その他!$P$12</f>
        <v>0</v>
      </c>
      <c r="AA21" s="402">
        <f t="shared" si="2"/>
        <v>0</v>
      </c>
    </row>
    <row r="22" spans="2:27" ht="24" customHeight="1" x14ac:dyDescent="0.15">
      <c r="B22" s="177"/>
      <c r="C22" s="134"/>
      <c r="D22" s="133" t="s">
        <v>57</v>
      </c>
      <c r="E22" s="973" t="s">
        <v>282</v>
      </c>
      <c r="F22" s="974"/>
      <c r="G22" s="403">
        <f>+ｱ.燃え殻!$P$15</f>
        <v>0</v>
      </c>
      <c r="H22" s="403">
        <f>+ｲ.汚泥!$P$15</f>
        <v>0</v>
      </c>
      <c r="I22" s="403">
        <f>+ｳ.廃油!$P$15</f>
        <v>0</v>
      </c>
      <c r="J22" s="403">
        <f>+ｴ.廃酸!$P$15</f>
        <v>0</v>
      </c>
      <c r="K22" s="403">
        <f>+ｵ.廃ｱﾙｶﾘ!$P$15</f>
        <v>0</v>
      </c>
      <c r="L22" s="403">
        <f>+ｶ.廃ﾌﾟﾗ類!$P$15</f>
        <v>0</v>
      </c>
      <c r="M22" s="403">
        <f>+ｷ.紙くず!$P$15</f>
        <v>0</v>
      </c>
      <c r="N22" s="403">
        <f>+ｸ.木くず!$P$15</f>
        <v>0</v>
      </c>
      <c r="O22" s="403">
        <f>+ｹ.繊維くず!$P$15</f>
        <v>0</v>
      </c>
      <c r="P22" s="403">
        <f>+ｺ.動植物性残さ!$P$15</f>
        <v>0</v>
      </c>
      <c r="Q22" s="403">
        <f>+ｻ.動物系固形不要物!$P$15</f>
        <v>0</v>
      </c>
      <c r="R22" s="403">
        <f>+ｼ.ｺﾞﾑくず!$P$15</f>
        <v>0</v>
      </c>
      <c r="S22" s="403">
        <f>+ｽ.金属くず!$P$15</f>
        <v>0</v>
      </c>
      <c r="T22" s="403">
        <f>+ｾ.ｶﾞﾗｽ･ｺﾝｸﾘ･陶磁器くず!$P$15</f>
        <v>0</v>
      </c>
      <c r="U22" s="403">
        <f>+ｿ.鉱さい!$P$15</f>
        <v>0</v>
      </c>
      <c r="V22" s="403">
        <f>+ﾀ.がれき類!$P$15</f>
        <v>0</v>
      </c>
      <c r="W22" s="403">
        <f>+ﾁ.動物のふん尿!$P$15</f>
        <v>0</v>
      </c>
      <c r="X22" s="403">
        <f>+ﾂ.動物の死体!$P$15</f>
        <v>0</v>
      </c>
      <c r="Y22" s="403">
        <f>+ﾃ.ばいじん!$P$15</f>
        <v>0</v>
      </c>
      <c r="Z22" s="404">
        <f>+ﾄ.混合廃棄物その他!$P$15</f>
        <v>0</v>
      </c>
      <c r="AA22" s="405">
        <f t="shared" si="2"/>
        <v>0</v>
      </c>
    </row>
    <row r="23" spans="2:27" ht="24" customHeight="1" x14ac:dyDescent="0.15">
      <c r="B23" s="177"/>
      <c r="C23" s="134"/>
      <c r="D23" s="457" t="s">
        <v>58</v>
      </c>
      <c r="E23" s="969" t="s">
        <v>283</v>
      </c>
      <c r="F23" s="970"/>
      <c r="G23" s="406">
        <f>+ｱ.燃え殻!$P$18</f>
        <v>0</v>
      </c>
      <c r="H23" s="406">
        <f>+ｲ.汚泥!$P$18</f>
        <v>0</v>
      </c>
      <c r="I23" s="406">
        <f>+ｳ.廃油!$P$18</f>
        <v>0</v>
      </c>
      <c r="J23" s="406">
        <f>+ｴ.廃酸!$P$18</f>
        <v>0</v>
      </c>
      <c r="K23" s="406">
        <f>+ｵ.廃ｱﾙｶﾘ!$P$18</f>
        <v>0</v>
      </c>
      <c r="L23" s="406">
        <f>+ｶ.廃ﾌﾟﾗ類!$P$18</f>
        <v>0</v>
      </c>
      <c r="M23" s="406">
        <f>+ｷ.紙くず!$P$18</f>
        <v>0</v>
      </c>
      <c r="N23" s="406">
        <f>+ｸ.木くず!$P$18</f>
        <v>0</v>
      </c>
      <c r="O23" s="406">
        <f>+ｹ.繊維くず!$P$18</f>
        <v>0</v>
      </c>
      <c r="P23" s="406">
        <f>+ｺ.動植物性残さ!$P$18</f>
        <v>0</v>
      </c>
      <c r="Q23" s="406">
        <f>+ｻ.動物系固形不要物!$P$18</f>
        <v>0</v>
      </c>
      <c r="R23" s="406">
        <f>+ｼ.ｺﾞﾑくず!$P$18</f>
        <v>0</v>
      </c>
      <c r="S23" s="406">
        <f>+ｽ.金属くず!$P$18</f>
        <v>0</v>
      </c>
      <c r="T23" s="406">
        <f>+ｾ.ｶﾞﾗｽ･ｺﾝｸﾘ･陶磁器くず!$P$18</f>
        <v>0</v>
      </c>
      <c r="U23" s="406">
        <f>+ｿ.鉱さい!$P$18</f>
        <v>0</v>
      </c>
      <c r="V23" s="406">
        <f>+ﾀ.がれき類!$P$18</f>
        <v>0</v>
      </c>
      <c r="W23" s="406">
        <f>+ﾁ.動物のふん尿!$P$18</f>
        <v>0</v>
      </c>
      <c r="X23" s="406">
        <f>+ﾂ.動物の死体!$P$18</f>
        <v>0</v>
      </c>
      <c r="Y23" s="406">
        <f>+ﾃ.ばいじん!$P$18</f>
        <v>0</v>
      </c>
      <c r="Z23" s="407">
        <f>+ﾄ.混合廃棄物その他!$P$18</f>
        <v>0</v>
      </c>
      <c r="AA23" s="408">
        <f t="shared" si="2"/>
        <v>0</v>
      </c>
    </row>
    <row r="24" spans="2:27" ht="24" customHeight="1" x14ac:dyDescent="0.15">
      <c r="B24" s="177"/>
      <c r="C24" s="134"/>
      <c r="D24" s="210"/>
      <c r="E24" s="211" t="s">
        <v>59</v>
      </c>
      <c r="F24" s="212" t="s">
        <v>284</v>
      </c>
      <c r="G24" s="409">
        <f>+ｱ.燃え殻!$P$21</f>
        <v>0</v>
      </c>
      <c r="H24" s="409">
        <f>+ｲ.汚泥!$P$21</f>
        <v>0</v>
      </c>
      <c r="I24" s="409">
        <f>+ｳ.廃油!$P$21</f>
        <v>0</v>
      </c>
      <c r="J24" s="409">
        <f>+ｴ.廃酸!$P$21</f>
        <v>0</v>
      </c>
      <c r="K24" s="409">
        <f>+ｵ.廃ｱﾙｶﾘ!$P$21</f>
        <v>0</v>
      </c>
      <c r="L24" s="409">
        <f>+ｶ.廃ﾌﾟﾗ類!$P$21</f>
        <v>0</v>
      </c>
      <c r="M24" s="409">
        <f>+ｷ.紙くず!$P$21</f>
        <v>0</v>
      </c>
      <c r="N24" s="409">
        <f>+ｸ.木くず!$P$21</f>
        <v>0</v>
      </c>
      <c r="O24" s="409">
        <f>+ｹ.繊維くず!$P$21</f>
        <v>0</v>
      </c>
      <c r="P24" s="409">
        <f>+ｺ.動植物性残さ!$P$21</f>
        <v>0</v>
      </c>
      <c r="Q24" s="409">
        <f>+ｻ.動物系固形不要物!$P$21</f>
        <v>0</v>
      </c>
      <c r="R24" s="409">
        <f>+ｼ.ｺﾞﾑくず!$P$21</f>
        <v>0</v>
      </c>
      <c r="S24" s="409">
        <f>+ｽ.金属くず!$P$21</f>
        <v>0</v>
      </c>
      <c r="T24" s="409">
        <f>+ｾ.ｶﾞﾗｽ･ｺﾝｸﾘ･陶磁器くず!$P$21</f>
        <v>0</v>
      </c>
      <c r="U24" s="409">
        <f>+ｿ.鉱さい!$P$21</f>
        <v>0</v>
      </c>
      <c r="V24" s="409">
        <f>+ﾀ.がれき類!$P$21</f>
        <v>0</v>
      </c>
      <c r="W24" s="409">
        <f>+ﾁ.動物のふん尿!$P$21</f>
        <v>0</v>
      </c>
      <c r="X24" s="409">
        <f>+ﾂ.動物の死体!$P$21</f>
        <v>0</v>
      </c>
      <c r="Y24" s="409">
        <f>+ﾃ.ばいじん!$P$21</f>
        <v>0</v>
      </c>
      <c r="Z24" s="410">
        <f>+ﾄ.混合廃棄物その他!$P$21</f>
        <v>0</v>
      </c>
      <c r="AA24" s="411">
        <f t="shared" si="2"/>
        <v>0</v>
      </c>
    </row>
    <row r="25" spans="2:27" ht="24" customHeight="1" x14ac:dyDescent="0.15">
      <c r="B25" s="177"/>
      <c r="C25" s="134"/>
      <c r="D25" s="182" t="s">
        <v>86</v>
      </c>
      <c r="E25" s="971" t="s">
        <v>268</v>
      </c>
      <c r="F25" s="972"/>
      <c r="G25" s="412">
        <f>+ｱ.燃え殻!$P$24</f>
        <v>0</v>
      </c>
      <c r="H25" s="412">
        <f>+ｲ.汚泥!$P$24</f>
        <v>0</v>
      </c>
      <c r="I25" s="412">
        <f>+ｳ.廃油!$P$24</f>
        <v>0</v>
      </c>
      <c r="J25" s="412">
        <f>+ｴ.廃酸!$P$24</f>
        <v>0</v>
      </c>
      <c r="K25" s="412">
        <f>+ｵ.廃ｱﾙｶﾘ!$P$24</f>
        <v>0</v>
      </c>
      <c r="L25" s="412">
        <f>+ｶ.廃ﾌﾟﾗ類!$P$24</f>
        <v>0</v>
      </c>
      <c r="M25" s="412">
        <f>+ｷ.紙くず!$P$24</f>
        <v>0</v>
      </c>
      <c r="N25" s="412">
        <f>+ｸ.木くず!$P$24</f>
        <v>0</v>
      </c>
      <c r="O25" s="412">
        <f>+ｹ.繊維くず!$P$24</f>
        <v>0</v>
      </c>
      <c r="P25" s="412">
        <f>+ｺ.動植物性残さ!$P$24</f>
        <v>0</v>
      </c>
      <c r="Q25" s="412">
        <f>+ｻ.動物系固形不要物!$P$24</f>
        <v>0</v>
      </c>
      <c r="R25" s="412">
        <f>+ｼ.ｺﾞﾑくず!$P$24</f>
        <v>0</v>
      </c>
      <c r="S25" s="412">
        <f>+ｽ.金属くず!$P$24</f>
        <v>0</v>
      </c>
      <c r="T25" s="412">
        <f>+ｾ.ｶﾞﾗｽ･ｺﾝｸﾘ･陶磁器くず!$P$24</f>
        <v>0</v>
      </c>
      <c r="U25" s="412">
        <f>+ｿ.鉱さい!$P$24</f>
        <v>0</v>
      </c>
      <c r="V25" s="412">
        <f>+ﾀ.がれき類!$P$24</f>
        <v>0</v>
      </c>
      <c r="W25" s="412">
        <f>+ﾁ.動物のふん尿!$P$24</f>
        <v>0</v>
      </c>
      <c r="X25" s="412">
        <f>+ﾂ.動物の死体!$P$24</f>
        <v>0</v>
      </c>
      <c r="Y25" s="412">
        <f>+ﾃ.ばいじん!$P$24</f>
        <v>0</v>
      </c>
      <c r="Z25" s="413">
        <f>+ﾄ.混合廃棄物その他!$P$24</f>
        <v>0</v>
      </c>
      <c r="AA25" s="414">
        <f t="shared" si="2"/>
        <v>0</v>
      </c>
    </row>
    <row r="26" spans="2:27" ht="24" customHeight="1" x14ac:dyDescent="0.15">
      <c r="B26" s="177"/>
      <c r="C26" s="961" t="s">
        <v>172</v>
      </c>
      <c r="D26" s="459" t="s">
        <v>20</v>
      </c>
      <c r="E26" s="959" t="s">
        <v>285</v>
      </c>
      <c r="F26" s="960"/>
      <c r="G26" s="415">
        <f>+G28+G29+G30+G31</f>
        <v>0</v>
      </c>
      <c r="H26" s="415">
        <f t="shared" ref="H26:Z26" si="3">+H28+H29+H30+H31</f>
        <v>0</v>
      </c>
      <c r="I26" s="415">
        <f t="shared" si="3"/>
        <v>0</v>
      </c>
      <c r="J26" s="415">
        <f t="shared" si="3"/>
        <v>0</v>
      </c>
      <c r="K26" s="415">
        <f t="shared" si="3"/>
        <v>0</v>
      </c>
      <c r="L26" s="415">
        <f t="shared" si="3"/>
        <v>0</v>
      </c>
      <c r="M26" s="415">
        <f t="shared" si="3"/>
        <v>0</v>
      </c>
      <c r="N26" s="415">
        <f t="shared" si="3"/>
        <v>0</v>
      </c>
      <c r="O26" s="415">
        <f t="shared" si="3"/>
        <v>0</v>
      </c>
      <c r="P26" s="415">
        <f t="shared" si="3"/>
        <v>0</v>
      </c>
      <c r="Q26" s="415">
        <f t="shared" si="3"/>
        <v>0</v>
      </c>
      <c r="R26" s="415">
        <f t="shared" si="3"/>
        <v>0</v>
      </c>
      <c r="S26" s="415">
        <f t="shared" si="3"/>
        <v>0</v>
      </c>
      <c r="T26" s="415">
        <f t="shared" si="3"/>
        <v>0</v>
      </c>
      <c r="U26" s="415">
        <f t="shared" si="3"/>
        <v>0</v>
      </c>
      <c r="V26" s="415">
        <f t="shared" si="3"/>
        <v>0</v>
      </c>
      <c r="W26" s="415">
        <f t="shared" si="3"/>
        <v>0</v>
      </c>
      <c r="X26" s="415">
        <f t="shared" si="3"/>
        <v>0</v>
      </c>
      <c r="Y26" s="415">
        <f t="shared" si="3"/>
        <v>0</v>
      </c>
      <c r="Z26" s="416">
        <f t="shared" si="3"/>
        <v>0</v>
      </c>
      <c r="AA26" s="417">
        <f t="shared" ref="AA26:AA47" si="4">SUM(G26:Z26)</f>
        <v>0</v>
      </c>
    </row>
    <row r="27" spans="2:27" ht="24" customHeight="1" x14ac:dyDescent="0.15">
      <c r="B27" s="177"/>
      <c r="C27" s="961"/>
      <c r="D27" s="182" t="s">
        <v>23</v>
      </c>
      <c r="E27" s="959" t="s">
        <v>286</v>
      </c>
      <c r="F27" s="960"/>
      <c r="G27" s="415">
        <f t="shared" ref="G27:Z27" si="5">+G23-G26</f>
        <v>0</v>
      </c>
      <c r="H27" s="415">
        <f t="shared" si="5"/>
        <v>0</v>
      </c>
      <c r="I27" s="415">
        <f t="shared" si="5"/>
        <v>0</v>
      </c>
      <c r="J27" s="415">
        <f t="shared" si="5"/>
        <v>0</v>
      </c>
      <c r="K27" s="415">
        <f t="shared" si="5"/>
        <v>0</v>
      </c>
      <c r="L27" s="415">
        <f t="shared" si="5"/>
        <v>0</v>
      </c>
      <c r="M27" s="415">
        <f t="shared" si="5"/>
        <v>0</v>
      </c>
      <c r="N27" s="415">
        <f t="shared" si="5"/>
        <v>0</v>
      </c>
      <c r="O27" s="415">
        <f t="shared" si="5"/>
        <v>0</v>
      </c>
      <c r="P27" s="415">
        <f t="shared" si="5"/>
        <v>0</v>
      </c>
      <c r="Q27" s="415">
        <f t="shared" si="5"/>
        <v>0</v>
      </c>
      <c r="R27" s="415">
        <f t="shared" si="5"/>
        <v>0</v>
      </c>
      <c r="S27" s="415">
        <f t="shared" si="5"/>
        <v>0</v>
      </c>
      <c r="T27" s="415">
        <f t="shared" si="5"/>
        <v>0</v>
      </c>
      <c r="U27" s="415">
        <f t="shared" si="5"/>
        <v>0</v>
      </c>
      <c r="V27" s="415">
        <f t="shared" si="5"/>
        <v>0</v>
      </c>
      <c r="W27" s="415">
        <f t="shared" si="5"/>
        <v>0</v>
      </c>
      <c r="X27" s="415">
        <f t="shared" si="5"/>
        <v>0</v>
      </c>
      <c r="Y27" s="415">
        <f t="shared" si="5"/>
        <v>0</v>
      </c>
      <c r="Z27" s="416">
        <f t="shared" si="5"/>
        <v>0</v>
      </c>
      <c r="AA27" s="417">
        <f t="shared" si="4"/>
        <v>0</v>
      </c>
    </row>
    <row r="28" spans="2:27" ht="25.5" customHeight="1" x14ac:dyDescent="0.15">
      <c r="B28" s="177"/>
      <c r="C28" s="962"/>
      <c r="D28" s="979" t="s">
        <v>264</v>
      </c>
      <c r="E28" s="453" t="s">
        <v>27</v>
      </c>
      <c r="F28" s="308" t="s">
        <v>335</v>
      </c>
      <c r="G28" s="403">
        <f>+ｱ.燃え殻!$AH$9</f>
        <v>0</v>
      </c>
      <c r="H28" s="403">
        <f>+ｲ.汚泥!$AH$9</f>
        <v>0</v>
      </c>
      <c r="I28" s="403">
        <f>+ｳ.廃油!$AH$9</f>
        <v>0</v>
      </c>
      <c r="J28" s="403">
        <f>+ｴ.廃酸!$AH$9</f>
        <v>0</v>
      </c>
      <c r="K28" s="403">
        <f>+ｵ.廃ｱﾙｶﾘ!$AH$9</f>
        <v>0</v>
      </c>
      <c r="L28" s="403">
        <f>+ｶ.廃ﾌﾟﾗ類!$AH$9</f>
        <v>0</v>
      </c>
      <c r="M28" s="403">
        <f>+ｷ.紙くず!$AH$9</f>
        <v>0</v>
      </c>
      <c r="N28" s="403">
        <f>+ｸ.木くず!$AH$9</f>
        <v>0</v>
      </c>
      <c r="O28" s="403">
        <f>+ｹ.繊維くず!$AH$9</f>
        <v>0</v>
      </c>
      <c r="P28" s="403">
        <f>+ｺ.動植物性残さ!$AH$9</f>
        <v>0</v>
      </c>
      <c r="Q28" s="403">
        <f>+ｻ.動物系固形不要物!$AH$9</f>
        <v>0</v>
      </c>
      <c r="R28" s="403">
        <f>+ｼ.ｺﾞﾑくず!$AH$9</f>
        <v>0</v>
      </c>
      <c r="S28" s="403">
        <f>+ｽ.金属くず!$AH$9</f>
        <v>0</v>
      </c>
      <c r="T28" s="403">
        <f>+ｾ.ｶﾞﾗｽ･ｺﾝｸﾘ･陶磁器くず!$AH$9</f>
        <v>0</v>
      </c>
      <c r="U28" s="403">
        <f>+ｿ.鉱さい!$AH$9</f>
        <v>0</v>
      </c>
      <c r="V28" s="403">
        <f>+ﾀ.がれき類!$AH$9</f>
        <v>0</v>
      </c>
      <c r="W28" s="403">
        <f>+ﾁ.動物のふん尿!$AH$9</f>
        <v>0</v>
      </c>
      <c r="X28" s="403">
        <f>+ﾂ.動物の死体!$AH$9</f>
        <v>0</v>
      </c>
      <c r="Y28" s="403">
        <f>+ﾃ.ばいじん!$AH$9</f>
        <v>0</v>
      </c>
      <c r="Z28" s="404">
        <f>+ﾄ.混合廃棄物その他!$AH$9</f>
        <v>0</v>
      </c>
      <c r="AA28" s="405">
        <f>SUM(G28:Z28)</f>
        <v>0</v>
      </c>
    </row>
    <row r="29" spans="2:27" ht="25.5" customHeight="1" x14ac:dyDescent="0.15">
      <c r="B29" s="177"/>
      <c r="C29" s="962"/>
      <c r="D29" s="980"/>
      <c r="E29" s="182" t="s">
        <v>34</v>
      </c>
      <c r="F29" s="224" t="s">
        <v>287</v>
      </c>
      <c r="G29" s="403">
        <f>+ｱ.燃え殻!$AH$12</f>
        <v>0</v>
      </c>
      <c r="H29" s="403">
        <f>+ｲ.汚泥!$AH$12</f>
        <v>0</v>
      </c>
      <c r="I29" s="403">
        <f>+ｳ.廃油!$AH$12</f>
        <v>0</v>
      </c>
      <c r="J29" s="403">
        <f>+ｴ.廃酸!$AH$12</f>
        <v>0</v>
      </c>
      <c r="K29" s="403">
        <f>+ｵ.廃ｱﾙｶﾘ!$AH$12</f>
        <v>0</v>
      </c>
      <c r="L29" s="403">
        <f>+ｶ.廃ﾌﾟﾗ類!$AH$12</f>
        <v>0</v>
      </c>
      <c r="M29" s="403">
        <f>+ｷ.紙くず!$AH$12</f>
        <v>0</v>
      </c>
      <c r="N29" s="403">
        <f>+ｸ.木くず!$AH$12</f>
        <v>0</v>
      </c>
      <c r="O29" s="403">
        <f>+ｹ.繊維くず!$AH$12</f>
        <v>0</v>
      </c>
      <c r="P29" s="403">
        <f>+ｺ.動植物性残さ!$AH$12</f>
        <v>0</v>
      </c>
      <c r="Q29" s="403">
        <f>+ｻ.動物系固形不要物!$AH$12</f>
        <v>0</v>
      </c>
      <c r="R29" s="403">
        <f>+ｼ.ｺﾞﾑくず!$AH$12</f>
        <v>0</v>
      </c>
      <c r="S29" s="403">
        <f>+ｽ.金属くず!$AH$12</f>
        <v>0</v>
      </c>
      <c r="T29" s="403">
        <f>+ｾ.ｶﾞﾗｽ･ｺﾝｸﾘ･陶磁器くず!$AH$12</f>
        <v>0</v>
      </c>
      <c r="U29" s="403">
        <f>+ｿ.鉱さい!$AH$12</f>
        <v>0</v>
      </c>
      <c r="V29" s="403">
        <f>+ﾀ.がれき類!$AH$12</f>
        <v>0</v>
      </c>
      <c r="W29" s="403">
        <f>+ﾁ.動物のふん尿!$AH$12</f>
        <v>0</v>
      </c>
      <c r="X29" s="403">
        <f>+ﾂ.動物の死体!$AH$12</f>
        <v>0</v>
      </c>
      <c r="Y29" s="403">
        <f>+ﾃ.ばいじん!$AH$12</f>
        <v>0</v>
      </c>
      <c r="Z29" s="404">
        <f>+ﾄ.混合廃棄物その他!$AH$12</f>
        <v>0</v>
      </c>
      <c r="AA29" s="405">
        <f>SUM(G29:Z29)</f>
        <v>0</v>
      </c>
    </row>
    <row r="30" spans="2:27" ht="24.6" customHeight="1" x14ac:dyDescent="0.15">
      <c r="B30" s="179" t="s">
        <v>349</v>
      </c>
      <c r="C30" s="962"/>
      <c r="D30" s="981"/>
      <c r="E30" s="182" t="s">
        <v>263</v>
      </c>
      <c r="F30" s="454" t="s">
        <v>288</v>
      </c>
      <c r="G30" s="418">
        <f>+ｱ.燃え殻!$AH$15</f>
        <v>0</v>
      </c>
      <c r="H30" s="418">
        <f>+ｲ.汚泥!$AH$15</f>
        <v>0</v>
      </c>
      <c r="I30" s="418">
        <f>+ｳ.廃油!$AH$15</f>
        <v>0</v>
      </c>
      <c r="J30" s="418">
        <f>+ｴ.廃酸!$AH$15</f>
        <v>0</v>
      </c>
      <c r="K30" s="418">
        <f>+ｵ.廃ｱﾙｶﾘ!$AH$15</f>
        <v>0</v>
      </c>
      <c r="L30" s="418">
        <f>+ｶ.廃ﾌﾟﾗ類!$AH$15</f>
        <v>0</v>
      </c>
      <c r="M30" s="418">
        <f>+ｷ.紙くず!$AH$15</f>
        <v>0</v>
      </c>
      <c r="N30" s="418">
        <f>+ｸ.木くず!$AH$15</f>
        <v>0</v>
      </c>
      <c r="O30" s="418">
        <f>+ｹ.繊維くず!$AH$15</f>
        <v>0</v>
      </c>
      <c r="P30" s="418">
        <f>+ｺ.動植物性残さ!$AH$15</f>
        <v>0</v>
      </c>
      <c r="Q30" s="418">
        <f>+ｻ.動物系固形不要物!$AH$15</f>
        <v>0</v>
      </c>
      <c r="R30" s="418">
        <f>+ｼ.ｺﾞﾑくず!$AH$15</f>
        <v>0</v>
      </c>
      <c r="S30" s="418">
        <f>+ｽ.金属くず!$AH$15</f>
        <v>0</v>
      </c>
      <c r="T30" s="418">
        <f>+ｾ.ｶﾞﾗｽ･ｺﾝｸﾘ･陶磁器くず!$AH$15</f>
        <v>0</v>
      </c>
      <c r="U30" s="418">
        <f>+ｿ.鉱さい!$AH$15</f>
        <v>0</v>
      </c>
      <c r="V30" s="418">
        <f>+ﾀ.がれき類!$AH$15</f>
        <v>0</v>
      </c>
      <c r="W30" s="418">
        <f>+ﾁ.動物のふん尿!$AH$15</f>
        <v>0</v>
      </c>
      <c r="X30" s="418">
        <f>+ﾂ.動物の死体!$AH$15</f>
        <v>0</v>
      </c>
      <c r="Y30" s="418">
        <f>+ﾃ.ばいじん!$AH$15</f>
        <v>0</v>
      </c>
      <c r="Z30" s="419">
        <f>+ﾄ.混合廃棄物その他!$AH$15</f>
        <v>0</v>
      </c>
      <c r="AA30" s="420">
        <f>SUM(G30:Z30)</f>
        <v>0</v>
      </c>
    </row>
    <row r="31" spans="2:27" ht="24" customHeight="1" x14ac:dyDescent="0.15">
      <c r="B31" s="179" t="s">
        <v>350</v>
      </c>
      <c r="C31" s="962"/>
      <c r="D31" s="133" t="s">
        <v>176</v>
      </c>
      <c r="E31" s="959" t="s">
        <v>290</v>
      </c>
      <c r="F31" s="960"/>
      <c r="G31" s="415">
        <f t="shared" ref="G31:Z31" si="6">+G32+G36</f>
        <v>0</v>
      </c>
      <c r="H31" s="415">
        <f t="shared" si="6"/>
        <v>0</v>
      </c>
      <c r="I31" s="415">
        <f t="shared" si="6"/>
        <v>0</v>
      </c>
      <c r="J31" s="415">
        <f t="shared" si="6"/>
        <v>0</v>
      </c>
      <c r="K31" s="415">
        <f t="shared" si="6"/>
        <v>0</v>
      </c>
      <c r="L31" s="415">
        <f t="shared" si="6"/>
        <v>0</v>
      </c>
      <c r="M31" s="415">
        <f t="shared" si="6"/>
        <v>0</v>
      </c>
      <c r="N31" s="415">
        <f t="shared" si="6"/>
        <v>0</v>
      </c>
      <c r="O31" s="415">
        <f t="shared" si="6"/>
        <v>0</v>
      </c>
      <c r="P31" s="415">
        <f t="shared" si="6"/>
        <v>0</v>
      </c>
      <c r="Q31" s="415">
        <f t="shared" si="6"/>
        <v>0</v>
      </c>
      <c r="R31" s="415">
        <f t="shared" si="6"/>
        <v>0</v>
      </c>
      <c r="S31" s="415">
        <f t="shared" si="6"/>
        <v>0</v>
      </c>
      <c r="T31" s="415">
        <f t="shared" si="6"/>
        <v>0</v>
      </c>
      <c r="U31" s="415">
        <f t="shared" si="6"/>
        <v>0</v>
      </c>
      <c r="V31" s="415">
        <f t="shared" si="6"/>
        <v>0</v>
      </c>
      <c r="W31" s="415">
        <f t="shared" si="6"/>
        <v>0</v>
      </c>
      <c r="X31" s="415">
        <f t="shared" si="6"/>
        <v>0</v>
      </c>
      <c r="Y31" s="415">
        <f t="shared" si="6"/>
        <v>0</v>
      </c>
      <c r="Z31" s="416">
        <f t="shared" si="6"/>
        <v>0</v>
      </c>
      <c r="AA31" s="417">
        <f t="shared" si="4"/>
        <v>0</v>
      </c>
    </row>
    <row r="32" spans="2:27" ht="24" customHeight="1" x14ac:dyDescent="0.15">
      <c r="B32" s="179">
        <v>5</v>
      </c>
      <c r="C32" s="134"/>
      <c r="D32" s="222"/>
      <c r="E32" s="217" t="s">
        <v>262</v>
      </c>
      <c r="F32" s="458"/>
      <c r="G32" s="421">
        <f t="shared" ref="G32:Z32" si="7">SUM(G33:G35)</f>
        <v>0</v>
      </c>
      <c r="H32" s="421">
        <f t="shared" si="7"/>
        <v>0</v>
      </c>
      <c r="I32" s="421">
        <f t="shared" si="7"/>
        <v>0</v>
      </c>
      <c r="J32" s="421">
        <f t="shared" si="7"/>
        <v>0</v>
      </c>
      <c r="K32" s="421">
        <f t="shared" si="7"/>
        <v>0</v>
      </c>
      <c r="L32" s="421">
        <f t="shared" si="7"/>
        <v>0</v>
      </c>
      <c r="M32" s="421">
        <f t="shared" si="7"/>
        <v>0</v>
      </c>
      <c r="N32" s="421">
        <f t="shared" si="7"/>
        <v>0</v>
      </c>
      <c r="O32" s="421">
        <f t="shared" si="7"/>
        <v>0</v>
      </c>
      <c r="P32" s="421">
        <f t="shared" si="7"/>
        <v>0</v>
      </c>
      <c r="Q32" s="421">
        <f t="shared" si="7"/>
        <v>0</v>
      </c>
      <c r="R32" s="421">
        <f t="shared" si="7"/>
        <v>0</v>
      </c>
      <c r="S32" s="421">
        <f t="shared" si="7"/>
        <v>0</v>
      </c>
      <c r="T32" s="421">
        <f t="shared" si="7"/>
        <v>0</v>
      </c>
      <c r="U32" s="421">
        <f t="shared" si="7"/>
        <v>0</v>
      </c>
      <c r="V32" s="421">
        <f t="shared" si="7"/>
        <v>0</v>
      </c>
      <c r="W32" s="421">
        <f t="shared" si="7"/>
        <v>0</v>
      </c>
      <c r="X32" s="421">
        <f t="shared" si="7"/>
        <v>0</v>
      </c>
      <c r="Y32" s="421">
        <f t="shared" si="7"/>
        <v>0</v>
      </c>
      <c r="Z32" s="422">
        <f t="shared" si="7"/>
        <v>0</v>
      </c>
      <c r="AA32" s="423">
        <f t="shared" si="4"/>
        <v>0</v>
      </c>
    </row>
    <row r="33" spans="2:27" ht="24" customHeight="1" x14ac:dyDescent="0.15">
      <c r="B33" s="179" t="s">
        <v>226</v>
      </c>
      <c r="C33" s="134"/>
      <c r="D33" s="220"/>
      <c r="E33" s="215"/>
      <c r="F33" s="213" t="s">
        <v>233</v>
      </c>
      <c r="G33" s="424">
        <f>+ｱ.燃え殻!$AU$16</f>
        <v>0</v>
      </c>
      <c r="H33" s="424">
        <f>+ｲ.汚泥!$AU$16</f>
        <v>0</v>
      </c>
      <c r="I33" s="424">
        <f>+ｳ.廃油!$AU$16</f>
        <v>0</v>
      </c>
      <c r="J33" s="424">
        <f>+ｴ.廃酸!$AU$16</f>
        <v>0</v>
      </c>
      <c r="K33" s="424">
        <f>+ｵ.廃ｱﾙｶﾘ!$AU$16</f>
        <v>0</v>
      </c>
      <c r="L33" s="424">
        <f>+ｶ.廃ﾌﾟﾗ類!$AU$16</f>
        <v>0</v>
      </c>
      <c r="M33" s="424">
        <f>+ｷ.紙くず!$AU$16</f>
        <v>0</v>
      </c>
      <c r="N33" s="424">
        <f>+ｸ.木くず!$AU$16</f>
        <v>0</v>
      </c>
      <c r="O33" s="424">
        <f>+ｹ.繊維くず!$AU$16</f>
        <v>0</v>
      </c>
      <c r="P33" s="424">
        <f>+ｺ.動植物性残さ!$AU$16</f>
        <v>0</v>
      </c>
      <c r="Q33" s="424">
        <f>+ｻ.動物系固形不要物!$AU$16</f>
        <v>0</v>
      </c>
      <c r="R33" s="424">
        <f>+ｼ.ｺﾞﾑくず!$AU$16</f>
        <v>0</v>
      </c>
      <c r="S33" s="424">
        <f>+ｽ.金属くず!$AU$16</f>
        <v>0</v>
      </c>
      <c r="T33" s="424">
        <f>+ｾ.ｶﾞﾗｽ･ｺﾝｸﾘ･陶磁器くず!$AU$16</f>
        <v>0</v>
      </c>
      <c r="U33" s="424">
        <f>+ｿ.鉱さい!$AU$16</f>
        <v>0</v>
      </c>
      <c r="V33" s="424">
        <f>+ﾀ.がれき類!$AU$16</f>
        <v>0</v>
      </c>
      <c r="W33" s="424">
        <f>+ﾁ.動物のふん尿!$AU$16</f>
        <v>0</v>
      </c>
      <c r="X33" s="424">
        <f>+ﾂ.動物の死体!$AU$16</f>
        <v>0</v>
      </c>
      <c r="Y33" s="424">
        <f>+ﾃ.ばいじん!$AU$16</f>
        <v>0</v>
      </c>
      <c r="Z33" s="425">
        <f>+ﾄ.混合廃棄物その他!$AU$16</f>
        <v>0</v>
      </c>
      <c r="AA33" s="426">
        <f t="shared" si="4"/>
        <v>0</v>
      </c>
    </row>
    <row r="34" spans="2:27" ht="24" customHeight="1" x14ac:dyDescent="0.15">
      <c r="B34" s="179" t="s">
        <v>227</v>
      </c>
      <c r="C34" s="134"/>
      <c r="D34" s="220"/>
      <c r="E34" s="215"/>
      <c r="F34" s="213" t="s">
        <v>258</v>
      </c>
      <c r="G34" s="424">
        <f>+ｱ.燃え殻!$AU$17</f>
        <v>0</v>
      </c>
      <c r="H34" s="424">
        <f>+ｲ.汚泥!$AU$17</f>
        <v>0</v>
      </c>
      <c r="I34" s="424">
        <f>+ｳ.廃油!$AU$17</f>
        <v>0</v>
      </c>
      <c r="J34" s="424">
        <f>+ｴ.廃酸!$AU$17</f>
        <v>0</v>
      </c>
      <c r="K34" s="424">
        <f>+ｵ.廃ｱﾙｶﾘ!$AU$17</f>
        <v>0</v>
      </c>
      <c r="L34" s="424">
        <f>+ｶ.廃ﾌﾟﾗ類!$AU$17</f>
        <v>0</v>
      </c>
      <c r="M34" s="424">
        <f>+ｷ.紙くず!$AU$17</f>
        <v>0</v>
      </c>
      <c r="N34" s="424">
        <f>+ｸ.木くず!$AU$17</f>
        <v>0</v>
      </c>
      <c r="O34" s="424">
        <f>+ｹ.繊維くず!$AU$17</f>
        <v>0</v>
      </c>
      <c r="P34" s="424">
        <f>+ｺ.動植物性残さ!$AU$17</f>
        <v>0</v>
      </c>
      <c r="Q34" s="424">
        <f>+ｻ.動物系固形不要物!$AU$17</f>
        <v>0</v>
      </c>
      <c r="R34" s="424">
        <f>+ｼ.ｺﾞﾑくず!$AU$17</f>
        <v>0</v>
      </c>
      <c r="S34" s="424">
        <f>+ｽ.金属くず!$AU$17</f>
        <v>0</v>
      </c>
      <c r="T34" s="424">
        <f>+ｾ.ｶﾞﾗｽ･ｺﾝｸﾘ･陶磁器くず!$AU$17</f>
        <v>0</v>
      </c>
      <c r="U34" s="424">
        <f>+ｿ.鉱さい!$AU$17</f>
        <v>0</v>
      </c>
      <c r="V34" s="424">
        <f>+ﾀ.がれき類!$AU$17</f>
        <v>0</v>
      </c>
      <c r="W34" s="424">
        <f>+ﾁ.動物のふん尿!$AU$17</f>
        <v>0</v>
      </c>
      <c r="X34" s="424">
        <f>+ﾂ.動物の死体!$AU$17</f>
        <v>0</v>
      </c>
      <c r="Y34" s="424">
        <f>+ﾃ.ばいじん!$AU$17</f>
        <v>0</v>
      </c>
      <c r="Z34" s="425">
        <f>+ﾄ.混合廃棄物その他!$AU$17</f>
        <v>0</v>
      </c>
      <c r="AA34" s="426">
        <f t="shared" si="4"/>
        <v>0</v>
      </c>
    </row>
    <row r="35" spans="2:27" ht="24" customHeight="1" x14ac:dyDescent="0.15">
      <c r="B35" s="179" t="s">
        <v>228</v>
      </c>
      <c r="C35" s="134"/>
      <c r="D35" s="220"/>
      <c r="E35" s="216"/>
      <c r="F35" s="213" t="s">
        <v>257</v>
      </c>
      <c r="G35" s="424">
        <f>+ｱ.燃え殻!$AU$18</f>
        <v>0</v>
      </c>
      <c r="H35" s="424">
        <f>+ｲ.汚泥!$AU$18</f>
        <v>0</v>
      </c>
      <c r="I35" s="424">
        <f>+ｳ.廃油!$AU$18</f>
        <v>0</v>
      </c>
      <c r="J35" s="424">
        <f>+ｴ.廃酸!$AU$18</f>
        <v>0</v>
      </c>
      <c r="K35" s="424">
        <f>+ｵ.廃ｱﾙｶﾘ!$AU$18</f>
        <v>0</v>
      </c>
      <c r="L35" s="424">
        <f>+ｶ.廃ﾌﾟﾗ類!$AU$18</f>
        <v>0</v>
      </c>
      <c r="M35" s="424">
        <f>+ｷ.紙くず!$AU$18</f>
        <v>0</v>
      </c>
      <c r="N35" s="424">
        <f>+ｸ.木くず!$AU$18</f>
        <v>0</v>
      </c>
      <c r="O35" s="424">
        <f>+ｹ.繊維くず!$AU$18</f>
        <v>0</v>
      </c>
      <c r="P35" s="424">
        <f>+ｺ.動植物性残さ!$AU$18</f>
        <v>0</v>
      </c>
      <c r="Q35" s="424">
        <f>+ｻ.動物系固形不要物!$AU$18</f>
        <v>0</v>
      </c>
      <c r="R35" s="424">
        <f>+ｼ.ｺﾞﾑくず!$AU$18</f>
        <v>0</v>
      </c>
      <c r="S35" s="424">
        <f>+ｽ.金属くず!$AU$18</f>
        <v>0</v>
      </c>
      <c r="T35" s="424">
        <f>+ｾ.ｶﾞﾗｽ･ｺﾝｸﾘ･陶磁器くず!$AU$18</f>
        <v>0</v>
      </c>
      <c r="U35" s="424">
        <f>+ｿ.鉱さい!$AU$18</f>
        <v>0</v>
      </c>
      <c r="V35" s="424">
        <f>+ﾀ.がれき類!$AU$18</f>
        <v>0</v>
      </c>
      <c r="W35" s="424">
        <f>+ﾁ.動物のふん尿!$AU$18</f>
        <v>0</v>
      </c>
      <c r="X35" s="424">
        <f>+ﾂ.動物の死体!$AU$18</f>
        <v>0</v>
      </c>
      <c r="Y35" s="424">
        <f>+ﾃ.ばいじん!$AU$18</f>
        <v>0</v>
      </c>
      <c r="Z35" s="425">
        <f>+ﾄ.混合廃棄物その他!$AU$18</f>
        <v>0</v>
      </c>
      <c r="AA35" s="426">
        <f t="shared" si="4"/>
        <v>0</v>
      </c>
    </row>
    <row r="36" spans="2:27" ht="24" customHeight="1" thickBot="1" x14ac:dyDescent="0.2">
      <c r="B36" s="179" t="s">
        <v>229</v>
      </c>
      <c r="C36" s="225"/>
      <c r="D36" s="226"/>
      <c r="E36" s="227" t="s">
        <v>261</v>
      </c>
      <c r="F36" s="455"/>
      <c r="G36" s="427">
        <f>+ｱ.燃え殻!$AO$21</f>
        <v>0</v>
      </c>
      <c r="H36" s="427">
        <f>+ｲ.汚泥!$AO$21</f>
        <v>0</v>
      </c>
      <c r="I36" s="427">
        <f>+ｳ.廃油!$AO$21</f>
        <v>0</v>
      </c>
      <c r="J36" s="427">
        <f>+ｴ.廃酸!$AO$21</f>
        <v>0</v>
      </c>
      <c r="K36" s="427">
        <f>+ｵ.廃ｱﾙｶﾘ!$AO$21</f>
        <v>0</v>
      </c>
      <c r="L36" s="427">
        <f>+ｶ.廃ﾌﾟﾗ類!$AO$21</f>
        <v>0</v>
      </c>
      <c r="M36" s="427">
        <f>+ｷ.紙くず!$AO$21</f>
        <v>0</v>
      </c>
      <c r="N36" s="427">
        <f>+ｸ.木くず!$AO$21</f>
        <v>0</v>
      </c>
      <c r="O36" s="427">
        <f>+ｹ.繊維くず!$AO$21</f>
        <v>0</v>
      </c>
      <c r="P36" s="427">
        <f>+ｺ.動植物性残さ!$AO$21</f>
        <v>0</v>
      </c>
      <c r="Q36" s="427">
        <f>+ｻ.動物系固形不要物!$AO$21</f>
        <v>0</v>
      </c>
      <c r="R36" s="427">
        <f>+ｼ.ｺﾞﾑくず!$AO$21</f>
        <v>0</v>
      </c>
      <c r="S36" s="427">
        <f>+ｽ.金属くず!$AO$21</f>
        <v>0</v>
      </c>
      <c r="T36" s="427">
        <f>+ｾ.ｶﾞﾗｽ･ｺﾝｸﾘ･陶磁器くず!$AO$21</f>
        <v>0</v>
      </c>
      <c r="U36" s="427">
        <f>+ｿ.鉱さい!$AO$21</f>
        <v>0</v>
      </c>
      <c r="V36" s="427">
        <f>+ﾀ.がれき類!$AO$21</f>
        <v>0</v>
      </c>
      <c r="W36" s="427">
        <f>+ﾁ.動物のふん尿!$AO$21</f>
        <v>0</v>
      </c>
      <c r="X36" s="427">
        <f>+ﾂ.動物の死体!$AO$21</f>
        <v>0</v>
      </c>
      <c r="Y36" s="427">
        <f>+ﾃ.ばいじん!$AO$21</f>
        <v>0</v>
      </c>
      <c r="Z36" s="428">
        <f>+ﾄ.混合廃棄物その他!$AO$21</f>
        <v>0</v>
      </c>
      <c r="AA36" s="429">
        <f>SUM(G36:Z36)</f>
        <v>0</v>
      </c>
    </row>
    <row r="37" spans="2:27" ht="24" customHeight="1" x14ac:dyDescent="0.15">
      <c r="B37" s="177"/>
      <c r="C37" s="977" t="s">
        <v>171</v>
      </c>
      <c r="D37" s="133" t="s">
        <v>177</v>
      </c>
      <c r="E37" s="984" t="s">
        <v>234</v>
      </c>
      <c r="F37" s="985"/>
      <c r="G37" s="430">
        <f t="shared" ref="G37:Z37" si="8">+G38+G42</f>
        <v>0</v>
      </c>
      <c r="H37" s="430">
        <f t="shared" si="8"/>
        <v>0</v>
      </c>
      <c r="I37" s="430">
        <f t="shared" si="8"/>
        <v>3.7</v>
      </c>
      <c r="J37" s="430">
        <f t="shared" si="8"/>
        <v>0</v>
      </c>
      <c r="K37" s="430">
        <f t="shared" si="8"/>
        <v>0</v>
      </c>
      <c r="L37" s="430">
        <f t="shared" si="8"/>
        <v>115</v>
      </c>
      <c r="M37" s="430">
        <f t="shared" si="8"/>
        <v>203.1</v>
      </c>
      <c r="N37" s="430">
        <f t="shared" si="8"/>
        <v>1129.4000000000001</v>
      </c>
      <c r="O37" s="430">
        <f t="shared" si="8"/>
        <v>3.3</v>
      </c>
      <c r="P37" s="430">
        <f t="shared" si="8"/>
        <v>0</v>
      </c>
      <c r="Q37" s="430">
        <f t="shared" si="8"/>
        <v>0</v>
      </c>
      <c r="R37" s="430">
        <f t="shared" si="8"/>
        <v>0</v>
      </c>
      <c r="S37" s="430">
        <f t="shared" si="8"/>
        <v>21.299999999999997</v>
      </c>
      <c r="T37" s="430">
        <f t="shared" si="8"/>
        <v>978.1</v>
      </c>
      <c r="U37" s="430">
        <f t="shared" si="8"/>
        <v>0</v>
      </c>
      <c r="V37" s="430">
        <f t="shared" si="8"/>
        <v>1249.3</v>
      </c>
      <c r="W37" s="430">
        <f t="shared" si="8"/>
        <v>0</v>
      </c>
      <c r="X37" s="430">
        <f t="shared" si="8"/>
        <v>0</v>
      </c>
      <c r="Y37" s="430">
        <f t="shared" si="8"/>
        <v>0</v>
      </c>
      <c r="Z37" s="431">
        <f t="shared" si="8"/>
        <v>476.1</v>
      </c>
      <c r="AA37" s="432">
        <f t="shared" si="4"/>
        <v>4179.3</v>
      </c>
    </row>
    <row r="38" spans="2:27" ht="24" customHeight="1" x14ac:dyDescent="0.15">
      <c r="B38" s="177"/>
      <c r="C38" s="977"/>
      <c r="D38" s="219"/>
      <c r="E38" s="217" t="s">
        <v>259</v>
      </c>
      <c r="F38" s="458"/>
      <c r="G38" s="421">
        <f t="shared" ref="G38:Z38" si="9">SUM(G39:G41)</f>
        <v>0</v>
      </c>
      <c r="H38" s="421">
        <f t="shared" si="9"/>
        <v>0</v>
      </c>
      <c r="I38" s="421">
        <f t="shared" si="9"/>
        <v>3.7</v>
      </c>
      <c r="J38" s="421">
        <f t="shared" si="9"/>
        <v>0</v>
      </c>
      <c r="K38" s="421">
        <f t="shared" si="9"/>
        <v>0</v>
      </c>
      <c r="L38" s="421">
        <f t="shared" si="9"/>
        <v>115</v>
      </c>
      <c r="M38" s="421">
        <f t="shared" si="9"/>
        <v>203.1</v>
      </c>
      <c r="N38" s="421">
        <f t="shared" si="9"/>
        <v>1129.4000000000001</v>
      </c>
      <c r="O38" s="421">
        <f t="shared" si="9"/>
        <v>3.3</v>
      </c>
      <c r="P38" s="421">
        <f t="shared" si="9"/>
        <v>0</v>
      </c>
      <c r="Q38" s="421">
        <f t="shared" si="9"/>
        <v>0</v>
      </c>
      <c r="R38" s="421">
        <f t="shared" si="9"/>
        <v>0</v>
      </c>
      <c r="S38" s="421">
        <f t="shared" si="9"/>
        <v>21.299999999999997</v>
      </c>
      <c r="T38" s="421">
        <f t="shared" si="9"/>
        <v>978.1</v>
      </c>
      <c r="U38" s="421">
        <f t="shared" si="9"/>
        <v>0</v>
      </c>
      <c r="V38" s="421">
        <f t="shared" si="9"/>
        <v>1249.3</v>
      </c>
      <c r="W38" s="421">
        <f t="shared" si="9"/>
        <v>0</v>
      </c>
      <c r="X38" s="421">
        <f t="shared" si="9"/>
        <v>0</v>
      </c>
      <c r="Y38" s="421">
        <f t="shared" si="9"/>
        <v>0</v>
      </c>
      <c r="Z38" s="422">
        <f t="shared" si="9"/>
        <v>476.1</v>
      </c>
      <c r="AA38" s="423">
        <f t="shared" si="4"/>
        <v>4179.3</v>
      </c>
    </row>
    <row r="39" spans="2:27" ht="24" customHeight="1" x14ac:dyDescent="0.15">
      <c r="B39" s="177"/>
      <c r="C39" s="977"/>
      <c r="D39" s="220"/>
      <c r="E39" s="215"/>
      <c r="F39" s="213" t="s">
        <v>233</v>
      </c>
      <c r="G39" s="424">
        <f>+ｱ.燃え殻!$AA$28</f>
        <v>0</v>
      </c>
      <c r="H39" s="424">
        <f>+ｲ.汚泥!$AA$28</f>
        <v>0</v>
      </c>
      <c r="I39" s="424">
        <f>+ｳ.廃油!$AA$28</f>
        <v>0</v>
      </c>
      <c r="J39" s="424">
        <f>+ｴ.廃酸!$AA$28</f>
        <v>0</v>
      </c>
      <c r="K39" s="424">
        <f>+ｵ.廃ｱﾙｶﾘ!$AA$28</f>
        <v>0</v>
      </c>
      <c r="L39" s="424">
        <f>+ｶ.廃ﾌﾟﾗ類!$AA$28</f>
        <v>9.1999999999999993</v>
      </c>
      <c r="M39" s="424">
        <f>+ｷ.紙くず!$AA$28</f>
        <v>8.6999999999999993</v>
      </c>
      <c r="N39" s="424">
        <f>+ｸ.木くず!$AA$28</f>
        <v>187.8</v>
      </c>
      <c r="O39" s="424">
        <f>+ｹ.繊維くず!$AA$28</f>
        <v>0</v>
      </c>
      <c r="P39" s="424">
        <f>+ｺ.動植物性残さ!$AA$28</f>
        <v>0</v>
      </c>
      <c r="Q39" s="424">
        <f>+ｻ.動物系固形不要物!$AA$28</f>
        <v>0</v>
      </c>
      <c r="R39" s="424">
        <f>+ｼ.ｺﾞﾑくず!$AA$28</f>
        <v>0</v>
      </c>
      <c r="S39" s="424">
        <f>+ｽ.金属くず!$AA$28</f>
        <v>2.4</v>
      </c>
      <c r="T39" s="424">
        <f>+ｾ.ｶﾞﾗｽ･ｺﾝｸﾘ･陶磁器くず!$AA$28</f>
        <v>34.6</v>
      </c>
      <c r="U39" s="424">
        <f>+ｿ.鉱さい!$AA$28</f>
        <v>0</v>
      </c>
      <c r="V39" s="424">
        <f>+ﾀ.がれき類!$AA$28</f>
        <v>561.79999999999995</v>
      </c>
      <c r="W39" s="424">
        <f>+ﾁ.動物のふん尿!$AA$28</f>
        <v>0</v>
      </c>
      <c r="X39" s="424">
        <f>+ﾂ.動物の死体!$AA$28</f>
        <v>0</v>
      </c>
      <c r="Y39" s="424">
        <f>+ﾃ.ばいじん!$AA$28</f>
        <v>0</v>
      </c>
      <c r="Z39" s="425">
        <f>+ﾄ.混合廃棄物その他!$AA$28</f>
        <v>0</v>
      </c>
      <c r="AA39" s="426">
        <f t="shared" si="4"/>
        <v>804.5</v>
      </c>
    </row>
    <row r="40" spans="2:27" ht="24" customHeight="1" x14ac:dyDescent="0.15">
      <c r="B40" s="177"/>
      <c r="C40" s="977"/>
      <c r="D40" s="220"/>
      <c r="E40" s="215"/>
      <c r="F40" s="213" t="s">
        <v>258</v>
      </c>
      <c r="G40" s="424">
        <f>+ｱ.燃え殻!$AA$29</f>
        <v>0</v>
      </c>
      <c r="H40" s="424">
        <f>+ｲ.汚泥!$AA$29</f>
        <v>0</v>
      </c>
      <c r="I40" s="424">
        <f>+ｳ.廃油!$AA$29</f>
        <v>3.7</v>
      </c>
      <c r="J40" s="424">
        <f>+ｴ.廃酸!$AA$29</f>
        <v>0</v>
      </c>
      <c r="K40" s="424">
        <f>+ｵ.廃ｱﾙｶﾘ!$AA$29</f>
        <v>0</v>
      </c>
      <c r="L40" s="424">
        <f>+ｶ.廃ﾌﾟﾗ類!$AA$29</f>
        <v>105.8</v>
      </c>
      <c r="M40" s="424">
        <f>+ｷ.紙くず!$AA$29</f>
        <v>194.4</v>
      </c>
      <c r="N40" s="424">
        <f>+ｸ.木くず!$AA$29</f>
        <v>941.6</v>
      </c>
      <c r="O40" s="424">
        <f>+ｹ.繊維くず!$AA$29</f>
        <v>3.3</v>
      </c>
      <c r="P40" s="424">
        <f>+ｺ.動植物性残さ!$AA$29</f>
        <v>0</v>
      </c>
      <c r="Q40" s="424">
        <f>+ｻ.動物系固形不要物!$AA$29</f>
        <v>0</v>
      </c>
      <c r="R40" s="424">
        <f>+ｼ.ｺﾞﾑくず!$AA$29</f>
        <v>0</v>
      </c>
      <c r="S40" s="424">
        <f>+ｽ.金属くず!$AA$29</f>
        <v>18.899999999999999</v>
      </c>
      <c r="T40" s="424">
        <f>+ｾ.ｶﾞﾗｽ･ｺﾝｸﾘ･陶磁器くず!$AA$29</f>
        <v>943.5</v>
      </c>
      <c r="U40" s="424">
        <f>+ｿ.鉱さい!$AA$29</f>
        <v>0</v>
      </c>
      <c r="V40" s="424">
        <f>+ﾀ.がれき類!$AA$29</f>
        <v>687.5</v>
      </c>
      <c r="W40" s="424">
        <f>+ﾁ.動物のふん尿!$AA$29</f>
        <v>0</v>
      </c>
      <c r="X40" s="424">
        <f>+ﾂ.動物の死体!$AA$29</f>
        <v>0</v>
      </c>
      <c r="Y40" s="424">
        <f>+ﾃ.ばいじん!$AA$29</f>
        <v>0</v>
      </c>
      <c r="Z40" s="425">
        <f>+ﾄ.混合廃棄物その他!$AA$29</f>
        <v>476.1</v>
      </c>
      <c r="AA40" s="426">
        <f t="shared" si="4"/>
        <v>3374.7999999999997</v>
      </c>
    </row>
    <row r="41" spans="2:27" ht="24" customHeight="1" x14ac:dyDescent="0.15">
      <c r="B41" s="177"/>
      <c r="C41" s="977"/>
      <c r="D41" s="220"/>
      <c r="E41" s="216"/>
      <c r="F41" s="214" t="s">
        <v>257</v>
      </c>
      <c r="G41" s="424">
        <f>+ｱ.燃え殻!$AA$30</f>
        <v>0</v>
      </c>
      <c r="H41" s="424">
        <f>+ｲ.汚泥!$AA$30</f>
        <v>0</v>
      </c>
      <c r="I41" s="424">
        <f>+ｳ.廃油!$AA$30</f>
        <v>0</v>
      </c>
      <c r="J41" s="424">
        <f>+ｴ.廃酸!$AA$30</f>
        <v>0</v>
      </c>
      <c r="K41" s="424">
        <f>+ｵ.廃ｱﾙｶﾘ!$AA$30</f>
        <v>0</v>
      </c>
      <c r="L41" s="424">
        <f>+ｶ.廃ﾌﾟﾗ類!$AA$30</f>
        <v>0</v>
      </c>
      <c r="M41" s="424">
        <f>+ｷ.紙くず!$AA$30</f>
        <v>0</v>
      </c>
      <c r="N41" s="424">
        <f>+ｸ.木くず!$AA$30</f>
        <v>0</v>
      </c>
      <c r="O41" s="424">
        <f>+ｹ.繊維くず!$AA$30</f>
        <v>0</v>
      </c>
      <c r="P41" s="424">
        <f>+ｺ.動植物性残さ!$AA$30</f>
        <v>0</v>
      </c>
      <c r="Q41" s="424">
        <f>+ｻ.動物系固形不要物!$AA$30</f>
        <v>0</v>
      </c>
      <c r="R41" s="424">
        <f>+ｼ.ｺﾞﾑくず!$AA$30</f>
        <v>0</v>
      </c>
      <c r="S41" s="424">
        <f>+ｽ.金属くず!$AA$30</f>
        <v>0</v>
      </c>
      <c r="T41" s="424">
        <f>+ｾ.ｶﾞﾗｽ･ｺﾝｸﾘ･陶磁器くず!$AA$30</f>
        <v>0</v>
      </c>
      <c r="U41" s="424">
        <f>+ｿ.鉱さい!$AA$30</f>
        <v>0</v>
      </c>
      <c r="V41" s="424">
        <f>+ﾀ.がれき類!$AA$30</f>
        <v>0</v>
      </c>
      <c r="W41" s="424">
        <f>+ﾁ.動物のふん尿!$AA$30</f>
        <v>0</v>
      </c>
      <c r="X41" s="424">
        <f>+ﾂ.動物の死体!$AA$30</f>
        <v>0</v>
      </c>
      <c r="Y41" s="424">
        <f>+ﾃ.ばいじん!$AA$30</f>
        <v>0</v>
      </c>
      <c r="Z41" s="425">
        <f>+ﾄ.混合廃棄物その他!$AA$30</f>
        <v>0</v>
      </c>
      <c r="AA41" s="426">
        <f t="shared" si="4"/>
        <v>0</v>
      </c>
    </row>
    <row r="42" spans="2:27" ht="24" customHeight="1" thickBot="1" x14ac:dyDescent="0.2">
      <c r="B42" s="177"/>
      <c r="C42" s="978"/>
      <c r="D42" s="221"/>
      <c r="E42" s="218" t="s">
        <v>260</v>
      </c>
      <c r="F42" s="458"/>
      <c r="G42" s="427">
        <f>+ｱ.燃え殻!$R$33</f>
        <v>0</v>
      </c>
      <c r="H42" s="427">
        <f>+ｲ.汚泥!$R$33</f>
        <v>0</v>
      </c>
      <c r="I42" s="427">
        <f>+ｳ.廃油!$R$33</f>
        <v>0</v>
      </c>
      <c r="J42" s="427">
        <f>+ｴ.廃酸!$R$33</f>
        <v>0</v>
      </c>
      <c r="K42" s="427">
        <f>+ｵ.廃ｱﾙｶﾘ!$R$33</f>
        <v>0</v>
      </c>
      <c r="L42" s="427">
        <f>+ｶ.廃ﾌﾟﾗ類!$R$33</f>
        <v>0</v>
      </c>
      <c r="M42" s="427">
        <f>+ｷ.紙くず!$R$33</f>
        <v>0</v>
      </c>
      <c r="N42" s="427">
        <f>+ｸ.木くず!$R$33</f>
        <v>0</v>
      </c>
      <c r="O42" s="427">
        <f>+ｹ.繊維くず!$R$33</f>
        <v>0</v>
      </c>
      <c r="P42" s="427">
        <f>+ｺ.動植物性残さ!$R$33</f>
        <v>0</v>
      </c>
      <c r="Q42" s="427">
        <f>+ｻ.動物系固形不要物!$R$33</f>
        <v>0</v>
      </c>
      <c r="R42" s="427">
        <f>+ｼ.ｺﾞﾑくず!$R$33</f>
        <v>0</v>
      </c>
      <c r="S42" s="427">
        <f>+ｽ.金属くず!$R$33</f>
        <v>0</v>
      </c>
      <c r="T42" s="427">
        <f>+ｾ.ｶﾞﾗｽ･ｺﾝｸﾘ･陶磁器くず!$R$33</f>
        <v>0</v>
      </c>
      <c r="U42" s="427">
        <f>+ｿ.鉱さい!$R$33</f>
        <v>0</v>
      </c>
      <c r="V42" s="427">
        <f>+ﾀ.がれき類!$R$33</f>
        <v>0</v>
      </c>
      <c r="W42" s="427">
        <f>+ﾁ.動物のふん尿!$R$33</f>
        <v>0</v>
      </c>
      <c r="X42" s="427">
        <f>+ﾂ.動物の死体!$R$33</f>
        <v>0</v>
      </c>
      <c r="Y42" s="427">
        <f>+ﾃ.ばいじん!$R$33</f>
        <v>0</v>
      </c>
      <c r="Z42" s="428">
        <f>+ﾄ.混合廃棄物その他!$R$33</f>
        <v>0</v>
      </c>
      <c r="AA42" s="429">
        <f>SUM(G42:Z42)</f>
        <v>0</v>
      </c>
    </row>
    <row r="43" spans="2:27" ht="24" customHeight="1" x14ac:dyDescent="0.15">
      <c r="B43" s="177"/>
      <c r="C43" s="132" t="s">
        <v>235</v>
      </c>
      <c r="D43" s="982" t="s">
        <v>291</v>
      </c>
      <c r="E43" s="982"/>
      <c r="F43" s="983"/>
      <c r="G43" s="433">
        <f>+ｱ.燃え殻!$AL$27</f>
        <v>0</v>
      </c>
      <c r="H43" s="433">
        <f>+ｲ.汚泥!$AL$27</f>
        <v>0</v>
      </c>
      <c r="I43" s="433">
        <f>+ｳ.廃油!$AL$27</f>
        <v>3.7</v>
      </c>
      <c r="J43" s="433">
        <f>+ｴ.廃酸!$AL$27</f>
        <v>0</v>
      </c>
      <c r="K43" s="433">
        <f>+ｵ.廃ｱﾙｶﾘ!$AL$27</f>
        <v>0</v>
      </c>
      <c r="L43" s="433">
        <f>+ｶ.廃ﾌﾟﾗ類!$AL$27</f>
        <v>115</v>
      </c>
      <c r="M43" s="433">
        <f>+ｷ.紙くず!$AL$27</f>
        <v>203.1</v>
      </c>
      <c r="N43" s="433">
        <f>+ｸ.木くず!$AL$27</f>
        <v>1129.4000000000001</v>
      </c>
      <c r="O43" s="433">
        <f>+ｹ.繊維くず!$AL$27</f>
        <v>3.3</v>
      </c>
      <c r="P43" s="433">
        <f>+ｺ.動植物性残さ!$AL$27</f>
        <v>0</v>
      </c>
      <c r="Q43" s="433">
        <f>+ｻ.動物系固形不要物!$AL$27</f>
        <v>0</v>
      </c>
      <c r="R43" s="433">
        <f>+ｼ.ｺﾞﾑくず!$AL$27</f>
        <v>0</v>
      </c>
      <c r="S43" s="433">
        <f>+ｽ.金属くず!$AL$27</f>
        <v>21.299999999999997</v>
      </c>
      <c r="T43" s="433">
        <f>+ｾ.ｶﾞﾗｽ･ｺﾝｸﾘ･陶磁器くず!$AL$27</f>
        <v>978.1</v>
      </c>
      <c r="U43" s="433">
        <f>+ｿ.鉱さい!$AL$27</f>
        <v>0</v>
      </c>
      <c r="V43" s="433">
        <f>+ﾀ.がれき類!$AL$27</f>
        <v>1249.3</v>
      </c>
      <c r="W43" s="433">
        <f>+ﾁ.動物のふん尿!$AL$27</f>
        <v>0</v>
      </c>
      <c r="X43" s="433">
        <f>+ﾂ.動物の死体!$AL$27</f>
        <v>0</v>
      </c>
      <c r="Y43" s="433">
        <f>+ﾃ.ばいじん!$AL$27</f>
        <v>0</v>
      </c>
      <c r="Z43" s="434">
        <f>+ﾄ.混合廃棄物その他!$AL$27</f>
        <v>476.1</v>
      </c>
      <c r="AA43" s="435">
        <f t="shared" si="4"/>
        <v>4179.3</v>
      </c>
    </row>
    <row r="44" spans="2:27" ht="24" customHeight="1" x14ac:dyDescent="0.15">
      <c r="B44" s="177"/>
      <c r="C44" s="184"/>
      <c r="D44" s="182" t="s">
        <v>186</v>
      </c>
      <c r="E44" s="959" t="s">
        <v>236</v>
      </c>
      <c r="F44" s="960"/>
      <c r="G44" s="436">
        <f>+ｱ.燃え殻!$AL$30</f>
        <v>0</v>
      </c>
      <c r="H44" s="436">
        <f>+ｲ.汚泥!$AL$30</f>
        <v>0</v>
      </c>
      <c r="I44" s="436">
        <f>+ｳ.廃油!$AL$30</f>
        <v>3.7</v>
      </c>
      <c r="J44" s="436">
        <f>+ｴ.廃酸!$AL$30</f>
        <v>0</v>
      </c>
      <c r="K44" s="436">
        <f>+ｵ.廃ｱﾙｶﾘ!$AL$30</f>
        <v>0</v>
      </c>
      <c r="L44" s="436">
        <f>+ｶ.廃ﾌﾟﾗ類!$AL$30</f>
        <v>105.2</v>
      </c>
      <c r="M44" s="436">
        <f>+ｷ.紙くず!$AL$30</f>
        <v>195.1</v>
      </c>
      <c r="N44" s="436">
        <f>+ｸ.木くず!$AL$30</f>
        <v>1087.0999999999999</v>
      </c>
      <c r="O44" s="436">
        <f>+ｹ.繊維くず!$AL$30</f>
        <v>3.3</v>
      </c>
      <c r="P44" s="436">
        <f>+ｺ.動植物性残さ!$AL$30</f>
        <v>0</v>
      </c>
      <c r="Q44" s="436">
        <f>+ｻ.動物系固形不要物!$AL$30</f>
        <v>0</v>
      </c>
      <c r="R44" s="436">
        <f>+ｼ.ｺﾞﾑくず!$AL$30</f>
        <v>0</v>
      </c>
      <c r="S44" s="436">
        <f>+ｽ.金属くず!$AL$30</f>
        <v>18.899999999999999</v>
      </c>
      <c r="T44" s="436">
        <f>+ｾ.ｶﾞﾗｽ･ｺﾝｸﾘ･陶磁器くず!$AL$30</f>
        <v>970.2</v>
      </c>
      <c r="U44" s="436">
        <f>+ｿ.鉱さい!$AL$30</f>
        <v>0</v>
      </c>
      <c r="V44" s="436">
        <f>+ﾀ.がれき類!$AL$30</f>
        <v>684.1</v>
      </c>
      <c r="W44" s="436">
        <f>+ﾁ.動物のふん尿!$AL$30</f>
        <v>0</v>
      </c>
      <c r="X44" s="436">
        <f>+ﾂ.動物の死体!$AL$30</f>
        <v>0</v>
      </c>
      <c r="Y44" s="436">
        <f>+ﾃ.ばいじん!$AL$30</f>
        <v>0</v>
      </c>
      <c r="Z44" s="437">
        <f>+ﾄ.混合廃棄物その他!$AL$30</f>
        <v>472</v>
      </c>
      <c r="AA44" s="438">
        <f t="shared" si="4"/>
        <v>3539.6</v>
      </c>
    </row>
    <row r="45" spans="2:27" ht="24" customHeight="1" x14ac:dyDescent="0.15">
      <c r="B45" s="177"/>
      <c r="C45" s="184"/>
      <c r="D45" s="456" t="s">
        <v>188</v>
      </c>
      <c r="E45" s="973" t="s">
        <v>237</v>
      </c>
      <c r="F45" s="974"/>
      <c r="G45" s="439">
        <f>+ｱ.燃え殻!$AS$24</f>
        <v>0</v>
      </c>
      <c r="H45" s="439">
        <f>+ｲ.汚泥!$AS$24</f>
        <v>0</v>
      </c>
      <c r="I45" s="439">
        <f>+ｳ.廃油!$AS$24</f>
        <v>0</v>
      </c>
      <c r="J45" s="439">
        <f>+ｴ.廃酸!$AS$24</f>
        <v>0</v>
      </c>
      <c r="K45" s="439">
        <f>+ｵ.廃ｱﾙｶﾘ!$AS$24</f>
        <v>0</v>
      </c>
      <c r="L45" s="439">
        <f>+ｶ.廃ﾌﾟﾗ類!$AS$24</f>
        <v>9.1999999999999993</v>
      </c>
      <c r="M45" s="439">
        <f>+ｷ.紙くず!$AS$24</f>
        <v>8.6999999999999993</v>
      </c>
      <c r="N45" s="439">
        <f>+ｸ.木くず!$AS$24</f>
        <v>187.8</v>
      </c>
      <c r="O45" s="439">
        <f>+ｹ.繊維くず!$AS$24</f>
        <v>0</v>
      </c>
      <c r="P45" s="439">
        <f>+ｺ.動植物性残さ!$AS$24</f>
        <v>0</v>
      </c>
      <c r="Q45" s="439">
        <f>+ｻ.動物系固形不要物!$AS$24</f>
        <v>0</v>
      </c>
      <c r="R45" s="439">
        <f>+ｼ.ｺﾞﾑくず!$AS$24</f>
        <v>0</v>
      </c>
      <c r="S45" s="439">
        <f>+ｽ.金属くず!$AS$24</f>
        <v>2.4</v>
      </c>
      <c r="T45" s="439">
        <f>+ｾ.ｶﾞﾗｽ･ｺﾝｸﾘ･陶磁器くず!$AS$24</f>
        <v>34.6</v>
      </c>
      <c r="U45" s="439">
        <f>+ｿ.鉱さい!$AS$24</f>
        <v>0</v>
      </c>
      <c r="V45" s="439">
        <f>+ﾀ.がれき類!$AS$24</f>
        <v>561.79999999999995</v>
      </c>
      <c r="W45" s="439">
        <f>+ﾁ.動物のふん尿!$AS$24</f>
        <v>0</v>
      </c>
      <c r="X45" s="439">
        <f>+ﾂ.動物の死体!$AS$24</f>
        <v>0</v>
      </c>
      <c r="Y45" s="439">
        <f>+ﾃ.ばいじん!$AS$24</f>
        <v>0</v>
      </c>
      <c r="Z45" s="440">
        <f>+ﾄ.混合廃棄物その他!$AS$24</f>
        <v>0</v>
      </c>
      <c r="AA45" s="441">
        <f t="shared" si="4"/>
        <v>804.5</v>
      </c>
    </row>
    <row r="46" spans="2:27" ht="24" customHeight="1" x14ac:dyDescent="0.15">
      <c r="B46" s="177"/>
      <c r="C46" s="184"/>
      <c r="D46" s="452" t="s">
        <v>190</v>
      </c>
      <c r="E46" s="957" t="s">
        <v>430</v>
      </c>
      <c r="F46" s="958"/>
      <c r="G46" s="424">
        <f>+ｱ.燃え殻!$AS$27</f>
        <v>0</v>
      </c>
      <c r="H46" s="424">
        <f>+ｲ.汚泥!$AS$27</f>
        <v>0</v>
      </c>
      <c r="I46" s="424">
        <f>+ｳ.廃油!$AS$27</f>
        <v>0</v>
      </c>
      <c r="J46" s="424">
        <f>+ｴ.廃酸!$AS$27</f>
        <v>0</v>
      </c>
      <c r="K46" s="424">
        <f>+ｵ.廃ｱﾙｶﾘ!$AS$27</f>
        <v>0</v>
      </c>
      <c r="L46" s="424">
        <f>+ｶ.廃ﾌﾟﾗ類!$AS$27</f>
        <v>0.2</v>
      </c>
      <c r="M46" s="424">
        <f>+ｷ.紙くず!$AS$27</f>
        <v>0.2</v>
      </c>
      <c r="N46" s="424">
        <f>+ｸ.木くず!$AS$27</f>
        <v>0.1</v>
      </c>
      <c r="O46" s="424">
        <f>+ｹ.繊維くず!$AS$27</f>
        <v>0</v>
      </c>
      <c r="P46" s="424">
        <f>+ｺ.動植物性残さ!$AS$27</f>
        <v>0</v>
      </c>
      <c r="Q46" s="424">
        <f>+ｻ.動物系固形不要物!$AS$27</f>
        <v>0</v>
      </c>
      <c r="R46" s="424">
        <f>+ｼ.ｺﾞﾑくず!$AS$27</f>
        <v>0</v>
      </c>
      <c r="S46" s="424">
        <f>+ｽ.金属くず!$AS$27</f>
        <v>0</v>
      </c>
      <c r="T46" s="424">
        <f>+ｾ.ｶﾞﾗｽ･ｺﾝｸﾘ･陶磁器くず!$AS$27</f>
        <v>0</v>
      </c>
      <c r="U46" s="424">
        <f>+ｿ.鉱さい!$AS$27</f>
        <v>0</v>
      </c>
      <c r="V46" s="424">
        <f>+ﾀ.がれき類!$AS$27</f>
        <v>0</v>
      </c>
      <c r="W46" s="424">
        <f>+ﾁ.動物のふん尿!$AS$27</f>
        <v>0</v>
      </c>
      <c r="X46" s="424">
        <f>+ﾂ.動物の死体!$AS$27</f>
        <v>0</v>
      </c>
      <c r="Y46" s="424">
        <f>+ﾃ.ばいじん!$AS$27</f>
        <v>0</v>
      </c>
      <c r="Z46" s="425">
        <f>+ﾄ.混合廃棄物その他!$AS$27</f>
        <v>0</v>
      </c>
      <c r="AA46" s="426">
        <f t="shared" si="4"/>
        <v>0.5</v>
      </c>
    </row>
    <row r="47" spans="2:27" ht="26.85" customHeight="1" thickBot="1" x14ac:dyDescent="0.2">
      <c r="B47" s="178"/>
      <c r="C47" s="185"/>
      <c r="D47" s="183" t="s">
        <v>191</v>
      </c>
      <c r="E47" s="975" t="s">
        <v>431</v>
      </c>
      <c r="F47" s="976"/>
      <c r="G47" s="442">
        <f>+ｱ.燃え殻!$AS$31</f>
        <v>0</v>
      </c>
      <c r="H47" s="442">
        <f>+ｲ.汚泥!$AS$31</f>
        <v>0</v>
      </c>
      <c r="I47" s="442">
        <f>+ｳ.廃油!$AS$31</f>
        <v>0</v>
      </c>
      <c r="J47" s="442">
        <f>+ｴ.廃酸!$AS$31</f>
        <v>0</v>
      </c>
      <c r="K47" s="442">
        <f>+ｵ.廃ｱﾙｶﾘ!$AS$31</f>
        <v>0</v>
      </c>
      <c r="L47" s="442">
        <f>+ｶ.廃ﾌﾟﾗ類!$AS$31</f>
        <v>2.6</v>
      </c>
      <c r="M47" s="442">
        <f>+ｷ.紙くず!$AS$31</f>
        <v>1.2</v>
      </c>
      <c r="N47" s="442">
        <f>+ｸ.木くず!$AS$31</f>
        <v>0.9</v>
      </c>
      <c r="O47" s="442">
        <f>+ｹ.繊維くず!$AS$31</f>
        <v>0</v>
      </c>
      <c r="P47" s="442">
        <f>+ｺ.動植物性残さ!$AS$31</f>
        <v>0</v>
      </c>
      <c r="Q47" s="442">
        <f>+ｻ.動物系固形不要物!$AS$31</f>
        <v>0</v>
      </c>
      <c r="R47" s="442">
        <f>+ｼ.ｺﾞﾑくず!$AS$31</f>
        <v>0</v>
      </c>
      <c r="S47" s="442">
        <f>+ｽ.金属くず!$AS$31</f>
        <v>0</v>
      </c>
      <c r="T47" s="442">
        <f>+ｾ.ｶﾞﾗｽ･ｺﾝｸﾘ･陶磁器くず!$AS$31</f>
        <v>0</v>
      </c>
      <c r="U47" s="442">
        <f>+ｿ.鉱さい!$AS$31</f>
        <v>0</v>
      </c>
      <c r="V47" s="442">
        <f>+ﾀ.がれき類!$AS$31</f>
        <v>0</v>
      </c>
      <c r="W47" s="442">
        <f>+ﾁ.動物のふん尿!$AS$31</f>
        <v>0</v>
      </c>
      <c r="X47" s="442">
        <f>+ﾂ.動物の死体!$AS$31</f>
        <v>0</v>
      </c>
      <c r="Y47" s="442">
        <f>+ﾃ.ばいじん!$AS$31</f>
        <v>0</v>
      </c>
      <c r="Z47" s="443">
        <f>+ﾄ.混合廃棄物その他!$AS$31</f>
        <v>0</v>
      </c>
      <c r="AA47" s="444">
        <f t="shared" si="4"/>
        <v>4.7</v>
      </c>
    </row>
    <row r="48" spans="2:27" ht="20.100000000000001" customHeight="1" x14ac:dyDescent="0.15">
      <c r="G48" s="11" t="s">
        <v>102</v>
      </c>
    </row>
    <row r="50" spans="6:27" s="492" customFormat="1" x14ac:dyDescent="0.15">
      <c r="G50" s="492">
        <f>IF(ｱ.燃え殻!$P$16="エラー！：⑥残さ物量があるのに、④自ら中間処理した量がゼロになっています",1,0)</f>
        <v>0</v>
      </c>
      <c r="H50" s="492">
        <f>IF(ｲ.汚泥!$P$16="エラー！：⑥残さ物量があるのに、④自ら中間処理した量がゼロになっています",1,0)</f>
        <v>0</v>
      </c>
      <c r="I50" s="492">
        <f>IF(ｳ.廃油!$P$16="エラー！：⑥残さ物量があるのに、④自ら中間処理した量がゼロになっています",1,0)</f>
        <v>0</v>
      </c>
      <c r="J50" s="492">
        <f>IF(ｴ.廃酸!$P$16="エラー！：⑥残さ物量があるのに、④自ら中間処理した量がゼロになっています",1,0)</f>
        <v>0</v>
      </c>
      <c r="K50" s="492">
        <f>IF(ｵ.廃ｱﾙｶﾘ!$P$16="エラー！：⑥残さ物量があるのに、④自ら中間処理した量がゼロになっています",1,0)</f>
        <v>0</v>
      </c>
      <c r="L50" s="492">
        <f>IF(ｶ.廃ﾌﾟﾗ類!$P$16="エラー！：⑥残さ物量があるのに、④自ら中間処理した量がゼロになっています",1,0)</f>
        <v>0</v>
      </c>
      <c r="M50" s="492">
        <f>IF(ｷ.紙くず!$P$16="エラー！：⑥残さ物量があるのに、④自ら中間処理した量がゼロになっています",1,0)</f>
        <v>0</v>
      </c>
      <c r="N50" s="492">
        <f>IF(ｸ.木くず!$P$16="エラー！：⑥残さ物量があるのに、④自ら中間処理した量がゼロになっています",1,0)</f>
        <v>0</v>
      </c>
      <c r="O50" s="492">
        <f>IF(ｹ.繊維くず!$P$16="エラー！：⑥残さ物量があるのに、④自ら中間処理した量がゼロになっています",1,0)</f>
        <v>0</v>
      </c>
      <c r="P50" s="492">
        <f>IF(ｺ.動植物性残さ!$P$16="エラー！：⑥残さ物量があるのに、④自ら中間処理した量がゼロになっています",1,0)</f>
        <v>0</v>
      </c>
      <c r="Q50" s="492">
        <f>IF(ｻ.動物系固形不要物!$P$16="エラー！：⑥残さ物量があるのに、④自ら中間処理した量がゼロになっています",1,0)</f>
        <v>0</v>
      </c>
      <c r="R50" s="492">
        <f>IF(ｼ.ｺﾞﾑくず!$P$16="エラー！：⑥残さ物量があるのに、④自ら中間処理した量がゼロになっています",1,0)</f>
        <v>0</v>
      </c>
      <c r="S50" s="492">
        <f>IF(ｽ.金属くず!$P$16="エラー！：⑥残さ物量があるのに、④自ら中間処理した量がゼロになっています",1,0)</f>
        <v>0</v>
      </c>
      <c r="T50" s="492">
        <f>IF(ｾ.ｶﾞﾗｽ･ｺﾝｸﾘ･陶磁器くず!$P$16="エラー！：⑥残さ物量があるのに、④自ら中間処理した量がゼロになっています",1,0)</f>
        <v>0</v>
      </c>
      <c r="U50" s="492">
        <f>IF(ｿ.鉱さい!$P$16="エラー！：⑥残さ物量があるのに、④自ら中間処理した量がゼロになっています",1,0)</f>
        <v>0</v>
      </c>
      <c r="V50" s="492">
        <f>IF(ﾀ.がれき類!$P$16="エラー！：⑥残さ物量があるのに、④自ら中間処理した量がゼロになっています",1,0)</f>
        <v>0</v>
      </c>
      <c r="W50" s="492">
        <f>IF(ﾁ.動物のふん尿!$P$16="エラー！：⑥残さ物量があるのに、④自ら中間処理した量がゼロになっています",1,0)</f>
        <v>0</v>
      </c>
      <c r="X50" s="492">
        <f>IF(ﾂ.動物の死体!$P$16="エラー！：⑥残さ物量があるのに、④自ら中間処理した量がゼロになっています",1,0)</f>
        <v>0</v>
      </c>
      <c r="Y50" s="492">
        <f>IF(ﾃ.ばいじん!$P$16="エラー！：⑥残さ物量があるのに、④自ら中間処理した量がゼロになっています",1,0)</f>
        <v>0</v>
      </c>
      <c r="Z50" s="492">
        <f>IF(ﾄ.混合廃棄物その他!$P$16="エラー！：⑥残さ物量があるのに、④自ら中間処理した量がゼロになっています",1,0)</f>
        <v>0</v>
      </c>
    </row>
    <row r="51" spans="6:27" s="492" customFormat="1" x14ac:dyDescent="0.15">
      <c r="G51" s="493">
        <f>IF(ｱ.燃え殻!$P$22="エラー !：④の内数である⑤の量が④を超えています",1,0)</f>
        <v>0</v>
      </c>
      <c r="H51" s="492">
        <f>IF(ｲ.汚泥!$P$22="エラー !：④の内数である⑤の量が④を超えています",1,0)</f>
        <v>0</v>
      </c>
      <c r="I51" s="492">
        <f>IF(ｳ.廃油!$P$22="エラー !：④の内数である⑤の量が④を超えています",1,0)</f>
        <v>0</v>
      </c>
      <c r="J51" s="492">
        <f>IF(ｴ.廃酸!$P$22="エラー !：④の内数である⑤の量が④を超えています",1,0)</f>
        <v>0</v>
      </c>
      <c r="K51" s="492">
        <f>IF(ｵ.廃ｱﾙｶﾘ!$P$22="エラー !：④の内数である⑤の量が④を超えています",1,0)</f>
        <v>0</v>
      </c>
      <c r="L51" s="492">
        <f>IF(ｶ.廃ﾌﾟﾗ類!$P$22="エラー !：④の内数である⑤の量が④を超えています",1,0)</f>
        <v>0</v>
      </c>
      <c r="M51" s="492">
        <f>IF(ｷ.紙くず!$P$22="エラー !：④の内数である⑤の量が④を超えています",1,0)</f>
        <v>0</v>
      </c>
      <c r="N51" s="492">
        <f>IF(ｸ.木くず!$P$22="エラー !：④の内数である⑤の量が④を超えています",1,0)</f>
        <v>0</v>
      </c>
      <c r="O51" s="492">
        <f>IF(ｹ.繊維くず!$P$22="エラー !：④の内数である⑤の量が④を超えています",1,0)</f>
        <v>0</v>
      </c>
      <c r="P51" s="492">
        <f>IF(ｺ.動植物性残さ!$P$22="エラー !：④の内数である⑤の量が④を超えています",1,0)</f>
        <v>0</v>
      </c>
      <c r="Q51" s="492">
        <f>IF(ｻ.動物系固形不要物!$P$22="エラー !：④の内数である⑤の量が④を超えています",1,0)</f>
        <v>0</v>
      </c>
      <c r="R51" s="492">
        <f>IF(ｼ.ｺﾞﾑくず!$P$22="エラー !：④の内数である⑤の量が④を超えています",1,0)</f>
        <v>0</v>
      </c>
      <c r="S51" s="492">
        <f>IF(ｽ.金属くず!$P$22="エラー !：④の内数である⑤の量が④を超えています",1,0)</f>
        <v>0</v>
      </c>
      <c r="T51" s="492">
        <f>IF(ｾ.ｶﾞﾗｽ･ｺﾝｸﾘ･陶磁器くず!$P$22="エラー !：④の内数である⑤の量が④を超えています",1,0)</f>
        <v>0</v>
      </c>
      <c r="U51" s="492">
        <f>IF(ｿ.鉱さい!$P$22="エラー !：④の内数である⑤の量が④を超えています",1,0)</f>
        <v>0</v>
      </c>
      <c r="V51" s="492">
        <f>IF(ﾀ.がれき類!$P$22="エラー !：④の内数である⑤の量が④を超えています",1,0)</f>
        <v>0</v>
      </c>
      <c r="W51" s="492">
        <f>IF(ﾁ.動物のふん尿!$P$22="エラー !：④の内数である⑤の量が④を超えています",1,0)</f>
        <v>0</v>
      </c>
      <c r="X51" s="492">
        <f>IF(ﾂ.動物の死体!$P$22="エラー !：④の内数である⑤の量が④を超えています",1,0)</f>
        <v>0</v>
      </c>
      <c r="Y51" s="492">
        <f>IF(ﾃ.ばいじん!$P$22="エラー !：④の内数である⑤の量が④を超えています",1,0)</f>
        <v>0</v>
      </c>
      <c r="Z51" s="492">
        <f>IF(ﾄ.混合廃棄物その他!$P$22="エラー !：④の内数である⑤の量が④を超えています",1,0)</f>
        <v>0</v>
      </c>
    </row>
    <row r="52" spans="6:27" s="492" customFormat="1" x14ac:dyDescent="0.15">
      <c r="G52" s="493">
        <f>IF(ｱ.燃え殻!$AL$31="エラー !：⑩の内数である⑪の量が⑩を超えています",1,0)</f>
        <v>0</v>
      </c>
      <c r="H52" s="492">
        <f>IF(ｲ.汚泥!$AL$31="エラー !：⑩の内数である⑪の量が⑩を超えています",1,0)</f>
        <v>0</v>
      </c>
      <c r="I52" s="492">
        <f>IF(ｳ.廃油!$AL$31="エラー !：⑩の内数である⑪の量が⑩を超えています",1,0)</f>
        <v>0</v>
      </c>
      <c r="J52" s="492">
        <f>IF(ｴ.廃酸!$AL$31="エラー !：⑩の内数である⑪の量が⑩を超えています",1,0)</f>
        <v>0</v>
      </c>
      <c r="K52" s="492">
        <f>IF(ｵ.廃ｱﾙｶﾘ!$AL$31="エラー !：⑩の内数である⑪の量が⑩を超えています",1,0)</f>
        <v>0</v>
      </c>
      <c r="L52" s="492">
        <f>IF(ｶ.廃ﾌﾟﾗ類!$AL$31="エラー !：⑩の内数である⑪の量が⑩を超えています",1,0)</f>
        <v>0</v>
      </c>
      <c r="M52" s="492">
        <f>IF(ｷ.紙くず!$AL$31="エラー !：⑩の内数である⑪の量が⑩を超えています",1,0)</f>
        <v>0</v>
      </c>
      <c r="N52" s="492">
        <f>IF(ｸ.木くず!$AL$31="エラー !：⑩の内数である⑪の量が⑩を超えています",1,0)</f>
        <v>0</v>
      </c>
      <c r="O52" s="492">
        <f>IF(ｹ.繊維くず!$AL$31="エラー !：⑩の内数である⑪の量が⑩を超えています",1,0)</f>
        <v>0</v>
      </c>
      <c r="P52" s="492">
        <f>IF(ｺ.動植物性残さ!$AL$31="エラー !：⑩の内数である⑪の量が⑩を超えています",1,0)</f>
        <v>0</v>
      </c>
      <c r="Q52" s="492">
        <f>IF(ｻ.動物系固形不要物!$AL$31="エラー !：⑩の内数である⑪の量が⑩を超えています",1,0)</f>
        <v>0</v>
      </c>
      <c r="R52" s="492">
        <f>IF(ｼ.ｺﾞﾑくず!$AL$31="エラー !：⑩の内数である⑪の量が⑩を超えています",1,0)</f>
        <v>0</v>
      </c>
      <c r="S52" s="492">
        <f>IF(ｽ.金属くず!$AL$31="エラー !：⑩の内数である⑪の量が⑩を超えています",1,0)</f>
        <v>0</v>
      </c>
      <c r="T52" s="492">
        <f>IF(ｾ.ｶﾞﾗｽ･ｺﾝｸﾘ･陶磁器くず!$AL$31="エラー !：⑩の内数である⑪の量が⑩を超えています",1,0)</f>
        <v>0</v>
      </c>
      <c r="U52" s="492">
        <f>IF(ｿ.鉱さい!$AL$31="エラー !：⑩の内数である⑪の量が⑩を超えています",1,0)</f>
        <v>0</v>
      </c>
      <c r="V52" s="492">
        <f>IF(ﾀ.がれき類!$AL$31="エラー !：⑩の内数である⑪の量が⑩を超えています",1,0)</f>
        <v>0</v>
      </c>
      <c r="W52" s="492">
        <f>IF(ﾁ.動物のふん尿!$AL$31="エラー !：⑩の内数である⑪の量が⑩を超えています",1,0)</f>
        <v>0</v>
      </c>
      <c r="X52" s="492">
        <f>IF(ﾂ.動物の死体!$AL$31="エラー !：⑩の内数である⑪の量が⑩を超えています",1,0)</f>
        <v>0</v>
      </c>
      <c r="Y52" s="492">
        <f>IF(ﾃ.ばいじん!$AL$31="エラー !：⑩の内数である⑪の量が⑩を超えています",1,0)</f>
        <v>0</v>
      </c>
      <c r="Z52" s="492">
        <f>IF(ﾄ.混合廃棄物その他!$AL$31="エラー !：⑩の内数である⑪の量が⑩を超えています",1,0)</f>
        <v>0</v>
      </c>
    </row>
    <row r="53" spans="6:27" s="492" customFormat="1" x14ac:dyDescent="0.15">
      <c r="G53" s="493">
        <f>IF(ｱ.燃え殻!$AS$28="エラー !：⑩の内数である（⑫+⑬＋⑭）の量が⑩を超えています",1,0)</f>
        <v>0</v>
      </c>
      <c r="H53" s="492">
        <f>IF(ｲ.汚泥!$AS$28="エラー !：⑩の内数である（⑫+⑬＋⑭）の量が⑩を超えています",1,0)</f>
        <v>0</v>
      </c>
      <c r="I53" s="492">
        <f>IF(ｳ.廃油!$AS$28="エラー !：⑩の内数である（⑫+⑬＋⑭）の量が⑩を超えています",1,0)</f>
        <v>0</v>
      </c>
      <c r="J53" s="492">
        <f>IF(ｴ.廃酸!$AS$28="エラー !：⑩の内数である（⑫+⑬＋⑭）の量が⑩を超えています",1,0)</f>
        <v>0</v>
      </c>
      <c r="K53" s="492">
        <f>IF(ｵ.廃ｱﾙｶﾘ!$AS$28="エラー !：⑩の内数である（⑫+⑬＋⑭）の量が⑩を超えています",1,0)</f>
        <v>0</v>
      </c>
      <c r="L53" s="492">
        <f>IF(ｶ.廃ﾌﾟﾗ類!$AS$28="エラー !：⑩の内数である（⑫+⑬＋⑭）の量が⑩を超えています",1,0)</f>
        <v>0</v>
      </c>
      <c r="M53" s="492">
        <f>IF(ｷ.紙くず!$AS$28="エラー !：⑩の内数である（⑫+⑬＋⑭）の量が⑩を超えています",1,0)</f>
        <v>0</v>
      </c>
      <c r="N53" s="492">
        <f>IF(ｸ.木くず!$AS$28="エラー !：⑩の内数である（⑫+⑬＋⑭）の量が⑩を超えています",1,0)</f>
        <v>0</v>
      </c>
      <c r="O53" s="492">
        <f>IF(ｹ.繊維くず!$AS$28="エラー !：⑩の内数である（⑫+⑬＋⑭）の量が⑩を超えています",1,0)</f>
        <v>0</v>
      </c>
      <c r="P53" s="492">
        <f>IF(ｺ.動植物性残さ!$AS$28="エラー !：⑩の内数である（⑫+⑬＋⑭）の量が⑩を超えています",1,0)</f>
        <v>0</v>
      </c>
      <c r="Q53" s="492">
        <f>IF(ｻ.動物系固形不要物!$AS$28="エラー !：⑩の内数である（⑫+⑬＋⑭）の量が⑩を超えています",1,0)</f>
        <v>0</v>
      </c>
      <c r="R53" s="492">
        <f>IF(ｼ.ｺﾞﾑくず!$AS$28="エラー !：⑩の内数である（⑫+⑬＋⑭）の量が⑩を超えています",1,0)</f>
        <v>0</v>
      </c>
      <c r="S53" s="492">
        <f>IF(ｽ.金属くず!$AS$28="エラー !：⑩の内数である（⑫+⑬＋⑭）の量が⑩を超えています",1,0)</f>
        <v>0</v>
      </c>
      <c r="T53" s="492">
        <f>IF(ｾ.ｶﾞﾗｽ･ｺﾝｸﾘ･陶磁器くず!$AS$28="エラー !：⑩の内数である（⑫+⑬＋⑭）の量が⑩を超えています",1,0)</f>
        <v>0</v>
      </c>
      <c r="U53" s="492">
        <f>IF(ｿ.鉱さい!$AS$28="エラー !：⑩の内数である（⑫+⑬＋⑭）の量が⑩を超えています",1,0)</f>
        <v>0</v>
      </c>
      <c r="V53" s="492">
        <f>IF(ﾀ.がれき類!$AS$28="エラー !：⑩の内数である（⑫+⑬＋⑭）の量が⑩を超えています",1,0)</f>
        <v>0</v>
      </c>
      <c r="W53" s="492">
        <f>IF(ﾁ.動物のふん尿!$AS$28="エラー !：⑩の内数である（⑫+⑬＋⑭）の量が⑩を超えています",1,0)</f>
        <v>0</v>
      </c>
      <c r="X53" s="492">
        <f>IF(ﾂ.動物の死体!$AS$28="エラー !：⑩の内数である（⑫+⑬＋⑭）の量が⑩を超えています",1,0)</f>
        <v>0</v>
      </c>
      <c r="Y53" s="492">
        <f>IF(ﾃ.ばいじん!$AS$28="エラー !：⑩の内数である（⑫+⑬＋⑭）の量が⑩を超えています",1,0)</f>
        <v>0</v>
      </c>
      <c r="Z53" s="492">
        <f>IF(ﾄ.混合廃棄物その他!$AS$28="エラー !：⑩の内数である（⑫+⑬＋⑭）の量が⑩を超えています",1,0)</f>
        <v>0</v>
      </c>
    </row>
    <row r="54" spans="6:27" s="492" customFormat="1" x14ac:dyDescent="0.15">
      <c r="G54" s="493">
        <f>IF(ｱ.燃え殻!$AS$32="エラー !：⑩の内数である（⑫+⑬＋⑭）の量が⑩を超えています",1,0)</f>
        <v>0</v>
      </c>
      <c r="H54" s="492">
        <f>IF(ｲ.汚泥!$AS$32="エラー !：⑩の内数である（⑫+⑬＋⑭）の量が⑩を超えています",1,0)</f>
        <v>0</v>
      </c>
      <c r="I54" s="492">
        <f>IF(ｳ.廃油!$AS$32="エラー !：⑩の内数である（⑫+⑬＋⑭）の量が⑩を超えています",1,0)</f>
        <v>0</v>
      </c>
      <c r="J54" s="492">
        <f>IF(ｴ.廃酸!$AS$32="エラー !：⑩の内数である（⑫+⑬＋⑭）の量が⑩を超えています",1,0)</f>
        <v>0</v>
      </c>
      <c r="K54" s="492">
        <f>IF(ｵ.廃ｱﾙｶﾘ!$AS$32="エラー !：⑩の内数である（⑫+⑬＋⑭）の量が⑩を超えています",1,0)</f>
        <v>0</v>
      </c>
      <c r="L54" s="492">
        <f>IF(ｶ.廃ﾌﾟﾗ類!$AS$32="エラー !：⑩の内数である（⑫+⑬＋⑭）の量が⑩を超えています",1,0)</f>
        <v>0</v>
      </c>
      <c r="M54" s="492">
        <f>IF(ｷ.紙くず!$AS$32="エラー !：⑩の内数である（⑫+⑬＋⑭）の量が⑩を超えています",1,0)</f>
        <v>0</v>
      </c>
      <c r="N54" s="492">
        <f>IF(ｸ.木くず!$AS$32="エラー !：⑩の内数である（⑫+⑬＋⑭）の量が⑩を超えています",1,0)</f>
        <v>0</v>
      </c>
      <c r="O54" s="492">
        <f>IF(ｹ.繊維くず!$AS$32="エラー !：⑩の内数である（⑫+⑬＋⑭）の量が⑩を超えています",1,0)</f>
        <v>0</v>
      </c>
      <c r="P54" s="492">
        <f>IF(ｺ.動植物性残さ!$AS$32="エラー !：⑩の内数である（⑫+⑬＋⑭）の量が⑩を超えています",1,0)</f>
        <v>0</v>
      </c>
      <c r="Q54" s="492">
        <f>IF(ｻ.動物系固形不要物!$AS$32="エラー !：⑩の内数である（⑫+⑬＋⑭）の量が⑩を超えています",1,0)</f>
        <v>0</v>
      </c>
      <c r="R54" s="492">
        <f>IF(ｼ.ｺﾞﾑくず!$AS$32="エラー !：⑩の内数である（⑫+⑬＋⑭）の量が⑩を超えています",1,0)</f>
        <v>0</v>
      </c>
      <c r="S54" s="492">
        <f>IF(ｽ.金属くず!$AS$32="エラー !：⑩の内数である（⑫+⑬＋⑭）の量が⑩を超えています",1,0)</f>
        <v>0</v>
      </c>
      <c r="T54" s="492">
        <f>IF(ｾ.ｶﾞﾗｽ･ｺﾝｸﾘ･陶磁器くず!$AS$32="エラー !：⑩の内数である（⑫+⑬＋⑭）の量が⑩を超えています",1,0)</f>
        <v>0</v>
      </c>
      <c r="U54" s="492">
        <f>IF(ｿ.鉱さい!$AS$32="エラー !：⑩の内数である（⑫+⑬＋⑭）の量が⑩を超えています",1,0)</f>
        <v>0</v>
      </c>
      <c r="V54" s="492">
        <f>IF(ﾀ.がれき類!$AS$32="エラー !：⑩の内数である（⑫+⑬＋⑭）の量が⑩を超えています",1,0)</f>
        <v>0</v>
      </c>
      <c r="W54" s="492">
        <f>IF(ﾁ.動物のふん尿!$AS$32="エラー !：⑩の内数である（⑫+⑬＋⑭）の量が⑩を超えています",1,0)</f>
        <v>0</v>
      </c>
      <c r="X54" s="492">
        <f>IF(ﾂ.動物の死体!$AS$32="エラー !：⑩の内数である（⑫+⑬＋⑭）の量が⑩を超えています",1,0)</f>
        <v>0</v>
      </c>
      <c r="Y54" s="492">
        <f>IF(ﾃ.ばいじん!$AS$32="エラー !：⑩の内数である（⑫+⑬＋⑭）の量が⑩を超えています",1,0)</f>
        <v>0</v>
      </c>
      <c r="Z54" s="492">
        <f>IF(ﾄ.混合廃棄物その他!$AS$32="エラー !：⑩の内数である（⑫+⑬＋⑭）の量が⑩を超えています",1,0)</f>
        <v>0</v>
      </c>
    </row>
    <row r="55" spans="6:27" s="492" customFormat="1" x14ac:dyDescent="0.15">
      <c r="G55" s="494">
        <f>IF(G9="0",+G19+G20,+G9+G19+G20)</f>
        <v>0</v>
      </c>
      <c r="H55" s="494">
        <f t="shared" ref="H55:Z55" si="10">IF(H9="0",+H19+H20,+H9+H19+H20)</f>
        <v>0</v>
      </c>
      <c r="I55" s="494">
        <f t="shared" si="10"/>
        <v>3.7</v>
      </c>
      <c r="J55" s="494">
        <f t="shared" si="10"/>
        <v>0</v>
      </c>
      <c r="K55" s="494">
        <f t="shared" si="10"/>
        <v>0</v>
      </c>
      <c r="L55" s="494">
        <f t="shared" si="10"/>
        <v>213</v>
      </c>
      <c r="M55" s="494">
        <f t="shared" si="10"/>
        <v>403.1</v>
      </c>
      <c r="N55" s="494">
        <f t="shared" si="10"/>
        <v>2019.4</v>
      </c>
      <c r="O55" s="494">
        <f t="shared" si="10"/>
        <v>4.5</v>
      </c>
      <c r="P55" s="494">
        <f t="shared" si="10"/>
        <v>0</v>
      </c>
      <c r="Q55" s="494">
        <f t="shared" si="10"/>
        <v>0</v>
      </c>
      <c r="R55" s="494">
        <f t="shared" si="10"/>
        <v>0</v>
      </c>
      <c r="S55" s="494">
        <f t="shared" si="10"/>
        <v>64.699999999999989</v>
      </c>
      <c r="T55" s="494">
        <f t="shared" si="10"/>
        <v>1978.1</v>
      </c>
      <c r="U55" s="494">
        <f t="shared" si="10"/>
        <v>0</v>
      </c>
      <c r="V55" s="494">
        <f t="shared" si="10"/>
        <v>2424.3000000000002</v>
      </c>
      <c r="W55" s="494">
        <f t="shared" si="10"/>
        <v>0</v>
      </c>
      <c r="X55" s="494">
        <f t="shared" si="10"/>
        <v>0</v>
      </c>
      <c r="Y55" s="494">
        <f t="shared" si="10"/>
        <v>0</v>
      </c>
      <c r="Z55" s="494">
        <f t="shared" si="10"/>
        <v>916.1</v>
      </c>
      <c r="AA55" s="495">
        <f>+AA9+AA19+AA20</f>
        <v>8026.9000000000005</v>
      </c>
    </row>
    <row r="56" spans="6:27" s="492" customFormat="1" ht="13.5" x14ac:dyDescent="0.15">
      <c r="F56" s="496"/>
    </row>
    <row r="57" spans="6:27" s="492" customFormat="1" ht="13.5" x14ac:dyDescent="0.15">
      <c r="F57" s="496"/>
    </row>
    <row r="58" spans="6:27" s="492" customFormat="1" ht="13.5" x14ac:dyDescent="0.15">
      <c r="F58" s="496"/>
    </row>
    <row r="59" spans="6:27" s="492" customFormat="1" ht="13.5" x14ac:dyDescent="0.15">
      <c r="F59" s="49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15" zoomScaleNormal="100" zoomScaleSheetLayoutView="115" workbookViewId="0">
      <selection activeCell="D42" sqref="D42:G42"/>
    </sheetView>
  </sheetViews>
  <sheetFormatPr defaultColWidth="9" defaultRowHeight="12" x14ac:dyDescent="0.15"/>
  <cols>
    <col min="1" max="1" width="3.375" style="26" hidden="1" customWidth="1"/>
    <col min="2" max="2" width="3.375" style="26" customWidth="1"/>
    <col min="3" max="3" width="3.375" style="230" customWidth="1"/>
    <col min="4" max="4" width="2.625" style="230" customWidth="1"/>
    <col min="5" max="5" width="9.625" style="230" customWidth="1"/>
    <col min="6" max="6" width="2.875" style="230" customWidth="1"/>
    <col min="7" max="7" width="6.875" style="230" customWidth="1"/>
    <col min="8" max="8" width="13.875" style="230" customWidth="1"/>
    <col min="9" max="9" width="5.875" style="230" customWidth="1"/>
    <col min="10" max="10" width="3.875" style="230" customWidth="1"/>
    <col min="11" max="11" width="10.875" style="230" customWidth="1"/>
    <col min="12" max="12" width="6.875" style="230" customWidth="1"/>
    <col min="13" max="13" width="7.875" style="230" customWidth="1"/>
    <col min="14" max="14" width="6.875" style="230" customWidth="1"/>
    <col min="15" max="15" width="7.875" style="230" customWidth="1"/>
    <col min="16" max="16" width="2.125" style="44" customWidth="1"/>
    <col min="17" max="24" width="9" style="46"/>
    <col min="25" max="16384" width="9" style="44"/>
  </cols>
  <sheetData>
    <row r="1" spans="1:16" ht="16.350000000000001" customHeight="1" x14ac:dyDescent="0.15">
      <c r="C1" s="84" t="s">
        <v>269</v>
      </c>
    </row>
    <row r="2" spans="1:16" ht="16.350000000000001" customHeight="1" x14ac:dyDescent="0.15">
      <c r="C2" s="84"/>
    </row>
    <row r="3" spans="1:16" ht="14.1" customHeight="1" thickBot="1" x14ac:dyDescent="0.2">
      <c r="O3" s="235" t="s">
        <v>156</v>
      </c>
    </row>
    <row r="4" spans="1:16" ht="13.5" x14ac:dyDescent="0.15">
      <c r="A4" s="44">
        <v>14</v>
      </c>
      <c r="M4" s="1051" t="s">
        <v>322</v>
      </c>
      <c r="N4" s="237" t="s">
        <v>110</v>
      </c>
      <c r="O4" s="238" t="s">
        <v>111</v>
      </c>
    </row>
    <row r="5" spans="1:16" ht="20.100000000000001" customHeight="1" thickBot="1" x14ac:dyDescent="0.2">
      <c r="A5" s="26" t="e">
        <f>+#REF!</f>
        <v>#REF!</v>
      </c>
      <c r="C5" s="230" t="s">
        <v>292</v>
      </c>
      <c r="M5" s="1052"/>
      <c r="N5" s="275" t="str">
        <f>+表紙!N28</f>
        <v>○</v>
      </c>
      <c r="O5" s="276" t="str">
        <f>+表紙!O28</f>
        <v>　</v>
      </c>
    </row>
    <row r="6" spans="1:16" ht="13.5" x14ac:dyDescent="0.15">
      <c r="C6" s="697" t="s">
        <v>387</v>
      </c>
      <c r="D6" s="1053"/>
      <c r="E6" s="1053"/>
      <c r="F6" s="1053"/>
      <c r="G6" s="1053"/>
      <c r="H6" s="1053"/>
      <c r="I6" s="1053"/>
      <c r="J6" s="1053"/>
      <c r="K6" s="1053"/>
      <c r="L6" s="1053"/>
      <c r="M6" s="1053"/>
      <c r="N6" s="1053"/>
      <c r="O6" s="1053"/>
    </row>
    <row r="7" spans="1:16" ht="7.5" customHeight="1" x14ac:dyDescent="0.15">
      <c r="C7" s="240"/>
      <c r="D7" s="241"/>
      <c r="E7" s="241"/>
      <c r="F7" s="241"/>
      <c r="G7" s="241"/>
      <c r="H7" s="241"/>
      <c r="I7" s="241"/>
      <c r="J7" s="241"/>
      <c r="K7" s="241"/>
      <c r="L7" s="241"/>
      <c r="M7" s="241"/>
      <c r="N7" s="241"/>
      <c r="O7" s="242"/>
    </row>
    <row r="8" spans="1:16" ht="12" customHeight="1" x14ac:dyDescent="0.15">
      <c r="C8" s="660" t="s">
        <v>293</v>
      </c>
      <c r="D8" s="1054"/>
      <c r="E8" s="1054"/>
      <c r="F8" s="1054"/>
      <c r="G8" s="1054"/>
      <c r="H8" s="1054"/>
      <c r="I8" s="1054"/>
      <c r="J8" s="1054"/>
      <c r="K8" s="1054"/>
      <c r="L8" s="1054"/>
      <c r="M8" s="1054"/>
      <c r="N8" s="1054"/>
      <c r="O8" s="1055"/>
      <c r="P8" s="236"/>
    </row>
    <row r="9" spans="1:16" ht="12" customHeight="1" x14ac:dyDescent="0.15">
      <c r="C9" s="1056"/>
      <c r="D9" s="1057"/>
      <c r="E9" s="1057"/>
      <c r="F9" s="1057"/>
      <c r="G9" s="1057"/>
      <c r="H9" s="1057"/>
      <c r="I9" s="1057"/>
      <c r="J9" s="1057"/>
      <c r="K9" s="1057"/>
      <c r="L9" s="1057"/>
      <c r="M9" s="1057"/>
      <c r="N9" s="1057"/>
      <c r="O9" s="1058"/>
    </row>
    <row r="10" spans="1:16" ht="10.35" customHeight="1" x14ac:dyDescent="0.15">
      <c r="C10" s="243"/>
      <c r="D10" s="244"/>
      <c r="E10" s="244"/>
      <c r="F10" s="244"/>
      <c r="G10" s="244"/>
      <c r="H10" s="244"/>
      <c r="I10" s="244"/>
      <c r="J10" s="244"/>
      <c r="K10" s="244"/>
      <c r="L10" s="244"/>
      <c r="M10" s="244"/>
      <c r="N10" s="244"/>
      <c r="O10" s="245"/>
    </row>
    <row r="11" spans="1:16" ht="13.5" x14ac:dyDescent="0.15">
      <c r="C11" s="243"/>
      <c r="D11" s="244"/>
      <c r="E11" s="244"/>
      <c r="F11" s="244"/>
      <c r="G11" s="244"/>
      <c r="H11" s="244"/>
      <c r="I11" s="244"/>
      <c r="J11" s="244"/>
      <c r="K11" s="244"/>
      <c r="L11" s="1059" t="str">
        <f>+表紙!L34</f>
        <v>令和    年    月    日</v>
      </c>
      <c r="M11" s="1060"/>
      <c r="N11" s="1060"/>
      <c r="O11" s="1061"/>
    </row>
    <row r="12" spans="1:16" ht="13.35" customHeight="1" x14ac:dyDescent="0.15">
      <c r="C12" s="243"/>
      <c r="D12" s="244"/>
      <c r="E12" s="244"/>
      <c r="F12" s="244"/>
      <c r="G12" s="244"/>
      <c r="H12" s="244"/>
      <c r="I12" s="244"/>
      <c r="J12" s="244"/>
      <c r="K12" s="244"/>
      <c r="L12" s="244"/>
      <c r="M12" s="244"/>
      <c r="N12" s="244"/>
      <c r="O12" s="246"/>
    </row>
    <row r="13" spans="1:16" ht="13.5" x14ac:dyDescent="0.15">
      <c r="C13" s="1062" t="str">
        <f>+表紙!C36</f>
        <v>横浜市長</v>
      </c>
      <c r="D13" s="1063"/>
      <c r="E13" s="1063"/>
      <c r="F13" s="1063"/>
      <c r="G13" s="247" t="s">
        <v>5</v>
      </c>
      <c r="H13" s="244"/>
      <c r="I13" s="244"/>
      <c r="J13" s="244"/>
      <c r="K13" s="244"/>
      <c r="L13" s="244"/>
      <c r="M13" s="244"/>
      <c r="N13" s="244"/>
      <c r="O13" s="245"/>
    </row>
    <row r="14" spans="1:16" ht="8.25" customHeight="1" x14ac:dyDescent="0.15">
      <c r="C14" s="243"/>
      <c r="D14" s="244"/>
      <c r="E14" s="244"/>
      <c r="F14" s="244"/>
      <c r="G14" s="244"/>
      <c r="H14" s="244"/>
      <c r="I14" s="244"/>
      <c r="J14" s="244"/>
      <c r="K14" s="244"/>
      <c r="L14" s="244"/>
      <c r="M14" s="244"/>
      <c r="N14" s="244"/>
      <c r="O14" s="245"/>
    </row>
    <row r="15" spans="1:16" ht="13.35" customHeight="1" x14ac:dyDescent="0.15">
      <c r="A15" s="26">
        <v>3</v>
      </c>
      <c r="C15" s="243"/>
      <c r="D15" s="244"/>
      <c r="E15" s="244"/>
      <c r="F15" s="244"/>
      <c r="G15" s="244"/>
      <c r="H15" s="239" t="s">
        <v>267</v>
      </c>
      <c r="I15" s="239"/>
      <c r="J15" s="244"/>
      <c r="K15" s="244"/>
      <c r="L15" s="244"/>
      <c r="M15" s="244"/>
      <c r="N15" s="244"/>
      <c r="O15" s="245"/>
    </row>
    <row r="16" spans="1:16" ht="26.25" customHeight="1" x14ac:dyDescent="0.15">
      <c r="C16" s="243"/>
      <c r="D16" s="244"/>
      <c r="E16" s="244"/>
      <c r="F16" s="244"/>
      <c r="G16" s="244"/>
      <c r="H16" s="248" t="s">
        <v>6</v>
      </c>
      <c r="I16" s="248"/>
      <c r="J16" s="1048" t="str">
        <f>+表紙!J39</f>
        <v>神奈川県横浜市港北区新横浜2‐5‐5　　　　　　　　　　　　　住友不動産新横浜ビル9階</v>
      </c>
      <c r="K16" s="1048"/>
      <c r="L16" s="1049"/>
      <c r="M16" s="1049"/>
      <c r="N16" s="1049"/>
      <c r="O16" s="1050"/>
    </row>
    <row r="17" spans="1:48" ht="26.25" customHeight="1" x14ac:dyDescent="0.15">
      <c r="C17" s="243"/>
      <c r="D17" s="244"/>
      <c r="E17" s="244"/>
      <c r="F17" s="244"/>
      <c r="G17" s="244"/>
      <c r="H17" s="248" t="s">
        <v>7</v>
      </c>
      <c r="I17" s="248"/>
      <c r="J17" s="1048" t="str">
        <f>+表紙!J40</f>
        <v>神奈川中央工事長　森田智貴</v>
      </c>
      <c r="K17" s="1048"/>
      <c r="L17" s="1049"/>
      <c r="M17" s="1049"/>
      <c r="N17" s="1049"/>
      <c r="O17" s="1050"/>
    </row>
    <row r="18" spans="1:48" x14ac:dyDescent="0.15">
      <c r="C18" s="243"/>
      <c r="D18" s="244"/>
      <c r="E18" s="244"/>
      <c r="F18" s="244"/>
      <c r="G18" s="244"/>
      <c r="H18" s="244"/>
      <c r="I18" s="244"/>
      <c r="J18" s="244" t="s">
        <v>8</v>
      </c>
      <c r="K18" s="244"/>
      <c r="L18" s="244"/>
      <c r="M18" s="244"/>
      <c r="N18" s="244"/>
      <c r="O18" s="245"/>
    </row>
    <row r="19" spans="1:48" x14ac:dyDescent="0.15">
      <c r="C19" s="243"/>
      <c r="D19" s="244"/>
      <c r="E19" s="244"/>
      <c r="F19" s="244"/>
      <c r="G19" s="244"/>
      <c r="H19" s="244"/>
      <c r="I19" s="244"/>
      <c r="J19" s="249" t="s">
        <v>9</v>
      </c>
      <c r="K19" s="249"/>
      <c r="L19" s="997" t="str">
        <f>IF(+表紙!L42="","",+表紙!L42)</f>
        <v>050-3111-8402</v>
      </c>
      <c r="M19" s="997"/>
      <c r="N19" s="997"/>
      <c r="O19" s="998"/>
    </row>
    <row r="20" spans="1:48" x14ac:dyDescent="0.15">
      <c r="C20" s="243"/>
      <c r="D20" s="244"/>
      <c r="E20" s="244"/>
      <c r="F20" s="244"/>
      <c r="G20" s="244"/>
      <c r="H20" s="244"/>
      <c r="I20" s="244"/>
      <c r="J20" s="249"/>
      <c r="K20" s="249"/>
      <c r="L20" s="244"/>
      <c r="M20" s="244"/>
      <c r="N20" s="244"/>
      <c r="O20" s="245"/>
    </row>
    <row r="21" spans="1:48" ht="6" customHeight="1" x14ac:dyDescent="0.15">
      <c r="C21" s="243"/>
      <c r="D21" s="244"/>
      <c r="E21" s="244"/>
      <c r="F21" s="244"/>
      <c r="G21" s="244"/>
      <c r="H21" s="244"/>
      <c r="I21" s="244"/>
      <c r="J21" s="244"/>
      <c r="K21" s="244"/>
      <c r="L21" s="244"/>
      <c r="M21" s="244"/>
      <c r="N21" s="244"/>
      <c r="O21" s="245"/>
    </row>
    <row r="22" spans="1:48" ht="30" customHeight="1" x14ac:dyDescent="0.15">
      <c r="A22" s="26">
        <v>4</v>
      </c>
      <c r="C22" s="1005" t="s">
        <v>445</v>
      </c>
      <c r="D22" s="1006"/>
      <c r="E22" s="1006"/>
      <c r="F22" s="1006"/>
      <c r="G22" s="1006"/>
      <c r="H22" s="1006"/>
      <c r="I22" s="1006"/>
      <c r="J22" s="1006"/>
      <c r="K22" s="1006"/>
      <c r="L22" s="1006"/>
      <c r="M22" s="1006"/>
      <c r="N22" s="1006"/>
      <c r="O22" s="1007"/>
    </row>
    <row r="23" spans="1:48" x14ac:dyDescent="0.15">
      <c r="C23" s="250"/>
      <c r="D23" s="251"/>
      <c r="E23" s="251"/>
      <c r="F23" s="251"/>
      <c r="G23" s="251"/>
      <c r="H23" s="251"/>
      <c r="I23" s="251"/>
      <c r="J23" s="251"/>
      <c r="K23" s="251"/>
      <c r="L23" s="251"/>
      <c r="M23" s="251"/>
      <c r="N23" s="251"/>
      <c r="O23" s="252"/>
    </row>
    <row r="24" spans="1:48" ht="18" customHeight="1" x14ac:dyDescent="0.15">
      <c r="C24" s="1014" t="s">
        <v>10</v>
      </c>
      <c r="D24" s="1020"/>
      <c r="E24" s="1021"/>
      <c r="F24" s="1025" t="str">
        <f>+表紙!F47</f>
        <v>住友不動産株式会社　注文住宅事業本部　工事課　神奈川事業所</v>
      </c>
      <c r="G24" s="1026"/>
      <c r="H24" s="1027"/>
      <c r="I24" s="1027"/>
      <c r="J24" s="1027"/>
      <c r="K24" s="1027"/>
      <c r="L24" s="1027"/>
      <c r="M24" s="1030" t="s">
        <v>447</v>
      </c>
      <c r="N24" s="1031"/>
      <c r="O24" s="1032"/>
    </row>
    <row r="25" spans="1:48" ht="18" customHeight="1" x14ac:dyDescent="0.15">
      <c r="C25" s="1022"/>
      <c r="D25" s="1023"/>
      <c r="E25" s="1024"/>
      <c r="F25" s="1028"/>
      <c r="G25" s="1029"/>
      <c r="H25" s="1029"/>
      <c r="I25" s="1029"/>
      <c r="J25" s="1029"/>
      <c r="K25" s="1029"/>
      <c r="L25" s="1029"/>
      <c r="M25" s="1033">
        <f>表紙!M48</f>
        <v>2537</v>
      </c>
      <c r="N25" s="1034"/>
      <c r="O25" s="1035"/>
    </row>
    <row r="26" spans="1:48" ht="18" customHeight="1" x14ac:dyDescent="0.15">
      <c r="C26" s="1014" t="s">
        <v>11</v>
      </c>
      <c r="D26" s="1015"/>
      <c r="E26" s="1016"/>
      <c r="F26" s="1008" t="str">
        <f>+表紙!F49</f>
        <v>神奈川県横浜市港北区新横浜2‐5‐5　住友不動産新横浜ビル9階</v>
      </c>
      <c r="G26" s="1009"/>
      <c r="H26" s="1009"/>
      <c r="I26" s="1009"/>
      <c r="J26" s="1009"/>
      <c r="K26" s="1009"/>
      <c r="L26" s="136" t="s">
        <v>170</v>
      </c>
      <c r="M26" s="253"/>
      <c r="N26" s="1012" t="str">
        <f>IF(+表紙!N49="","",+表紙!N49)</f>
        <v>050-3111-8402</v>
      </c>
      <c r="O26" s="1013"/>
    </row>
    <row r="27" spans="1:48" ht="18" customHeight="1" x14ac:dyDescent="0.15">
      <c r="C27" s="1017"/>
      <c r="D27" s="1018"/>
      <c r="E27" s="1019"/>
      <c r="F27" s="1010"/>
      <c r="G27" s="1011"/>
      <c r="H27" s="1011"/>
      <c r="I27" s="1011"/>
      <c r="J27" s="1011"/>
      <c r="K27" s="1011"/>
      <c r="L27" s="233"/>
      <c r="M27" s="232"/>
      <c r="N27" s="234"/>
      <c r="O27" s="135"/>
    </row>
    <row r="28" spans="1:48" s="25" customFormat="1" ht="26.25" customHeight="1" x14ac:dyDescent="0.15">
      <c r="A28" s="26"/>
      <c r="B28" s="26"/>
      <c r="C28" s="357" t="s">
        <v>361</v>
      </c>
      <c r="D28" s="358"/>
      <c r="E28" s="358"/>
      <c r="F28" s="359"/>
      <c r="G28" s="359"/>
      <c r="H28" s="359"/>
      <c r="I28" s="359"/>
      <c r="J28" s="359"/>
      <c r="K28" s="359"/>
      <c r="L28" s="360"/>
      <c r="M28" s="361"/>
      <c r="N28" s="362"/>
      <c r="O28" s="363"/>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64"/>
      <c r="D29" s="365" t="s">
        <v>16</v>
      </c>
      <c r="E29" s="366" t="s">
        <v>12</v>
      </c>
      <c r="F29" s="1036" t="str">
        <f>+表紙!F52</f>
        <v>Ｄ－建設業</v>
      </c>
      <c r="G29" s="1037"/>
      <c r="H29" s="1037"/>
      <c r="I29" s="1037"/>
      <c r="J29" s="359" t="s">
        <v>45</v>
      </c>
      <c r="K29" s="359"/>
      <c r="L29" s="1038" t="str">
        <f>+表紙!L52</f>
        <v>新築戸建住宅</v>
      </c>
      <c r="M29" s="1038"/>
      <c r="N29" s="1039"/>
      <c r="O29" s="1040"/>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67"/>
      <c r="D30" s="368" t="s">
        <v>18</v>
      </c>
      <c r="E30" s="369" t="s">
        <v>362</v>
      </c>
      <c r="F30" s="1041" t="s">
        <v>363</v>
      </c>
      <c r="G30" s="1042"/>
      <c r="H30" s="1043"/>
      <c r="I30" s="1041" t="s">
        <v>364</v>
      </c>
      <c r="J30" s="1044"/>
      <c r="K30" s="1045"/>
      <c r="L30" s="1046">
        <f>+表紙!L53</f>
        <v>0</v>
      </c>
      <c r="M30" s="1047"/>
      <c r="N30" s="370" t="s">
        <v>365</v>
      </c>
      <c r="O30" s="371"/>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67"/>
      <c r="D31" s="364"/>
      <c r="E31" s="372"/>
      <c r="F31" s="1041" t="s">
        <v>366</v>
      </c>
      <c r="G31" s="1042"/>
      <c r="H31" s="1043"/>
      <c r="I31" s="1064" t="s">
        <v>367</v>
      </c>
      <c r="J31" s="1044"/>
      <c r="K31" s="1044"/>
      <c r="L31" s="1046">
        <f>+表紙!L54</f>
        <v>13511</v>
      </c>
      <c r="M31" s="1047"/>
      <c r="N31" s="370" t="s">
        <v>365</v>
      </c>
      <c r="O31" s="371"/>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67"/>
      <c r="D32" s="1069" t="s">
        <v>368</v>
      </c>
      <c r="E32" s="1070"/>
      <c r="F32" s="1041" t="s">
        <v>369</v>
      </c>
      <c r="G32" s="1042"/>
      <c r="H32" s="1043"/>
      <c r="I32" s="1064" t="s">
        <v>370</v>
      </c>
      <c r="J32" s="1044"/>
      <c r="K32" s="1044"/>
      <c r="L32" s="1046">
        <f>+表紙!L55</f>
        <v>0</v>
      </c>
      <c r="M32" s="1047"/>
      <c r="N32" s="370" t="s">
        <v>371</v>
      </c>
      <c r="O32" s="371"/>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67"/>
      <c r="D33" s="1069"/>
      <c r="E33" s="1070"/>
      <c r="F33" s="1041" t="s">
        <v>372</v>
      </c>
      <c r="G33" s="1042"/>
      <c r="H33" s="1043"/>
      <c r="I33" s="1064" t="s">
        <v>373</v>
      </c>
      <c r="J33" s="1044"/>
      <c r="K33" s="1044"/>
      <c r="L33" s="1046">
        <f>+表紙!L56</f>
        <v>0</v>
      </c>
      <c r="M33" s="1047"/>
      <c r="N33" s="370" t="s">
        <v>365</v>
      </c>
      <c r="O33" s="371"/>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67"/>
      <c r="D34" s="364"/>
      <c r="E34" s="372"/>
      <c r="F34" s="320" t="s">
        <v>374</v>
      </c>
      <c r="G34" s="373"/>
      <c r="H34" s="373"/>
      <c r="I34" s="373"/>
      <c r="J34" s="324"/>
      <c r="K34" s="324"/>
      <c r="L34" s="374"/>
      <c r="M34" s="374"/>
      <c r="N34" s="375"/>
      <c r="O34" s="376"/>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67"/>
      <c r="D35" s="377"/>
      <c r="E35" s="378"/>
      <c r="F35" s="1065">
        <f>+表紙!F58</f>
        <v>0</v>
      </c>
      <c r="G35" s="1066"/>
      <c r="H35" s="1066"/>
      <c r="I35" s="1066"/>
      <c r="J35" s="1066"/>
      <c r="K35" s="1066"/>
      <c r="L35" s="1066"/>
      <c r="M35" s="1066"/>
      <c r="N35" s="1066"/>
      <c r="O35" s="1067"/>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79"/>
      <c r="D36" s="380" t="s">
        <v>22</v>
      </c>
      <c r="E36" s="381" t="s">
        <v>375</v>
      </c>
      <c r="F36" s="1068" t="str">
        <f>+表紙!F59</f>
        <v>141人</v>
      </c>
      <c r="G36" s="1039"/>
      <c r="H36" s="1039"/>
      <c r="I36" s="1039"/>
      <c r="J36" s="1039"/>
      <c r="K36" s="1039"/>
      <c r="L36" s="1039"/>
      <c r="M36" s="1039"/>
      <c r="N36" s="1039"/>
      <c r="O36" s="1040"/>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999" t="s">
        <v>294</v>
      </c>
      <c r="D37" s="1000"/>
      <c r="E37" s="1001"/>
      <c r="F37" s="1002" t="str">
        <f>+表紙!F60</f>
        <v>令和 ５ 年 ４ 月 １ 日 ～ 令和 ６ 年 ３ 月 31 日（ １ 年間）</v>
      </c>
      <c r="G37" s="1003"/>
      <c r="H37" s="1003"/>
      <c r="I37" s="1003"/>
      <c r="J37" s="1003"/>
      <c r="K37" s="1003"/>
      <c r="L37" s="1003"/>
      <c r="M37" s="1003"/>
      <c r="N37" s="1003"/>
      <c r="O37" s="1004"/>
    </row>
    <row r="38" spans="1:48" ht="30" customHeight="1" x14ac:dyDescent="0.15">
      <c r="C38" s="188" t="s">
        <v>314</v>
      </c>
      <c r="D38" s="187"/>
      <c r="E38" s="189"/>
      <c r="F38" s="33"/>
      <c r="G38" s="33"/>
      <c r="H38" s="34"/>
      <c r="I38" s="34"/>
      <c r="J38" s="35"/>
      <c r="K38" s="35"/>
      <c r="L38" s="36"/>
      <c r="M38" s="36"/>
      <c r="N38" s="36"/>
      <c r="O38" s="37"/>
    </row>
    <row r="39" spans="1:48" ht="24.75" customHeight="1" x14ac:dyDescent="0.15">
      <c r="C39" s="986"/>
      <c r="D39" s="615" t="s">
        <v>295</v>
      </c>
      <c r="E39" s="616"/>
      <c r="F39" s="616"/>
      <c r="G39" s="617"/>
      <c r="H39" s="615" t="s">
        <v>315</v>
      </c>
      <c r="I39" s="617"/>
      <c r="J39" s="615" t="s">
        <v>296</v>
      </c>
      <c r="K39" s="616"/>
      <c r="L39" s="617"/>
      <c r="M39" s="615" t="s">
        <v>316</v>
      </c>
      <c r="N39" s="616"/>
      <c r="O39" s="617"/>
    </row>
    <row r="40" spans="1:48" ht="24.75" customHeight="1" x14ac:dyDescent="0.15">
      <c r="C40" s="987"/>
      <c r="D40" s="679" t="s">
        <v>297</v>
      </c>
      <c r="E40" s="680"/>
      <c r="F40" s="680"/>
      <c r="G40" s="681"/>
      <c r="H40" s="289">
        <f>+表紙!H63</f>
        <v>3847.6000000000004</v>
      </c>
      <c r="I40" s="285" t="s">
        <v>4</v>
      </c>
      <c r="J40" s="694" t="s">
        <v>321</v>
      </c>
      <c r="K40" s="695"/>
      <c r="L40" s="696"/>
      <c r="M40" s="992">
        <f>+表紙!M63</f>
        <v>3847.6000000000004</v>
      </c>
      <c r="N40" s="993">
        <f>+表紙!N63</f>
        <v>0</v>
      </c>
      <c r="O40" s="486" t="s">
        <v>4</v>
      </c>
    </row>
    <row r="41" spans="1:48" ht="24.75" customHeight="1" x14ac:dyDescent="0.15">
      <c r="C41" s="987"/>
      <c r="D41" s="679" t="s">
        <v>298</v>
      </c>
      <c r="E41" s="680"/>
      <c r="F41" s="680"/>
      <c r="G41" s="681"/>
      <c r="H41" s="289" t="str">
        <f>+表紙!H64</f>
        <v>0</v>
      </c>
      <c r="I41" s="285" t="s">
        <v>4</v>
      </c>
      <c r="J41" s="694" t="s">
        <v>302</v>
      </c>
      <c r="K41" s="695"/>
      <c r="L41" s="696"/>
      <c r="M41" s="992">
        <f>+表紙!M64</f>
        <v>2243.1</v>
      </c>
      <c r="N41" s="993">
        <f>+表紙!N64</f>
        <v>0</v>
      </c>
      <c r="O41" s="37" t="s">
        <v>4</v>
      </c>
    </row>
    <row r="42" spans="1:48" ht="24.75" customHeight="1" x14ac:dyDescent="0.15">
      <c r="C42" s="987"/>
      <c r="D42" s="679" t="s">
        <v>299</v>
      </c>
      <c r="E42" s="680"/>
      <c r="F42" s="680"/>
      <c r="G42" s="681"/>
      <c r="H42" s="289" t="str">
        <f>+表紙!H65</f>
        <v>0</v>
      </c>
      <c r="I42" s="285" t="s">
        <v>4</v>
      </c>
      <c r="J42" s="994" t="s">
        <v>303</v>
      </c>
      <c r="K42" s="995"/>
      <c r="L42" s="996"/>
      <c r="M42" s="992">
        <f>+表紙!M65</f>
        <v>2959.1</v>
      </c>
      <c r="N42" s="993">
        <f>+表紙!N65</f>
        <v>0</v>
      </c>
      <c r="O42" s="192" t="s">
        <v>4</v>
      </c>
    </row>
    <row r="43" spans="1:48" ht="24.75" customHeight="1" x14ac:dyDescent="0.15">
      <c r="C43" s="186"/>
      <c r="D43" s="679" t="s">
        <v>300</v>
      </c>
      <c r="E43" s="680"/>
      <c r="F43" s="680"/>
      <c r="G43" s="681"/>
      <c r="H43" s="289" t="str">
        <f>+表紙!H66</f>
        <v>0</v>
      </c>
      <c r="I43" s="285" t="s">
        <v>4</v>
      </c>
      <c r="J43" s="994" t="s">
        <v>384</v>
      </c>
      <c r="K43" s="995"/>
      <c r="L43" s="996"/>
      <c r="M43" s="992" t="str">
        <f>+表紙!M66</f>
        <v>0</v>
      </c>
      <c r="N43" s="993">
        <f>+表紙!N66</f>
        <v>0</v>
      </c>
      <c r="O43" s="192" t="s">
        <v>4</v>
      </c>
    </row>
    <row r="44" spans="1:48" ht="24.75" customHeight="1" x14ac:dyDescent="0.15">
      <c r="C44" s="284"/>
      <c r="D44" s="679" t="s">
        <v>301</v>
      </c>
      <c r="E44" s="680"/>
      <c r="F44" s="680"/>
      <c r="G44" s="681"/>
      <c r="H44" s="289" t="str">
        <f>+表紙!H67</f>
        <v>0</v>
      </c>
      <c r="I44" s="285" t="s">
        <v>4</v>
      </c>
      <c r="J44" s="994" t="s">
        <v>385</v>
      </c>
      <c r="K44" s="995"/>
      <c r="L44" s="996"/>
      <c r="M44" s="992" t="str">
        <f>+表紙!M67</f>
        <v>0</v>
      </c>
      <c r="N44" s="993">
        <f>+表紙!N67</f>
        <v>0</v>
      </c>
      <c r="O44" s="192" t="s">
        <v>4</v>
      </c>
    </row>
    <row r="45" spans="1:48" ht="32.1" customHeight="1" x14ac:dyDescent="0.15">
      <c r="C45" s="988" t="s">
        <v>14</v>
      </c>
      <c r="D45" s="989"/>
      <c r="E45" s="990"/>
      <c r="F45" s="255"/>
      <c r="G45" s="255"/>
      <c r="H45" s="256"/>
      <c r="I45" s="256"/>
      <c r="J45" s="257"/>
      <c r="K45" s="257"/>
      <c r="L45" s="254"/>
      <c r="M45" s="254"/>
      <c r="N45" s="254"/>
      <c r="O45" s="258"/>
    </row>
    <row r="46" spans="1:48" ht="3.6" customHeight="1" x14ac:dyDescent="0.15">
      <c r="C46" s="270"/>
      <c r="D46" s="271"/>
      <c r="E46" s="271"/>
      <c r="F46" s="272"/>
      <c r="G46" s="272"/>
      <c r="H46" s="273"/>
      <c r="I46" s="273"/>
      <c r="J46" s="274"/>
      <c r="K46" s="274"/>
      <c r="L46" s="191"/>
      <c r="M46" s="191"/>
      <c r="N46" s="191"/>
      <c r="O46" s="273"/>
    </row>
    <row r="47" spans="1:48" ht="15" customHeight="1" x14ac:dyDescent="0.15">
      <c r="C47" s="697" t="s">
        <v>406</v>
      </c>
      <c r="D47" s="991"/>
      <c r="E47" s="991"/>
      <c r="F47" s="991"/>
      <c r="G47" s="991"/>
      <c r="H47" s="991"/>
      <c r="I47" s="991"/>
      <c r="J47" s="991"/>
      <c r="K47" s="991"/>
      <c r="L47" s="991"/>
      <c r="M47" s="991"/>
      <c r="N47" s="991"/>
      <c r="O47" s="991"/>
    </row>
    <row r="48" spans="1:48" ht="13.5" x14ac:dyDescent="0.15">
      <c r="C48" s="259" t="s">
        <v>238</v>
      </c>
      <c r="D48" s="6"/>
      <c r="E48" s="6"/>
      <c r="F48" s="260"/>
      <c r="G48" s="260"/>
      <c r="H48" s="190"/>
      <c r="I48" s="190"/>
      <c r="J48" s="261"/>
      <c r="K48" s="261"/>
      <c r="L48" s="262"/>
      <c r="M48" s="262"/>
      <c r="N48" s="262"/>
      <c r="O48" s="263"/>
    </row>
    <row r="49" spans="1:48" ht="15" customHeight="1" x14ac:dyDescent="0.15">
      <c r="A49" s="26">
        <v>11</v>
      </c>
      <c r="C49" s="264"/>
      <c r="D49" s="265"/>
      <c r="E49" s="265"/>
      <c r="F49" s="265"/>
      <c r="G49" s="265"/>
      <c r="H49" s="265"/>
      <c r="I49" s="265"/>
      <c r="J49" s="265"/>
      <c r="K49" s="265"/>
      <c r="L49" s="265"/>
      <c r="M49" s="265"/>
      <c r="N49" s="265"/>
      <c r="O49" s="266"/>
    </row>
    <row r="50" spans="1:48" ht="15" customHeight="1" x14ac:dyDescent="0.15">
      <c r="C50" s="193">
        <v>1</v>
      </c>
      <c r="D50" s="677" t="s">
        <v>438</v>
      </c>
      <c r="E50" s="677"/>
      <c r="F50" s="677"/>
      <c r="G50" s="677"/>
      <c r="H50" s="677"/>
      <c r="I50" s="677"/>
      <c r="J50" s="677"/>
      <c r="K50" s="677"/>
      <c r="L50" s="677"/>
      <c r="M50" s="677"/>
      <c r="N50" s="677"/>
      <c r="O50" s="678"/>
    </row>
    <row r="51" spans="1:48" s="25" customFormat="1" ht="15" customHeight="1" x14ac:dyDescent="0.15">
      <c r="A51" s="26"/>
      <c r="B51" s="26"/>
      <c r="C51" s="193">
        <v>2</v>
      </c>
      <c r="D51" s="677" t="s">
        <v>359</v>
      </c>
      <c r="E51" s="677"/>
      <c r="F51" s="677"/>
      <c r="G51" s="677"/>
      <c r="H51" s="677"/>
      <c r="I51" s="677"/>
      <c r="J51" s="677"/>
      <c r="K51" s="677"/>
      <c r="L51" s="677"/>
      <c r="M51" s="677"/>
      <c r="N51" s="677"/>
      <c r="O51" s="6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3"/>
      <c r="D52" s="677" t="s">
        <v>360</v>
      </c>
      <c r="E52" s="677"/>
      <c r="F52" s="677"/>
      <c r="G52" s="677"/>
      <c r="H52" s="677"/>
      <c r="I52" s="677"/>
      <c r="J52" s="677"/>
      <c r="K52" s="677"/>
      <c r="L52" s="677"/>
      <c r="M52" s="677"/>
      <c r="N52" s="677"/>
      <c r="O52" s="6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3"/>
      <c r="D53" s="677" t="s">
        <v>376</v>
      </c>
      <c r="E53" s="677"/>
      <c r="F53" s="677"/>
      <c r="G53" s="677"/>
      <c r="H53" s="677"/>
      <c r="I53" s="677"/>
      <c r="J53" s="677"/>
      <c r="K53" s="677"/>
      <c r="L53" s="677"/>
      <c r="M53" s="677"/>
      <c r="N53" s="677"/>
      <c r="O53" s="6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35" customHeight="1" x14ac:dyDescent="0.15">
      <c r="A54" s="44"/>
      <c r="B54" s="44"/>
      <c r="C54" s="193">
        <v>3</v>
      </c>
      <c r="D54" s="677" t="s">
        <v>440</v>
      </c>
      <c r="E54" s="677"/>
      <c r="F54" s="677"/>
      <c r="G54" s="677"/>
      <c r="H54" s="677"/>
      <c r="I54" s="677"/>
      <c r="J54" s="677"/>
      <c r="K54" s="677"/>
      <c r="L54" s="677"/>
      <c r="M54" s="677"/>
      <c r="N54" s="677"/>
      <c r="O54" s="678"/>
    </row>
    <row r="55" spans="1:48" ht="28.35" customHeight="1" x14ac:dyDescent="0.15">
      <c r="A55" s="44"/>
      <c r="B55" s="44"/>
      <c r="C55" s="193">
        <v>4</v>
      </c>
      <c r="D55" s="677" t="s">
        <v>446</v>
      </c>
      <c r="E55" s="677"/>
      <c r="F55" s="677"/>
      <c r="G55" s="677"/>
      <c r="H55" s="677"/>
      <c r="I55" s="677"/>
      <c r="J55" s="677"/>
      <c r="K55" s="677"/>
      <c r="L55" s="677"/>
      <c r="M55" s="677"/>
      <c r="N55" s="677"/>
      <c r="O55" s="678"/>
    </row>
    <row r="56" spans="1:48" ht="15" customHeight="1" x14ac:dyDescent="0.15">
      <c r="A56" s="44"/>
      <c r="B56" s="44"/>
      <c r="C56" s="193"/>
      <c r="D56" s="194" t="s">
        <v>388</v>
      </c>
      <c r="E56" s="677" t="s">
        <v>309</v>
      </c>
      <c r="F56" s="677"/>
      <c r="G56" s="677"/>
      <c r="H56" s="677"/>
      <c r="I56" s="677"/>
      <c r="J56" s="677"/>
      <c r="K56" s="677"/>
      <c r="L56" s="677"/>
      <c r="M56" s="677"/>
      <c r="N56" s="677"/>
      <c r="O56" s="678"/>
    </row>
    <row r="57" spans="1:48" ht="15" customHeight="1" x14ac:dyDescent="0.15">
      <c r="A57" s="44"/>
      <c r="B57" s="44"/>
      <c r="C57" s="193"/>
      <c r="D57" s="194" t="s">
        <v>389</v>
      </c>
      <c r="E57" s="677" t="s">
        <v>390</v>
      </c>
      <c r="F57" s="677"/>
      <c r="G57" s="677"/>
      <c r="H57" s="677"/>
      <c r="I57" s="677"/>
      <c r="J57" s="677"/>
      <c r="K57" s="677"/>
      <c r="L57" s="677"/>
      <c r="M57" s="677"/>
      <c r="N57" s="677"/>
      <c r="O57" s="678"/>
    </row>
    <row r="58" spans="1:48" ht="15" customHeight="1" x14ac:dyDescent="0.15">
      <c r="A58" s="44"/>
      <c r="B58" s="44"/>
      <c r="C58" s="193"/>
      <c r="D58" s="194" t="s">
        <v>391</v>
      </c>
      <c r="E58" s="677" t="s">
        <v>392</v>
      </c>
      <c r="F58" s="677"/>
      <c r="G58" s="677"/>
      <c r="H58" s="677"/>
      <c r="I58" s="677"/>
      <c r="J58" s="677"/>
      <c r="K58" s="677"/>
      <c r="L58" s="677"/>
      <c r="M58" s="677"/>
      <c r="N58" s="677"/>
      <c r="O58" s="678"/>
    </row>
    <row r="59" spans="1:48" ht="15" customHeight="1" x14ac:dyDescent="0.15">
      <c r="A59" s="44"/>
      <c r="B59" s="44"/>
      <c r="C59" s="193"/>
      <c r="D59" s="194" t="s">
        <v>393</v>
      </c>
      <c r="E59" s="677" t="s">
        <v>394</v>
      </c>
      <c r="F59" s="677"/>
      <c r="G59" s="677"/>
      <c r="H59" s="677"/>
      <c r="I59" s="677"/>
      <c r="J59" s="677"/>
      <c r="K59" s="677"/>
      <c r="L59" s="677"/>
      <c r="M59" s="677"/>
      <c r="N59" s="677"/>
      <c r="O59" s="678"/>
    </row>
    <row r="60" spans="1:48" ht="15" customHeight="1" x14ac:dyDescent="0.15">
      <c r="A60" s="44"/>
      <c r="B60" s="44"/>
      <c r="C60" s="193"/>
      <c r="D60" s="194" t="s">
        <v>395</v>
      </c>
      <c r="E60" s="677" t="s">
        <v>396</v>
      </c>
      <c r="F60" s="677"/>
      <c r="G60" s="677"/>
      <c r="H60" s="677"/>
      <c r="I60" s="677"/>
      <c r="J60" s="677"/>
      <c r="K60" s="677"/>
      <c r="L60" s="677"/>
      <c r="M60" s="677"/>
      <c r="N60" s="677"/>
      <c r="O60" s="678"/>
    </row>
    <row r="61" spans="1:48" ht="15" customHeight="1" x14ac:dyDescent="0.15">
      <c r="A61" s="44"/>
      <c r="B61" s="44"/>
      <c r="C61" s="193"/>
      <c r="D61" s="194" t="s">
        <v>397</v>
      </c>
      <c r="E61" s="677" t="s">
        <v>310</v>
      </c>
      <c r="F61" s="677"/>
      <c r="G61" s="677"/>
      <c r="H61" s="677"/>
      <c r="I61" s="677"/>
      <c r="J61" s="677"/>
      <c r="K61" s="677"/>
      <c r="L61" s="677"/>
      <c r="M61" s="677"/>
      <c r="N61" s="677"/>
      <c r="O61" s="678"/>
    </row>
    <row r="62" spans="1:48" ht="15" customHeight="1" x14ac:dyDescent="0.15">
      <c r="A62" s="44"/>
      <c r="B62" s="44"/>
      <c r="C62" s="193"/>
      <c r="D62" s="194" t="s">
        <v>398</v>
      </c>
      <c r="E62" s="677" t="s">
        <v>399</v>
      </c>
      <c r="F62" s="677"/>
      <c r="G62" s="677"/>
      <c r="H62" s="677"/>
      <c r="I62" s="677"/>
      <c r="J62" s="677"/>
      <c r="K62" s="677"/>
      <c r="L62" s="677"/>
      <c r="M62" s="677"/>
      <c r="N62" s="677"/>
      <c r="O62" s="678"/>
    </row>
    <row r="63" spans="1:48" ht="15" customHeight="1" x14ac:dyDescent="0.15">
      <c r="A63" s="44"/>
      <c r="B63" s="44"/>
      <c r="C63" s="193"/>
      <c r="D63" s="194" t="s">
        <v>400</v>
      </c>
      <c r="E63" s="677" t="s">
        <v>401</v>
      </c>
      <c r="F63" s="677"/>
      <c r="G63" s="677"/>
      <c r="H63" s="677"/>
      <c r="I63" s="677"/>
      <c r="J63" s="677"/>
      <c r="K63" s="677"/>
      <c r="L63" s="677"/>
      <c r="M63" s="677"/>
      <c r="N63" s="677"/>
      <c r="O63" s="678"/>
    </row>
    <row r="64" spans="1:48" ht="15" customHeight="1" x14ac:dyDescent="0.15">
      <c r="A64" s="44"/>
      <c r="B64" s="44"/>
      <c r="C64" s="193"/>
      <c r="D64" s="194" t="s">
        <v>402</v>
      </c>
      <c r="E64" s="677" t="s">
        <v>403</v>
      </c>
      <c r="F64" s="677"/>
      <c r="G64" s="677"/>
      <c r="H64" s="677"/>
      <c r="I64" s="677"/>
      <c r="J64" s="677"/>
      <c r="K64" s="677"/>
      <c r="L64" s="677"/>
      <c r="M64" s="677"/>
      <c r="N64" s="677"/>
      <c r="O64" s="678"/>
    </row>
    <row r="65" spans="1:16" ht="15" customHeight="1" x14ac:dyDescent="0.15">
      <c r="A65" s="44"/>
      <c r="B65" s="44"/>
      <c r="C65" s="193"/>
      <c r="D65" s="194" t="s">
        <v>304</v>
      </c>
      <c r="E65" s="677" t="s">
        <v>311</v>
      </c>
      <c r="F65" s="677"/>
      <c r="G65" s="677"/>
      <c r="H65" s="677"/>
      <c r="I65" s="677"/>
      <c r="J65" s="677"/>
      <c r="K65" s="677"/>
      <c r="L65" s="677"/>
      <c r="M65" s="677"/>
      <c r="N65" s="677"/>
      <c r="O65" s="678"/>
    </row>
    <row r="66" spans="1:16" ht="28.35" customHeight="1" x14ac:dyDescent="0.15">
      <c r="A66" s="44"/>
      <c r="B66" s="44"/>
      <c r="C66" s="193"/>
      <c r="D66" s="194" t="s">
        <v>305</v>
      </c>
      <c r="E66" s="677" t="s">
        <v>404</v>
      </c>
      <c r="F66" s="677"/>
      <c r="G66" s="677"/>
      <c r="H66" s="677"/>
      <c r="I66" s="677"/>
      <c r="J66" s="677"/>
      <c r="K66" s="677"/>
      <c r="L66" s="677"/>
      <c r="M66" s="677"/>
      <c r="N66" s="677"/>
      <c r="O66" s="678"/>
    </row>
    <row r="67" spans="1:16" ht="15" customHeight="1" x14ac:dyDescent="0.15">
      <c r="A67" s="44"/>
      <c r="B67" s="44"/>
      <c r="C67" s="193"/>
      <c r="D67" s="194" t="s">
        <v>306</v>
      </c>
      <c r="E67" s="677" t="s">
        <v>312</v>
      </c>
      <c r="F67" s="677"/>
      <c r="G67" s="677"/>
      <c r="H67" s="677"/>
      <c r="I67" s="677"/>
      <c r="J67" s="677"/>
      <c r="K67" s="677"/>
      <c r="L67" s="677"/>
      <c r="M67" s="677"/>
      <c r="N67" s="677"/>
      <c r="O67" s="678"/>
    </row>
    <row r="68" spans="1:16" ht="28.35" customHeight="1" x14ac:dyDescent="0.15">
      <c r="A68" s="44"/>
      <c r="B68" s="44"/>
      <c r="C68" s="193"/>
      <c r="D68" s="194" t="s">
        <v>307</v>
      </c>
      <c r="E68" s="677" t="s">
        <v>405</v>
      </c>
      <c r="F68" s="677"/>
      <c r="G68" s="677"/>
      <c r="H68" s="677"/>
      <c r="I68" s="677"/>
      <c r="J68" s="677"/>
      <c r="K68" s="677"/>
      <c r="L68" s="677"/>
      <c r="M68" s="677"/>
      <c r="N68" s="677"/>
      <c r="O68" s="678"/>
    </row>
    <row r="69" spans="1:16" ht="28.35" customHeight="1" x14ac:dyDescent="0.15">
      <c r="A69" s="44"/>
      <c r="B69" s="44"/>
      <c r="C69" s="193"/>
      <c r="D69" s="194" t="s">
        <v>308</v>
      </c>
      <c r="E69" s="677" t="s">
        <v>313</v>
      </c>
      <c r="F69" s="677"/>
      <c r="G69" s="677"/>
      <c r="H69" s="677"/>
      <c r="I69" s="677"/>
      <c r="J69" s="677"/>
      <c r="K69" s="677"/>
      <c r="L69" s="677"/>
      <c r="M69" s="677"/>
      <c r="N69" s="677"/>
      <c r="O69" s="678"/>
    </row>
    <row r="70" spans="1:16" ht="28.35" customHeight="1" x14ac:dyDescent="0.15">
      <c r="A70" s="44"/>
      <c r="B70" s="44"/>
      <c r="C70" s="193">
        <v>5</v>
      </c>
      <c r="D70" s="677" t="s">
        <v>383</v>
      </c>
      <c r="E70" s="677"/>
      <c r="F70" s="677"/>
      <c r="G70" s="677"/>
      <c r="H70" s="677"/>
      <c r="I70" s="677"/>
      <c r="J70" s="677"/>
      <c r="K70" s="677"/>
      <c r="L70" s="677"/>
      <c r="M70" s="677"/>
      <c r="N70" s="677"/>
      <c r="O70" s="678"/>
    </row>
    <row r="71" spans="1:16" ht="15" customHeight="1" x14ac:dyDescent="0.15">
      <c r="A71" s="44"/>
      <c r="B71" s="44"/>
      <c r="C71" s="193">
        <v>6</v>
      </c>
      <c r="D71" s="677" t="s">
        <v>382</v>
      </c>
      <c r="E71" s="677"/>
      <c r="F71" s="677"/>
      <c r="G71" s="677"/>
      <c r="H71" s="677"/>
      <c r="I71" s="677"/>
      <c r="J71" s="677"/>
      <c r="K71" s="677"/>
      <c r="L71" s="677"/>
      <c r="M71" s="677"/>
      <c r="N71" s="677"/>
      <c r="O71" s="678"/>
    </row>
    <row r="72" spans="1:16" ht="15" customHeight="1" x14ac:dyDescent="0.15">
      <c r="A72" s="44"/>
      <c r="B72" s="44"/>
      <c r="C72" s="267"/>
      <c r="D72" s="268"/>
      <c r="E72" s="268"/>
      <c r="F72" s="268"/>
      <c r="G72" s="268"/>
      <c r="H72" s="268"/>
      <c r="I72" s="268"/>
      <c r="J72" s="268"/>
      <c r="K72" s="268"/>
      <c r="L72" s="268"/>
      <c r="M72" s="268"/>
      <c r="N72" s="268"/>
      <c r="O72" s="269"/>
    </row>
    <row r="73" spans="1:16" ht="15" customHeight="1" x14ac:dyDescent="0.15">
      <c r="A73" s="44"/>
      <c r="B73" s="44"/>
    </row>
    <row r="74" spans="1:16" s="46" customFormat="1" ht="23.25" customHeight="1" x14ac:dyDescent="0.15">
      <c r="C74" s="230"/>
      <c r="D74" s="230"/>
      <c r="E74" s="230"/>
      <c r="F74" s="230"/>
      <c r="G74" s="230"/>
      <c r="H74" s="230"/>
      <c r="I74" s="230"/>
      <c r="J74" s="230"/>
      <c r="K74" s="230"/>
      <c r="L74" s="230"/>
      <c r="M74" s="230"/>
      <c r="N74" s="230"/>
      <c r="O74" s="230"/>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1"/>
      <c r="D84" s="231"/>
      <c r="E84" s="231"/>
      <c r="F84" s="231"/>
      <c r="G84" s="231"/>
      <c r="H84" s="231"/>
      <c r="I84" s="231"/>
      <c r="J84" s="231"/>
      <c r="K84" s="231"/>
      <c r="L84" s="231"/>
      <c r="M84" s="231"/>
      <c r="N84" s="231"/>
      <c r="O84" s="231"/>
    </row>
    <row r="85" spans="1:16" x14ac:dyDescent="0.15">
      <c r="C85" s="231"/>
      <c r="D85" s="231"/>
      <c r="E85" s="231"/>
      <c r="F85" s="231"/>
      <c r="G85" s="231"/>
      <c r="H85" s="231"/>
      <c r="I85" s="231"/>
      <c r="J85" s="231"/>
      <c r="K85" s="231"/>
      <c r="L85" s="231"/>
      <c r="M85" s="231"/>
      <c r="N85" s="231"/>
      <c r="O85" s="231"/>
    </row>
    <row r="86" spans="1:16" x14ac:dyDescent="0.15">
      <c r="C86" s="231"/>
      <c r="D86" s="231"/>
      <c r="E86" s="231"/>
      <c r="F86" s="231"/>
      <c r="G86" s="231"/>
      <c r="H86" s="231"/>
      <c r="I86" s="231"/>
      <c r="J86" s="231"/>
      <c r="K86" s="231"/>
      <c r="L86" s="231"/>
      <c r="M86" s="231"/>
      <c r="N86" s="231"/>
      <c r="O86" s="231"/>
    </row>
    <row r="87" spans="1:16" x14ac:dyDescent="0.15">
      <c r="C87" s="231"/>
      <c r="D87" s="231"/>
      <c r="E87" s="231"/>
      <c r="F87" s="231"/>
      <c r="G87" s="231"/>
      <c r="H87" s="231"/>
      <c r="I87" s="231"/>
      <c r="J87" s="231"/>
      <c r="K87" s="231"/>
      <c r="L87" s="231"/>
      <c r="M87" s="231"/>
      <c r="N87" s="231"/>
      <c r="O87" s="231"/>
    </row>
    <row r="88" spans="1:16" x14ac:dyDescent="0.15">
      <c r="C88" s="231"/>
      <c r="D88" s="231"/>
      <c r="E88" s="231"/>
      <c r="F88" s="231"/>
      <c r="G88" s="231"/>
      <c r="H88" s="231"/>
      <c r="I88" s="231"/>
      <c r="J88" s="231"/>
      <c r="K88" s="231"/>
      <c r="L88" s="231"/>
      <c r="M88" s="231"/>
      <c r="N88" s="231"/>
      <c r="O88" s="231"/>
    </row>
    <row r="89" spans="1:16" x14ac:dyDescent="0.15">
      <c r="C89" s="231"/>
      <c r="D89" s="231"/>
      <c r="E89" s="231"/>
      <c r="F89" s="231"/>
      <c r="G89" s="231"/>
      <c r="H89" s="231"/>
      <c r="I89" s="231"/>
      <c r="J89" s="231"/>
      <c r="K89" s="231"/>
      <c r="L89" s="231"/>
      <c r="M89" s="231"/>
      <c r="N89" s="231"/>
      <c r="O89" s="231"/>
    </row>
    <row r="90" spans="1:16" x14ac:dyDescent="0.15">
      <c r="C90" s="231"/>
      <c r="D90" s="231"/>
      <c r="E90" s="231"/>
      <c r="F90" s="231"/>
      <c r="G90" s="231"/>
      <c r="H90" s="231"/>
      <c r="I90" s="231"/>
      <c r="J90" s="231"/>
      <c r="K90" s="231"/>
      <c r="L90" s="231"/>
      <c r="M90" s="231"/>
      <c r="N90" s="231"/>
      <c r="O90" s="231"/>
    </row>
    <row r="91" spans="1:16" x14ac:dyDescent="0.15">
      <c r="C91" s="231"/>
      <c r="D91" s="231"/>
      <c r="E91" s="231"/>
      <c r="F91" s="231"/>
      <c r="G91" s="231"/>
      <c r="H91" s="231"/>
      <c r="I91" s="231"/>
      <c r="J91" s="231"/>
      <c r="K91" s="231"/>
      <c r="L91" s="231"/>
      <c r="M91" s="231"/>
      <c r="N91" s="231"/>
      <c r="O91" s="231"/>
    </row>
    <row r="92" spans="1:16" x14ac:dyDescent="0.15">
      <c r="C92" s="231"/>
      <c r="D92" s="231"/>
      <c r="E92" s="231"/>
      <c r="F92" s="231"/>
      <c r="G92" s="231"/>
      <c r="H92" s="231"/>
      <c r="I92" s="231"/>
      <c r="J92" s="231"/>
      <c r="K92" s="231"/>
      <c r="L92" s="231"/>
      <c r="M92" s="231"/>
      <c r="N92" s="231"/>
      <c r="O92" s="231"/>
    </row>
    <row r="93" spans="1:16" x14ac:dyDescent="0.15">
      <c r="C93" s="231"/>
      <c r="D93" s="231"/>
      <c r="E93" s="231"/>
      <c r="F93" s="231"/>
      <c r="G93" s="231"/>
      <c r="H93" s="231"/>
      <c r="I93" s="231"/>
      <c r="J93" s="231"/>
      <c r="K93" s="231"/>
      <c r="L93" s="231"/>
      <c r="M93" s="231"/>
      <c r="N93" s="231"/>
      <c r="O93" s="23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5"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160</v>
      </c>
    </row>
    <row r="4" spans="2:4" ht="65.099999999999994" customHeight="1" x14ac:dyDescent="0.15">
      <c r="B4" s="1071" t="s">
        <v>168</v>
      </c>
      <c r="C4" s="1071"/>
    </row>
    <row r="5" spans="2:4" ht="14.25" thickBot="1" x14ac:dyDescent="0.2">
      <c r="B5" s="7"/>
    </row>
    <row r="6" spans="2:4" x14ac:dyDescent="0.15">
      <c r="B6" s="110" t="s">
        <v>158</v>
      </c>
      <c r="C6" s="8" t="s">
        <v>159</v>
      </c>
    </row>
    <row r="7" spans="2:4" ht="114.95" customHeight="1" x14ac:dyDescent="0.15">
      <c r="B7" s="111" t="s">
        <v>49</v>
      </c>
      <c r="C7" s="9" t="s">
        <v>161</v>
      </c>
    </row>
    <row r="8" spans="2:4" ht="125.1" customHeight="1" x14ac:dyDescent="0.15">
      <c r="B8" s="112" t="s">
        <v>50</v>
      </c>
      <c r="C8" s="9" t="s">
        <v>162</v>
      </c>
    </row>
    <row r="9" spans="2:4" ht="75" customHeight="1" x14ac:dyDescent="0.15">
      <c r="B9" s="113" t="s">
        <v>51</v>
      </c>
      <c r="C9" s="9" t="s">
        <v>163</v>
      </c>
    </row>
    <row r="10" spans="2:4" ht="65.099999999999994" customHeight="1" x14ac:dyDescent="0.15">
      <c r="B10" s="113" t="s">
        <v>52</v>
      </c>
      <c r="C10" s="9" t="s">
        <v>164</v>
      </c>
    </row>
    <row r="11" spans="2:4" ht="39.950000000000003" customHeight="1" x14ac:dyDescent="0.15">
      <c r="B11" s="113" t="s">
        <v>53</v>
      </c>
      <c r="C11" s="9" t="s">
        <v>165</v>
      </c>
    </row>
    <row r="12" spans="2:4" ht="30" customHeight="1" x14ac:dyDescent="0.15">
      <c r="B12" s="113" t="s">
        <v>54</v>
      </c>
      <c r="C12" s="9" t="s">
        <v>166</v>
      </c>
    </row>
    <row r="13" spans="2:4" ht="30" customHeight="1" thickBot="1" x14ac:dyDescent="0.2">
      <c r="B13" s="114" t="s">
        <v>55</v>
      </c>
      <c r="C13" s="10" t="s">
        <v>167</v>
      </c>
      <c r="D13" s="115"/>
    </row>
    <row r="14" spans="2:4" ht="60" customHeight="1" x14ac:dyDescent="0.15">
      <c r="B14" s="1072" t="s">
        <v>169</v>
      </c>
      <c r="C14" s="1072"/>
      <c r="D14" s="116"/>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2024-07-12T00:10:53Z</dcterms:created>
  <dcterms:modified xsi:type="dcterms:W3CDTF">2024-09-05T05:40:59Z</dcterms:modified>
</cp:coreProperties>
</file>