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81029"/>
</workbook>
</file>

<file path=xl/calcChain.xml><?xml version="1.0" encoding="utf-8"?>
<calcChain xmlns="http://schemas.openxmlformats.org/spreadsheetml/2006/main">
  <c r="AK30" i="80" l="1"/>
  <c r="Z28" i="80"/>
  <c r="C13" i="98"/>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AA44" i="94"/>
  <c r="K226" i="95" s="1"/>
  <c r="K202" i="98" s="1"/>
  <c r="H38" i="94"/>
  <c r="H37" i="94" s="1"/>
  <c r="O38" i="94"/>
  <c r="O37" i="94" s="1"/>
  <c r="O19" i="94" s="1"/>
  <c r="O12" i="94" s="1"/>
  <c r="AK27" i="82"/>
  <c r="X32" i="94"/>
  <c r="X31" i="94" s="1"/>
  <c r="X26" i="94" s="1"/>
  <c r="X18" i="82"/>
  <c r="O16" i="83"/>
  <c r="Y50" i="94" s="1"/>
  <c r="X21" i="83"/>
  <c r="AK27" i="83"/>
  <c r="H27" i="94"/>
  <c r="X27" i="94"/>
  <c r="X21" i="78"/>
  <c r="O16" i="79"/>
  <c r="R50" i="94" s="1"/>
  <c r="X21" i="89"/>
  <c r="F12" i="83"/>
  <c r="O15"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O16" i="94"/>
  <c r="O11" i="94"/>
  <c r="O14" i="94"/>
  <c r="O9" i="94"/>
  <c r="O55" i="94" s="1"/>
  <c r="O13" i="94"/>
  <c r="O17"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<sst xmlns="http://schemas.openxmlformats.org/spreadsheetml/2006/main" count="3180" uniqueCount="462">
  <si>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</si>
  <si>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</si>
  <si>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</si>
  <si>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</si>
  <si>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</si>
  <si>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</si>
  <si>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</si>
  <si>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</si>
  <si>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</si>
  <si>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</si>
  <si>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</si>
  <si>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</si>
  <si>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</si>
  <si>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</si>
  <si>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</si>
  <si>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</si>
  <si>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</si>
  <si>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</si>
  <si>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</si>
  <si>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</si>
  <si>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</si>
  <si>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</si>
  <si>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</si>
  <si>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</si>
  <si>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</si>
  <si>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</si>
  <si>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</si>
  <si>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</si>
  <si>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</si>
  <si>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</si>
  <si>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</si>
  <si>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</si>
  <si>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</si>
  <si>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</si>
  <si>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</si>
  <si>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</si>
  <si>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</si>
  <si>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</si>
  <si>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</si>
  <si>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</si>
  <si>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</si>
  <si>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</si>
  <si>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</si>
  <si>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</si>
  <si>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</si>
  <si>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</si>
  <si>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</si>
  <si>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</si>
  <si>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</si>
  <si>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</si>
  <si>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</si>
  <si>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</si>
  <si>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</si>
  <si>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</si>
  <si>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</si>
  <si>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</si>
  <si>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</si>
  <si>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</si>
  <si>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</si>
  <si>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</si>
  <si>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</si>
  <si>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</si>
  <si>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</si>
  <si>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</si>
  <si>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</si>
  <si>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</si>
  <si>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</si>
  <si>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</si>
  <si>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</si>
  <si>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</si>
  <si>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</si>
  <si>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</si>
  <si>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</si>
  <si>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</si>
  <si>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</si>
  <si>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</si>
  <si>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</si>
  <si>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</si>
  <si>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</si>
  <si>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</si>
  <si>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</si>
  <si>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</si>
  <si>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</si>
  <si>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</si>
  <si>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</si>
  <si>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</si>
  <si>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</si>
  <si>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</si>
  <si>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</si>
  <si>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</si>
  <si>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</si>
  <si>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</si>
  <si>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</si>
  <si>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</si>
  <si>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</si>
  <si>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</si>
  <si>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</si>
  <si>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</si>
  <si>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</si>
  <si>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</si>
  <si>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</si>
  <si>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</si>
  <si>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</si>
  <si>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</si>
  <si>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</si>
  <si>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</si>
  <si>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</si>
  <si>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</si>
  <si>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</si>
  <si>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</si>
  <si>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</si>
  <si>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</si>
  <si>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</si>
  <si>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</si>
  <si>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</si>
  <si>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</si>
  <si>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</si>
  <si>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</si>
  <si>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</si>
  <si>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</si>
  <si>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</si>
  <si>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</si>
  <si>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</si>
  <si>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</si>
  <si>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</si>
  <si>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</si>
  <si>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</si>
  <si>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</si>
  <si>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</si>
  <si>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</si>
  <si>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</si>
  <si>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</si>
  <si>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</si>
  <si>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</si>
  <si>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</si>
  <si>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</si>
  <si>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</si>
  <si>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</si>
  <si>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</si>
  <si>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</si>
  <si>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</si>
  <si>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</si>
  <si>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</si>
  <si>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</si>
  <si>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</si>
  <si>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</si>
  <si>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</si>
  <si>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</si>
  <si>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</si>
  <si>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</si>
  <si>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</si>
  <si>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</si>
  <si>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</si>
  <si>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</si>
  <si>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</si>
  <si>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</si>
  <si>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</si>
  <si>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</si>
  <si>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</si>
  <si>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</si>
  <si>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</si>
  <si>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</si>
  <si>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</si>
  <si>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</si>
  <si>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</si>
  <si>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</si>
  <si>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</si>
  <si>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</si>
  <si>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</si>
  <si>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</si>
  <si>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</si>
  <si>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</si>
  <si>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</si>
  <si>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</si>
  <si>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</si>
  <si>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</si>
  <si>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</si>
  <si>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</si>
  <si>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</si>
  <si>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</si>
  <si>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</si>
  <si>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</si>
  <si>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</si>
  <si>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</si>
  <si>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</si>
  <si>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</si>
  <si>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</si>
  <si>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</si>
  <si>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</si>
  <si>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</si>
  <si>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</si>
  <si>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</si>
  <si>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</si>
  <si>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</si>
  <si>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</si>
  <si>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</si>
  <si>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</si>
  <si>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</si>
  <si>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</si>
  <si>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</si>
  <si>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</si>
  <si>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</si>
  <si>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</si>
  <si>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</si>
  <si>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</si>
  <si>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</si>
  <si>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</si>
  <si>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</si>
  <si>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</si>
  <si>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</si>
  <si>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</si>
  <si>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</si>
  <si>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</si>
  <si>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</si>
  <si>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</si>
  <si>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</si>
  <si>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</si>
  <si>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</si>
  <si>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</si>
  <si>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</si>
  <si>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</si>
  <si>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</si>
  <si>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</si>
  <si>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</si>
  <si>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</si>
  <si>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</si>
  <si>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</si>
  <si>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</si>
  <si>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</si>
  <si>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</si>
  <si>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</si>
  <si>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</si>
  <si>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</si>
  <si>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</si>
  <si>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</si>
  <si>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</si>
  <si>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</si>
  <si>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</si>
  <si>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</si>
  <si>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</si>
  <si>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</si>
  <si>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</si>
  <si>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</si>
  <si>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</si>
  <si>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</si>
  <si>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</si>
  <si>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</si>
  <si>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</si>
  <si>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</si>
  <si>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</si>
  <si>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</si>
  <si>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</si>
  <si>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</si>
  <si>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</si>
  <si>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</si>
  <si>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</si>
  <si>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</si>
  <si>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</si>
  <si>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</si>
  <si>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</si>
  <si>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</si>
  <si>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</si>
  <si>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</si>
  <si>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</si>
  <si>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</si>
  <si>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</si>
  <si>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</si>
  <si>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</si>
  <si>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</si>
  <si>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</si>
  <si>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</si>
  <si>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</si>
  <si>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</si>
  <si>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</si>
  <si>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</si>
  <si>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</si>
  <si>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</si>
  <si>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</si>
  <si>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</si>
  <si>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</si>
  <si>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</si>
  <si>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</si>
  <si>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</si>
  <si>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</si>
  <si>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</si>
  <si>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</si>
  <si>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</si>
  <si>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</si>
  <si>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</si>
  <si>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</si>
  <si>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</si>
  <si>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</si>
  <si>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</si>
  <si>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</si>
  <si>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</si>
  <si>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</si>
  <si>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</si>
  <si>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</si>
  <si>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</si>
  <si>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</si>
  <si>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</si>
  <si>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</si>
  <si>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</si>
  <si>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</si>
  <si>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</si>
  <si>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</si>
  <si>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</si>
  <si>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</si>
  <si>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</si>
  <si>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</si>
  <si>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</si>
  <si>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</si>
  <si>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</si>
  <si>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</si>
  <si>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</si>
  <si>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</si>
  <si>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</si>
  <si>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</si>
  <si>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</si>
  <si>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</si>
  <si>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</si>
  <si>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</si>
  <si>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</si>
  <si>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</si>
  <si>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</si>
  <si>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</si>
  <si>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</si>
  <si>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</si>
  <si>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</si>
  <si>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</si>
  <si>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</si>
  <si>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</si>
  <si>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</si>
  <si>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</si>
  <si>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</si>
  <si>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</si>
  <si>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</si>
  <si>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</si>
  <si>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</si>
  <si>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</si>
  <si>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</si>
  <si>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</si>
  <si>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</si>
  <si>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</si>
  <si>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</si>
  <si>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</si>
  <si>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</si>
  <si>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</si>
  <si>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</si>
  <si>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</si>
  <si>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</si>
  <si>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</si>
  <si>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</si>
  <si>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</si>
  <si>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</si>
  <si>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</si>
  <si>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</si>
  <si>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</si>
  <si>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</si>
  <si>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</si>
  <si>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</si>
  <si>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</si>
  <si>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</si>
  <si>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</si>
  <si>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</si>
  <si>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</si>
  <si>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</si>
  <si>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</si>
  <si>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</si>
  <si>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</si>
  <si>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</si>
  <si>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</si>
  <si>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</si>
  <si>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</si>
  <si>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</si>
  <si>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</si>
  <si>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</si>
  <si>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</si>
  <si>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</si>
  <si>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</si>
  <si>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</si>
  <si>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</si>
  <si>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</si>
  <si>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</si>
  <si>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</si>
  <si>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</si>
  <si>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</si>
  <si>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</si>
  <si>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</si>
  <si>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</si>
  <si>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</si>
  <si>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</si>
  <si>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</si>
  <si>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</si>
  <si>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</si>
  <si>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</si>
  <si>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</si>
  <si>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</si>
  <si>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</si>
  <si>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</si>
  <si>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</si>
  <si>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</si>
  <si>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</si>
  <si>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</si>
  <si>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</si>
  <si>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</si>
  <si>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</si>
  <si>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</si>
  <si>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</si>
  <si>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</si>
  <si>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</si>
  <si>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</si>
  <si>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</si>
  <si>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</si>
  <si>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</si>
  <si>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</si>
  <si>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</si>
  <si>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</si>
  <si>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</si>
  <si>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</si>
  <si>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</si>
  <si>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</si>
  <si>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</si>
  <si>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</si>
  <si>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</si>
  <si>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</si>
  <si>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</si>
  <si>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</si>
  <si>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</si>
  <si>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</si>
  <si>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</si>
  <si>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</si>
  <si>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</si>
  <si>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</si>
  <si>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</si>
  <si>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</si>
  <si>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</si>
  <si>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</si>
  <si>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</si>
  <si>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</si>
  <si>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</si>
  <si>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</si>
  <si>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</si>
  <si>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</si>
  <si>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</si>
  <si>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東京都新宿区新宿6-27-30 
   新宿イーストサイドスクエア7階</t>
    <phoneticPr fontId="3"/>
  </si>
  <si>
    <t>三菱地所ホーム株式会社
代表取締役社長 細谷　惣一郎</t>
    <phoneticPr fontId="3"/>
  </si>
  <si>
    <t>03-6774-2644</t>
    <phoneticPr fontId="3"/>
  </si>
  <si>
    <t>三菱地所ホーム株式会社</t>
    <phoneticPr fontId="3"/>
  </si>
  <si>
    <t>東京都新宿区新宿6-27-30 新宿イーストサイドスクエア7階</t>
    <phoneticPr fontId="3"/>
  </si>
  <si>
    <t>住宅メーカー</t>
    <phoneticPr fontId="3"/>
  </si>
  <si>
    <t>・住宅メーカー（２×４工法で、新築・改修工事）
・解体工事は、建て替え等解体工事を伴う場合に委託して再生砕石として再資源化
・新築・解体工事
木くず→再生処分業者に委託して、チップ（合板用・燃料用・製紙用）として再資源化
石膏ボード→再生処分業者・メーカーに委託して、石膏ボード原料・固化材として再資源化</t>
    <phoneticPr fontId="3"/>
  </si>
  <si>
    <t>・ゴミの分別看板を全現場に掲示周知、分別の徹底を図っている。
・納品資材製品の梱包材等の簡略化。
・構造躯体のプレカット化・パネル化の推進。</t>
    <phoneticPr fontId="3"/>
  </si>
  <si>
    <t>・関係者全員で図面チェックを行い施工図の精度を上げて、やり直し工事の削減を図る
・電気配線のユニット化による配線端材の削減</t>
    <phoneticPr fontId="3"/>
  </si>
  <si>
    <t>・がれき、木くず、紙くず、石膏ボード、廃プラスチック、金属、ｶﾞﾗｽ陶磁器くず、
繊維くず、混合廃棄物に分別を推進。
・産廃分別ポスターを作成、全現場に掲示している。</t>
    <phoneticPr fontId="3"/>
  </si>
  <si>
    <t>・石綿含有建材調査資格者の社内配備を推進。</t>
  </si>
  <si>
    <t>・全量委託のためなし</t>
    <phoneticPr fontId="3"/>
  </si>
  <si>
    <t>・現在は、産業廃棄物の委託基本契約を締結する場合、全ての業者に対して電子マニフェスト加
入・対応を条件としている。
・各許可期限の期限切れ状況を確認し最新版をそなえておくよう努めている。
・年に極力１回各事業部の主力産廃処理業者の現地確認を実施し、稼働状況・関係書類の
確認を行っている。</t>
    <phoneticPr fontId="3"/>
  </si>
  <si>
    <t>・業務委託基本契約をする場合、可能な限り優良認定業者から選定する。（継続実施）
・電子マニフェストの導入１００％の推進及び業者認定の基準とする（継続実施）
・委託業者については、定期的に現地確認をする。（継続実施）</t>
    <phoneticPr fontId="3"/>
  </si>
  <si>
    <t>１１人</t>
    <rPh sb="2" eb="3">
      <t>ニン</t>
    </rPh>
    <phoneticPr fontId="3"/>
  </si>
  <si>
    <t>令和   6年   6月  27日</t>
    <phoneticPr fontId="3"/>
  </si>
  <si>
    <t>・別紙（産業廃棄物管理委員会　組織表）の通り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</si>
</sst>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E26" zoomScale="115" zoomScaleNormal="115" zoomScaleSheetLayoutView="115" workbookViewId="0">
      <selection activeCell="D77" sqref="D77:U8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460</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2619</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450</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1983</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459</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451</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461</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2038.4</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452</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2241.6</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453</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454</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455</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456</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456</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456</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456</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456</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456</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1938.4</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1084.6999999999998</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1992.7</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457</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2241.6</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1192.5999999999999</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2191.2999999999997</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458</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三菱地所ホーム株式会社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7" workbookViewId="0">
      <selection activeCell="F33" sqref="F33:G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72.900000000000006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80</v>
      </c>
      <c r="P27" s="700"/>
      <c r="Q27" s="700"/>
      <c r="R27" s="700"/>
      <c r="S27" s="49" t="s">
        <v>38</v>
      </c>
      <c r="T27" s="70"/>
      <c r="U27" s="70"/>
      <c r="X27" s="68" t="s">
        <v>39</v>
      </c>
      <c r="Y27" s="71"/>
      <c r="AG27" s="58"/>
      <c r="AH27" s="58"/>
      <c r="AI27" s="58"/>
      <c r="AJ27" s="58"/>
      <c r="AK27" s="742">
        <f>+AG18+O27</f>
        <v>80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72.900000000000006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72.900000000000006</v>
      </c>
      <c r="G30" s="712"/>
      <c r="H30" s="214" t="s">
        <v>198</v>
      </c>
      <c r="L30" s="709"/>
      <c r="O30" s="61"/>
      <c r="Q30" s="699">
        <f>+ROUND(Z28,1)+ROUND(Z29,1)+ROUND(Z30,1)</f>
        <v>80</v>
      </c>
      <c r="R30" s="700"/>
      <c r="S30" s="700"/>
      <c r="T30" s="700"/>
      <c r="U30" s="49" t="s">
        <v>16</v>
      </c>
      <c r="X30" s="697" t="s">
        <v>186</v>
      </c>
      <c r="Y30" s="698"/>
      <c r="Z30" s="690"/>
      <c r="AA30" s="691"/>
      <c r="AB30" s="691"/>
      <c r="AC30" s="691"/>
      <c r="AD30" s="691"/>
      <c r="AE30" s="49" t="s">
        <v>13</v>
      </c>
      <c r="AK30" s="651">
        <v>80</v>
      </c>
      <c r="AL30" s="652"/>
      <c r="AM30" s="652"/>
      <c r="AN30" s="652"/>
      <c r="AO30" s="57" t="s">
        <v>13</v>
      </c>
      <c r="AR30" s="758"/>
      <c r="AS30" s="755"/>
      <c r="AT30" s="755"/>
      <c r="AU30" s="756"/>
    </row>
    <row r="31" spans="2:48" ht="27" customHeight="1" thickTop="1" thickBot="1" x14ac:dyDescent="0.2">
      <c r="B31" s="725" t="s">
        <v>375</v>
      </c>
      <c r="C31" s="676"/>
      <c r="D31" s="676"/>
      <c r="E31" s="677"/>
      <c r="F31" s="711">
        <v>72.900000000000006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64.900000000000006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64.900000000000006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64.900000000000006</v>
      </c>
      <c r="P27" s="700"/>
      <c r="Q27" s="700"/>
      <c r="R27" s="700"/>
      <c r="S27" s="49" t="s">
        <v>38</v>
      </c>
      <c r="T27" s="70"/>
      <c r="U27" s="70"/>
      <c r="X27" s="68" t="s">
        <v>39</v>
      </c>
      <c r="Y27" s="71"/>
      <c r="AG27" s="58"/>
      <c r="AH27" s="58"/>
      <c r="AI27" s="58"/>
      <c r="AJ27" s="58"/>
      <c r="AK27" s="742">
        <f>+AG18+O27</f>
        <v>64.900000000000006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64.900000000000006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59</v>
      </c>
      <c r="G30" s="712"/>
      <c r="H30" s="214" t="s">
        <v>198</v>
      </c>
      <c r="L30" s="709"/>
      <c r="O30" s="61"/>
      <c r="Q30" s="699">
        <f>+ROUND(Z28,1)+ROUND(Z29,1)+ROUND(Z30,1)</f>
        <v>64.900000000000006</v>
      </c>
      <c r="R30" s="700"/>
      <c r="S30" s="700"/>
      <c r="T30" s="700"/>
      <c r="U30" s="49" t="s">
        <v>16</v>
      </c>
      <c r="X30" s="697" t="s">
        <v>186</v>
      </c>
      <c r="Y30" s="698"/>
      <c r="Z30" s="690"/>
      <c r="AA30" s="691"/>
      <c r="AB30" s="691"/>
      <c r="AC30" s="691"/>
      <c r="AD30" s="691"/>
      <c r="AE30" s="49" t="s">
        <v>13</v>
      </c>
      <c r="AK30" s="651">
        <v>64.900000000000006</v>
      </c>
      <c r="AL30" s="652"/>
      <c r="AM30" s="652"/>
      <c r="AN30" s="652"/>
      <c r="AO30" s="57" t="s">
        <v>13</v>
      </c>
      <c r="AR30" s="758"/>
      <c r="AS30" s="755"/>
      <c r="AT30" s="755"/>
      <c r="AU30" s="756"/>
    </row>
    <row r="31" spans="2:48" ht="27" customHeight="1" thickTop="1" thickBot="1" x14ac:dyDescent="0.2">
      <c r="B31" s="725" t="s">
        <v>375</v>
      </c>
      <c r="C31" s="676"/>
      <c r="D31" s="676"/>
      <c r="E31" s="677"/>
      <c r="F31" s="711">
        <v>59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419.6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381.5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419.6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419.6</v>
      </c>
      <c r="P27" s="700"/>
      <c r="Q27" s="700"/>
      <c r="R27" s="700"/>
      <c r="S27" s="49" t="s">
        <v>38</v>
      </c>
      <c r="T27" s="70"/>
      <c r="U27" s="70"/>
      <c r="X27" s="68" t="s">
        <v>39</v>
      </c>
      <c r="Y27" s="71"/>
      <c r="AG27" s="58"/>
      <c r="AH27" s="58"/>
      <c r="AI27" s="58"/>
      <c r="AJ27" s="58"/>
      <c r="AK27" s="742">
        <f>+AG18+O27</f>
        <v>419.6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419.6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281.5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381.5</v>
      </c>
      <c r="G30" s="712"/>
      <c r="H30" s="214" t="s">
        <v>198</v>
      </c>
      <c r="L30" s="709"/>
      <c r="O30" s="61"/>
      <c r="Q30" s="699">
        <f>+ROUND(Z28,1)+ROUND(Z29,1)+ROUND(Z30,1)</f>
        <v>419.6</v>
      </c>
      <c r="R30" s="700"/>
      <c r="S30" s="700"/>
      <c r="T30" s="700"/>
      <c r="U30" s="49" t="s">
        <v>16</v>
      </c>
      <c r="X30" s="697" t="s">
        <v>186</v>
      </c>
      <c r="Y30" s="698"/>
      <c r="Z30" s="690"/>
      <c r="AA30" s="691"/>
      <c r="AB30" s="691"/>
      <c r="AC30" s="691"/>
      <c r="AD30" s="691"/>
      <c r="AE30" s="49" t="s">
        <v>13</v>
      </c>
      <c r="AK30" s="651">
        <v>419.6</v>
      </c>
      <c r="AL30" s="652"/>
      <c r="AM30" s="652"/>
      <c r="AN30" s="652"/>
      <c r="AO30" s="57" t="s">
        <v>13</v>
      </c>
      <c r="AR30" s="758"/>
      <c r="AS30" s="755"/>
      <c r="AT30" s="755"/>
      <c r="AU30" s="756"/>
    </row>
    <row r="31" spans="2:48" ht="27" customHeight="1" thickTop="1" thickBot="1" x14ac:dyDescent="0.2">
      <c r="B31" s="725" t="s">
        <v>375</v>
      </c>
      <c r="C31" s="676"/>
      <c r="D31" s="676"/>
      <c r="E31" s="677"/>
      <c r="F31" s="711">
        <v>381.5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エラー !：上の表は、⑩の内数である⑪の量が⑩を超えています</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エラー !：上の表は、⑩の内数である⑫の量が⑩を超えています</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8" workbookViewId="0">
      <selection activeCell="F34" sqref="F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1.6</v>
      </c>
      <c r="P27" s="700"/>
      <c r="Q27" s="700"/>
      <c r="R27" s="700"/>
      <c r="S27" s="49" t="s">
        <v>38</v>
      </c>
      <c r="T27" s="70"/>
      <c r="U27" s="70"/>
      <c r="X27" s="68" t="s">
        <v>39</v>
      </c>
      <c r="Y27" s="71"/>
      <c r="AG27" s="58"/>
      <c r="AH27" s="58"/>
      <c r="AI27" s="58"/>
      <c r="AJ27" s="58"/>
      <c r="AK27" s="742">
        <f>+AG18+O27</f>
        <v>1.6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1.5</v>
      </c>
      <c r="G30" s="712"/>
      <c r="H30" s="214" t="s">
        <v>198</v>
      </c>
      <c r="L30" s="709"/>
      <c r="O30" s="61"/>
      <c r="Q30" s="699">
        <f>+ROUND(Z28,1)+ROUND(Z29,1)+ROUND(Z30,1)</f>
        <v>1.6</v>
      </c>
      <c r="R30" s="700"/>
      <c r="S30" s="700"/>
      <c r="T30" s="700"/>
      <c r="U30" s="49" t="s">
        <v>16</v>
      </c>
      <c r="X30" s="697" t="s">
        <v>186</v>
      </c>
      <c r="Y30" s="698"/>
      <c r="Z30" s="690"/>
      <c r="AA30" s="691"/>
      <c r="AB30" s="691"/>
      <c r="AC30" s="691"/>
      <c r="AD30" s="691"/>
      <c r="AE30" s="49" t="s">
        <v>13</v>
      </c>
      <c r="AK30" s="651">
        <v>1.6</v>
      </c>
      <c r="AL30" s="652"/>
      <c r="AM30" s="652"/>
      <c r="AN30" s="652"/>
      <c r="AO30" s="57" t="s">
        <v>13</v>
      </c>
      <c r="AR30" s="758"/>
      <c r="AS30" s="755"/>
      <c r="AT30" s="755"/>
      <c r="AU30" s="756"/>
    </row>
    <row r="31" spans="2:48" ht="27" customHeight="1" thickTop="1" thickBot="1" x14ac:dyDescent="0.2">
      <c r="B31" s="725" t="s">
        <v>375</v>
      </c>
      <c r="C31" s="676"/>
      <c r="D31" s="676"/>
      <c r="E31" s="677"/>
      <c r="F31" s="711">
        <v>1.5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102.9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113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113</v>
      </c>
      <c r="P27" s="700"/>
      <c r="Q27" s="700"/>
      <c r="R27" s="700"/>
      <c r="S27" s="49" t="s">
        <v>38</v>
      </c>
      <c r="T27" s="70"/>
      <c r="U27" s="70"/>
      <c r="X27" s="68" t="s">
        <v>39</v>
      </c>
      <c r="Y27" s="71"/>
      <c r="AG27" s="58"/>
      <c r="AH27" s="58"/>
      <c r="AI27" s="58"/>
      <c r="AJ27" s="58"/>
      <c r="AK27" s="742">
        <f>+AG18+O27</f>
        <v>113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113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102.9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102.9</v>
      </c>
      <c r="G30" s="712"/>
      <c r="H30" s="214" t="s">
        <v>198</v>
      </c>
      <c r="L30" s="709"/>
      <c r="O30" s="61"/>
      <c r="Q30" s="699">
        <f>+ROUND(Z28,1)+ROUND(Z29,1)+ROUND(Z30,1)</f>
        <v>113</v>
      </c>
      <c r="R30" s="700"/>
      <c r="S30" s="700"/>
      <c r="T30" s="700"/>
      <c r="U30" s="49" t="s">
        <v>16</v>
      </c>
      <c r="X30" s="697" t="s">
        <v>186</v>
      </c>
      <c r="Y30" s="698"/>
      <c r="Z30" s="690"/>
      <c r="AA30" s="691"/>
      <c r="AB30" s="691"/>
      <c r="AC30" s="691"/>
      <c r="AD30" s="691"/>
      <c r="AE30" s="49" t="s">
        <v>13</v>
      </c>
      <c r="AK30" s="651">
        <v>113</v>
      </c>
      <c r="AL30" s="652"/>
      <c r="AM30" s="652"/>
      <c r="AN30" s="652"/>
      <c r="AO30" s="57" t="s">
        <v>13</v>
      </c>
      <c r="AR30" s="758"/>
      <c r="AS30" s="755"/>
      <c r="AT30" s="755"/>
      <c r="AU30" s="756"/>
    </row>
    <row r="31" spans="2:48" ht="27" customHeight="1" thickTop="1" thickBot="1" x14ac:dyDescent="0.2">
      <c r="B31" s="725" t="s">
        <v>375</v>
      </c>
      <c r="C31" s="676"/>
      <c r="D31" s="676"/>
      <c r="E31" s="677"/>
      <c r="F31" s="711">
        <v>102.9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F30" sqref="F30:G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152.9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139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151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152.9</v>
      </c>
      <c r="P27" s="700"/>
      <c r="Q27" s="700"/>
      <c r="R27" s="700"/>
      <c r="S27" s="49" t="s">
        <v>38</v>
      </c>
      <c r="T27" s="70"/>
      <c r="U27" s="70"/>
      <c r="X27" s="68" t="s">
        <v>39</v>
      </c>
      <c r="Y27" s="71"/>
      <c r="AG27" s="58"/>
      <c r="AH27" s="58"/>
      <c r="AI27" s="58"/>
      <c r="AJ27" s="58"/>
      <c r="AK27" s="742">
        <f>+AG18+O27</f>
        <v>152.9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139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137.30000000000001</v>
      </c>
      <c r="G30" s="712"/>
      <c r="H30" s="214" t="s">
        <v>198</v>
      </c>
      <c r="L30" s="709"/>
      <c r="O30" s="61"/>
      <c r="Q30" s="699">
        <f>+ROUND(Z28,1)+ROUND(Z29,1)+ROUND(Z30,1)</f>
        <v>151</v>
      </c>
      <c r="R30" s="700"/>
      <c r="S30" s="700"/>
      <c r="T30" s="700"/>
      <c r="U30" s="49" t="s">
        <v>16</v>
      </c>
      <c r="X30" s="697" t="s">
        <v>186</v>
      </c>
      <c r="Y30" s="698"/>
      <c r="Z30" s="690"/>
      <c r="AA30" s="691"/>
      <c r="AB30" s="691"/>
      <c r="AC30" s="691"/>
      <c r="AD30" s="691"/>
      <c r="AE30" s="49" t="s">
        <v>13</v>
      </c>
      <c r="AK30" s="651">
        <v>151</v>
      </c>
      <c r="AL30" s="652"/>
      <c r="AM30" s="652"/>
      <c r="AN30" s="652"/>
      <c r="AO30" s="57" t="s">
        <v>13</v>
      </c>
      <c r="AR30" s="758"/>
      <c r="AS30" s="755"/>
      <c r="AT30" s="755"/>
      <c r="AU30" s="756"/>
    </row>
    <row r="31" spans="2:48" ht="27" customHeight="1" thickTop="1" thickBot="1" x14ac:dyDescent="0.2">
      <c r="B31" s="725" t="s">
        <v>375</v>
      </c>
      <c r="C31" s="676"/>
      <c r="D31" s="676"/>
      <c r="E31" s="677"/>
      <c r="F31" s="711">
        <v>137.30000000000001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1.9</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1234.5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1122.4000000000001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1186.0999999999999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1234.5</v>
      </c>
      <c r="P27" s="700"/>
      <c r="Q27" s="700"/>
      <c r="R27" s="700"/>
      <c r="S27" s="49" t="s">
        <v>38</v>
      </c>
      <c r="T27" s="70"/>
      <c r="U27" s="70"/>
      <c r="X27" s="68" t="s">
        <v>39</v>
      </c>
      <c r="Y27" s="71"/>
      <c r="AG27" s="58"/>
      <c r="AH27" s="58"/>
      <c r="AI27" s="58"/>
      <c r="AJ27" s="58"/>
      <c r="AK27" s="742">
        <f>+AG18+O27</f>
        <v>1234.5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f>168.6+35+982.5</f>
        <v>1186.0999999999999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1122.4000000000001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170.4</v>
      </c>
      <c r="G30" s="712"/>
      <c r="H30" s="214" t="s">
        <v>198</v>
      </c>
      <c r="L30" s="709"/>
      <c r="O30" s="61"/>
      <c r="Q30" s="699">
        <f>+ROUND(Z28,1)+ROUND(Z29,1)+ROUND(Z30,1)</f>
        <v>1186.0999999999999</v>
      </c>
      <c r="R30" s="700"/>
      <c r="S30" s="700"/>
      <c r="T30" s="700"/>
      <c r="U30" s="49" t="s">
        <v>16</v>
      </c>
      <c r="X30" s="697" t="s">
        <v>186</v>
      </c>
      <c r="Y30" s="698"/>
      <c r="Z30" s="690"/>
      <c r="AA30" s="691"/>
      <c r="AB30" s="691"/>
      <c r="AC30" s="691"/>
      <c r="AD30" s="691"/>
      <c r="AE30" s="49" t="s">
        <v>13</v>
      </c>
      <c r="AK30" s="651">
        <f>165.3+22.1</f>
        <v>187.4</v>
      </c>
      <c r="AL30" s="652"/>
      <c r="AM30" s="652"/>
      <c r="AN30" s="652"/>
      <c r="AO30" s="57" t="s">
        <v>13</v>
      </c>
      <c r="AR30" s="758"/>
      <c r="AS30" s="755"/>
      <c r="AT30" s="755"/>
      <c r="AU30" s="756"/>
    </row>
    <row r="31" spans="2:48" ht="27" customHeight="1" thickTop="1" thickBot="1" x14ac:dyDescent="0.2">
      <c r="B31" s="725" t="s">
        <v>375</v>
      </c>
      <c r="C31" s="676"/>
      <c r="D31" s="676"/>
      <c r="E31" s="677"/>
      <c r="F31" s="711">
        <v>1078.4000000000001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48.4</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三菱地所ホーム株式会社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175.1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159.19999999999999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175.1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175.1</v>
      </c>
      <c r="P27" s="700"/>
      <c r="Q27" s="700"/>
      <c r="R27" s="700"/>
      <c r="S27" s="49" t="s">
        <v>38</v>
      </c>
      <c r="T27" s="70"/>
      <c r="U27" s="70"/>
      <c r="X27" s="68" t="s">
        <v>39</v>
      </c>
      <c r="Y27" s="71"/>
      <c r="AG27" s="58"/>
      <c r="AH27" s="58"/>
      <c r="AI27" s="58"/>
      <c r="AJ27" s="58"/>
      <c r="AK27" s="742">
        <f>+AG18+O27</f>
        <v>175.1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175.1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159.19999999999999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159.19999999999999</v>
      </c>
      <c r="G30" s="712"/>
      <c r="H30" s="214" t="s">
        <v>198</v>
      </c>
      <c r="L30" s="709"/>
      <c r="O30" s="61"/>
      <c r="Q30" s="699">
        <f>+ROUND(Z28,1)+ROUND(Z29,1)+ROUND(Z30,1)</f>
        <v>175.1</v>
      </c>
      <c r="R30" s="700"/>
      <c r="S30" s="700"/>
      <c r="T30" s="700"/>
      <c r="U30" s="49" t="s">
        <v>16</v>
      </c>
      <c r="X30" s="697" t="s">
        <v>186</v>
      </c>
      <c r="Y30" s="698"/>
      <c r="Z30" s="690"/>
      <c r="AA30" s="691"/>
      <c r="AB30" s="691"/>
      <c r="AC30" s="691"/>
      <c r="AD30" s="691"/>
      <c r="AE30" s="49" t="s">
        <v>13</v>
      </c>
      <c r="AK30" s="651">
        <v>175.1</v>
      </c>
      <c r="AL30" s="652"/>
      <c r="AM30" s="652"/>
      <c r="AN30" s="652"/>
      <c r="AO30" s="57" t="s">
        <v>13</v>
      </c>
      <c r="AR30" s="758"/>
      <c r="AS30" s="755"/>
      <c r="AT30" s="755"/>
      <c r="AU30" s="756"/>
    </row>
    <row r="31" spans="2:48" ht="27" customHeight="1" thickTop="1" thickBot="1" x14ac:dyDescent="0.2">
      <c r="B31" s="725" t="s">
        <v>375</v>
      </c>
      <c r="C31" s="676"/>
      <c r="D31" s="676"/>
      <c r="E31" s="677"/>
      <c r="F31" s="711">
        <v>159.19999999999999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J35" zoomScale="80" zoomScaleNormal="80" workbookViewId="0">
      <selection activeCell="L9" sqref="L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三菱地所ホーム株式会社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72.900000000000006</v>
      </c>
      <c r="M9" s="377">
        <f>IF(OR(ｷ.紙くず!F24&gt;0,ｷ.紙くず!F24&lt;0),ｷ.紙くず!F24,IF(M$19&gt;0,"0",0))</f>
        <v>59</v>
      </c>
      <c r="N9" s="377">
        <f>IF(OR(ｸ.木くず!F24&gt;0,ｸ.木くず!F24&lt;0),ｸ.木くず!F24,IF(N$19&gt;0,"0",0))</f>
        <v>381.5</v>
      </c>
      <c r="O9" s="377">
        <f>IF(OR(ｹ.繊維くず!F24&gt;0,ｹ.繊維くず!F24&lt;0),ｹ.繊維くず!F24,IF(O$19&gt;0,"0",0))</f>
        <v>1.5</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102.9</v>
      </c>
      <c r="T9" s="377">
        <f>IF(OR(ｾ.ｶﾞﾗｽ･ｺﾝｸﾘ･陶磁器くず!F24&gt;0,ｾ.ｶﾞﾗｽ･ｺﾝｸﾘ･陶磁器くず!F24&lt;0),ｾ.ｶﾞﾗｽ･ｺﾝｸﾘ･陶磁器くず!F24,IF(T$19&gt;0,"0",0))</f>
        <v>139</v>
      </c>
      <c r="U9" s="377">
        <f>IF(OR(ｿ.鉱さい!F24&gt;0,ｿ.鉱さい!F24&lt;0),ｿ.鉱さい!F24,IF(U$19&gt;0,"0",0))</f>
        <v>0</v>
      </c>
      <c r="V9" s="377">
        <f>IF(OR(ﾀ.がれき類!F24&gt;0,ﾀ.がれき類!F24&lt;0),ﾀ.がれき類!F24,IF(V$19&gt;0,"0",0))</f>
        <v>1122.4000000000001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159.19999999999999</v>
      </c>
      <c r="AA9" s="379">
        <f>IF(SUM(G9:Z9)&gt;0,SUM(G9:Z9),IF(AA$19&gt;0,"0",0))</f>
        <v>2038.4</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72.900000000000006</v>
      </c>
      <c r="M14" s="383">
        <f>IF(OR(ｷ.紙くず!F29&gt;0,ｷ.紙くず!F29&lt;0),ｷ.紙くず!F29,IF(M$19&gt;0,"0",0))</f>
        <v>59</v>
      </c>
      <c r="N14" s="383">
        <f>IF(OR(ｸ.木くず!F29&gt;0,ｸ.木くず!F29&lt;0),ｸ.木くず!F29,IF(N$19&gt;0,"0",0))</f>
        <v>281.5</v>
      </c>
      <c r="O14" s="383">
        <f>IF(OR(ｹ.繊維くず!F29&gt;0,ｹ.繊維くず!F29&lt;0),ｹ.繊維くず!F29,IF(O$19&gt;0,"0",0))</f>
        <v>1.5</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102.9</v>
      </c>
      <c r="T14" s="383">
        <f>IF(OR(ｾ.ｶﾞﾗｽ･ｺﾝｸﾘ･陶磁器くず!F29&gt;0,ｾ.ｶﾞﾗｽ･ｺﾝｸﾘ･陶磁器くず!F29&lt;0),ｾ.ｶﾞﾗｽ･ｺﾝｸﾘ･陶磁器くず!F29,IF(T$19&gt;0,"0",0))</f>
        <v>139</v>
      </c>
      <c r="U14" s="383">
        <f>IF(OR(ｿ.鉱さい!F29&gt;0,ｿ.鉱さい!F29&lt;0),ｿ.鉱さい!F29,IF(U$19&gt;0,"0",0))</f>
        <v>0</v>
      </c>
      <c r="V14" s="383">
        <f>IF(OR(ﾀ.がれき類!F29&gt;0,ﾀ.がれき類!F29&lt;0),ﾀ.がれき類!F29,IF(V$19&gt;0,"0",0))</f>
        <v>1122.4000000000001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159.19999999999999</v>
      </c>
      <c r="AA14" s="385">
        <f t="shared" si="0"/>
        <v>1938.4</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72.900000000000006</v>
      </c>
      <c r="M15" s="383">
        <f>IF(OR(ｷ.紙くず!F30&gt;0,ｷ.紙くず!F30&lt;0),ｷ.紙くず!F30,IF(M$19&gt;0,"0",0))</f>
        <v>59</v>
      </c>
      <c r="N15" s="383">
        <f>IF(OR(ｸ.木くず!F30&gt;0,ｸ.木くず!F30&lt;0),ｸ.木くず!F30,IF(N$19&gt;0,"0",0))</f>
        <v>381.5</v>
      </c>
      <c r="O15" s="383">
        <f>IF(OR(ｹ.繊維くず!F30&gt;0,ｹ.繊維くず!F30&lt;0),ｹ.繊維くず!F30,IF(O$19&gt;0,"0",0))</f>
        <v>1.5</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102.9</v>
      </c>
      <c r="T15" s="383">
        <f>IF(OR(ｾ.ｶﾞﾗｽ･ｺﾝｸﾘ･陶磁器くず!F30&gt;0,ｾ.ｶﾞﾗｽ･ｺﾝｸﾘ･陶磁器くず!F30&lt;0),ｾ.ｶﾞﾗｽ･ｺﾝｸﾘ･陶磁器くず!F30,IF(T$19&gt;0,"0",0))</f>
        <v>137.30000000000001</v>
      </c>
      <c r="U15" s="383">
        <f>IF(OR(ｿ.鉱さい!F30&gt;0,ｿ.鉱さい!F30&lt;0),ｿ.鉱さい!F30,IF(U$19&gt;0,"0",0))</f>
        <v>0</v>
      </c>
      <c r="V15" s="383">
        <f>IF(OR(ﾀ.がれき類!F30&gt;0,ﾀ.がれき類!F30&lt;0),ﾀ.がれき類!F30,IF(V$19&gt;0,"0",0))</f>
        <v>170.4</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159.19999999999999</v>
      </c>
      <c r="AA15" s="385">
        <f t="shared" si="0"/>
        <v>1084.6999999999998</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72.900000000000006</v>
      </c>
      <c r="M16" s="383">
        <f>IF(OR(ｷ.紙くず!F31&gt;0,ｷ.紙くず!F31&lt;0),ｷ.紙くず!F31,IF(M$19&gt;0,"0",0))</f>
        <v>59</v>
      </c>
      <c r="N16" s="383">
        <f>IF(OR(ｸ.木くず!F31&gt;0,ｸ.木くず!F31&lt;0),ｸ.木くず!F31,IF(N$19&gt;0,"0",0))</f>
        <v>381.5</v>
      </c>
      <c r="O16" s="383">
        <f>IF(OR(ｹ.繊維くず!F31&gt;0,ｹ.繊維くず!F31&lt;0),ｹ.繊維くず!F31,IF(O$19&gt;0,"0",0))</f>
        <v>1.5</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102.9</v>
      </c>
      <c r="T16" s="383">
        <f>IF(OR(ｾ.ｶﾞﾗｽ･ｺﾝｸﾘ･陶磁器くず!F31&gt;0,ｾ.ｶﾞﾗｽ･ｺﾝｸﾘ･陶磁器くず!F31&lt;0),ｾ.ｶﾞﾗｽ･ｺﾝｸﾘ･陶磁器くず!F31,IF(T$19&gt;0,"0",0))</f>
        <v>137.30000000000001</v>
      </c>
      <c r="U16" s="383">
        <f>IF(OR(ｿ.鉱さい!F31&gt;0,ｿ.鉱さい!F31&lt;0),ｿ.鉱さい!F31,IF(U$19&gt;0,"0",0))</f>
        <v>0</v>
      </c>
      <c r="V16" s="383">
        <f>IF(OR(ﾀ.がれき類!F31&gt;0,ﾀ.がれき類!F31&lt;0),ﾀ.がれき類!F31,IF(V$19&gt;0,"0",0))</f>
        <v>1078.4000000000001</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159.19999999999999</v>
      </c>
      <c r="AA16" s="385">
        <f t="shared" si="0"/>
        <v>1992.7</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80</v>
      </c>
      <c r="M19" s="389">
        <f t="shared" si="1"/>
        <v>64.900000000000006</v>
      </c>
      <c r="N19" s="389">
        <f t="shared" si="1"/>
        <v>419.6</v>
      </c>
      <c r="O19" s="389">
        <f t="shared" si="1"/>
        <v>1.6</v>
      </c>
      <c r="P19" s="389">
        <f t="shared" si="1"/>
        <v>0</v>
      </c>
      <c r="Q19" s="389">
        <f t="shared" si="1"/>
        <v>0</v>
      </c>
      <c r="R19" s="389">
        <f t="shared" si="1"/>
        <v>0</v>
      </c>
      <c r="S19" s="389">
        <f t="shared" si="1"/>
        <v>113</v>
      </c>
      <c r="T19" s="389">
        <f t="shared" si="1"/>
        <v>152.9</v>
      </c>
      <c r="U19" s="389">
        <f t="shared" si="1"/>
        <v>0</v>
      </c>
      <c r="V19" s="389">
        <f t="shared" si="1"/>
        <v>1234.5</v>
      </c>
      <c r="W19" s="389">
        <f t="shared" si="1"/>
        <v>0</v>
      </c>
      <c r="X19" s="389">
        <f t="shared" si="1"/>
        <v>0</v>
      </c>
      <c r="Y19" s="389">
        <f t="shared" si="1"/>
        <v>0</v>
      </c>
      <c r="Z19" s="390">
        <f t="shared" si="1"/>
        <v>175.1</v>
      </c>
      <c r="AA19" s="391">
        <f t="shared" ref="AA19:AA25" si="2">SUM(G19:Z19)</f>
        <v>2241.6</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80</v>
      </c>
      <c r="M37" s="424">
        <f t="shared" si="8"/>
        <v>64.900000000000006</v>
      </c>
      <c r="N37" s="424">
        <f t="shared" si="8"/>
        <v>419.6</v>
      </c>
      <c r="O37" s="424">
        <f t="shared" si="8"/>
        <v>1.6</v>
      </c>
      <c r="P37" s="424">
        <f t="shared" si="8"/>
        <v>0</v>
      </c>
      <c r="Q37" s="424">
        <f t="shared" si="8"/>
        <v>0</v>
      </c>
      <c r="R37" s="424">
        <f t="shared" si="8"/>
        <v>0</v>
      </c>
      <c r="S37" s="424">
        <f t="shared" si="8"/>
        <v>113</v>
      </c>
      <c r="T37" s="424">
        <f t="shared" si="8"/>
        <v>152.9</v>
      </c>
      <c r="U37" s="424">
        <f t="shared" si="8"/>
        <v>0</v>
      </c>
      <c r="V37" s="424">
        <f t="shared" si="8"/>
        <v>1234.5</v>
      </c>
      <c r="W37" s="424">
        <f t="shared" si="8"/>
        <v>0</v>
      </c>
      <c r="X37" s="424">
        <f t="shared" si="8"/>
        <v>0</v>
      </c>
      <c r="Y37" s="424">
        <f t="shared" si="8"/>
        <v>0</v>
      </c>
      <c r="Z37" s="425">
        <f t="shared" si="8"/>
        <v>175.1</v>
      </c>
      <c r="AA37" s="426">
        <f t="shared" si="4"/>
        <v>2241.6</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80</v>
      </c>
      <c r="M38" s="415">
        <f t="shared" si="9"/>
        <v>64.900000000000006</v>
      </c>
      <c r="N38" s="415">
        <f t="shared" si="9"/>
        <v>419.6</v>
      </c>
      <c r="O38" s="415">
        <f t="shared" si="9"/>
        <v>1.6</v>
      </c>
      <c r="P38" s="415">
        <f t="shared" si="9"/>
        <v>0</v>
      </c>
      <c r="Q38" s="415">
        <f t="shared" si="9"/>
        <v>0</v>
      </c>
      <c r="R38" s="415">
        <f t="shared" si="9"/>
        <v>0</v>
      </c>
      <c r="S38" s="415">
        <f t="shared" si="9"/>
        <v>113</v>
      </c>
      <c r="T38" s="415">
        <f t="shared" si="9"/>
        <v>151</v>
      </c>
      <c r="U38" s="415">
        <f t="shared" si="9"/>
        <v>0</v>
      </c>
      <c r="V38" s="415">
        <f t="shared" si="9"/>
        <v>1186.0999999999999</v>
      </c>
      <c r="W38" s="415">
        <f t="shared" si="9"/>
        <v>0</v>
      </c>
      <c r="X38" s="415">
        <f t="shared" si="9"/>
        <v>0</v>
      </c>
      <c r="Y38" s="415">
        <f t="shared" si="9"/>
        <v>0</v>
      </c>
      <c r="Z38" s="416">
        <f t="shared" si="9"/>
        <v>175.1</v>
      </c>
      <c r="AA38" s="417">
        <f t="shared" si="4"/>
        <v>2191.2999999999997</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80</v>
      </c>
      <c r="M39" s="418">
        <f>+ｷ.紙くず!$Z$28</f>
        <v>64.900000000000006</v>
      </c>
      <c r="N39" s="418">
        <f>+ｸ.木くず!$Z$28</f>
        <v>419.6</v>
      </c>
      <c r="O39" s="418">
        <f>+ｹ.繊維くず!$Z$28</f>
        <v>1.6</v>
      </c>
      <c r="P39" s="418">
        <f>+ｺ.動植物性残さ!$Z$28</f>
        <v>0</v>
      </c>
      <c r="Q39" s="418">
        <f>+ｻ.動物系固形不要物!$Z$28</f>
        <v>0</v>
      </c>
      <c r="R39" s="418">
        <f>+ｼ.ｺﾞﾑくず!$Z$28</f>
        <v>0</v>
      </c>
      <c r="S39" s="418">
        <f>+ｽ.金属くず!$Z$28</f>
        <v>113</v>
      </c>
      <c r="T39" s="418">
        <f>+ｾ.ｶﾞﾗｽ･ｺﾝｸﾘ･陶磁器くず!$Z$28</f>
        <v>151</v>
      </c>
      <c r="U39" s="418">
        <f>+ｿ.鉱さい!$Z$28</f>
        <v>0</v>
      </c>
      <c r="V39" s="418">
        <f>+ﾀ.がれき類!$Z$28</f>
        <v>1186.0999999999999</v>
      </c>
      <c r="W39" s="418">
        <f>+ﾁ.動物のふん尿!$Z$28</f>
        <v>0</v>
      </c>
      <c r="X39" s="418">
        <f>+ﾂ.動物の死体!$Z$28</f>
        <v>0</v>
      </c>
      <c r="Y39" s="418">
        <f>+ﾃ.ばいじん!$Z$28</f>
        <v>0</v>
      </c>
      <c r="Z39" s="419">
        <f>+ﾄ.混合廃棄物その他!$Z$28</f>
        <v>175.1</v>
      </c>
      <c r="AA39" s="420">
        <f t="shared" si="4"/>
        <v>2191.2999999999997</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1.9</v>
      </c>
      <c r="U42" s="421">
        <f>+ｿ.鉱さい!$Q$33</f>
        <v>0</v>
      </c>
      <c r="V42" s="421">
        <f>+ﾀ.がれき類!$Q$33</f>
        <v>48.4</v>
      </c>
      <c r="W42" s="421">
        <f>+ﾁ.動物のふん尿!$Q$33</f>
        <v>0</v>
      </c>
      <c r="X42" s="421">
        <f>+ﾂ.動物の死体!$Q$33</f>
        <v>0</v>
      </c>
      <c r="Y42" s="421">
        <f>+ﾃ.ばいじん!$Q$33</f>
        <v>0</v>
      </c>
      <c r="Z42" s="422">
        <f>+ﾄ.混合廃棄物その他!$Q$33</f>
        <v>0</v>
      </c>
      <c r="AA42" s="423">
        <f>SUM(G42:Z42)</f>
        <v>50.3</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80</v>
      </c>
      <c r="M43" s="427">
        <f>+ｷ.紙くず!$AK$27</f>
        <v>64.900000000000006</v>
      </c>
      <c r="N43" s="427">
        <f>+ｸ.木くず!$AK$27</f>
        <v>419.6</v>
      </c>
      <c r="O43" s="427">
        <f>+ｹ.繊維くず!$AK$27</f>
        <v>1.6</v>
      </c>
      <c r="P43" s="427">
        <f>+ｺ.動植物性残さ!$AK$27</f>
        <v>0</v>
      </c>
      <c r="Q43" s="427">
        <f>+ｻ.動物系固形不要物!$AK$27</f>
        <v>0</v>
      </c>
      <c r="R43" s="427">
        <f>+ｼ.ｺﾞﾑくず!$AK$27</f>
        <v>0</v>
      </c>
      <c r="S43" s="427">
        <f>+ｽ.金属くず!$AK$27</f>
        <v>113</v>
      </c>
      <c r="T43" s="427">
        <f>+ｾ.ｶﾞﾗｽ･ｺﾝｸﾘ･陶磁器くず!$AK$27</f>
        <v>152.9</v>
      </c>
      <c r="U43" s="427">
        <f>+ｿ.鉱さい!$AK$27</f>
        <v>0</v>
      </c>
      <c r="V43" s="427">
        <f>+ﾀ.がれき類!$AK$27</f>
        <v>1234.5</v>
      </c>
      <c r="W43" s="427">
        <f>+ﾁ.動物のふん尿!$AK$27</f>
        <v>0</v>
      </c>
      <c r="X43" s="427">
        <f>+ﾂ.動物の死体!$AK$27</f>
        <v>0</v>
      </c>
      <c r="Y43" s="427">
        <f>+ﾃ.ばいじん!$AK$27</f>
        <v>0</v>
      </c>
      <c r="Z43" s="428">
        <f>+ﾄ.混合廃棄物その他!$AK$27</f>
        <v>175.1</v>
      </c>
      <c r="AA43" s="429">
        <f t="shared" si="4"/>
        <v>2241.6</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80</v>
      </c>
      <c r="M44" s="430">
        <f>+ｷ.紙くず!$AK$30</f>
        <v>64.900000000000006</v>
      </c>
      <c r="N44" s="430">
        <f>+ｸ.木くず!$AK$30</f>
        <v>419.6</v>
      </c>
      <c r="O44" s="430">
        <f>+ｹ.繊維くず!$AK$30</f>
        <v>1.6</v>
      </c>
      <c r="P44" s="430">
        <f>+ｺ.動植物性残さ!$AK$30</f>
        <v>0</v>
      </c>
      <c r="Q44" s="430">
        <f>+ｻ.動物系固形不要物!$AK$30</f>
        <v>0</v>
      </c>
      <c r="R44" s="430">
        <f>+ｼ.ｺﾞﾑくず!$AK$30</f>
        <v>0</v>
      </c>
      <c r="S44" s="430">
        <f>+ｽ.金属くず!$AK$30</f>
        <v>113</v>
      </c>
      <c r="T44" s="430">
        <f>+ｾ.ｶﾞﾗｽ･ｺﾝｸﾘ･陶磁器くず!$AK$30</f>
        <v>151</v>
      </c>
      <c r="U44" s="430">
        <f>+ｿ.鉱さい!$AK$30</f>
        <v>0</v>
      </c>
      <c r="V44" s="430">
        <f>+ﾀ.がれき類!$AK$30</f>
        <v>187.4</v>
      </c>
      <c r="W44" s="430">
        <f>+ﾁ.動物のふん尿!$AK$30</f>
        <v>0</v>
      </c>
      <c r="X44" s="430">
        <f>+ﾂ.動物の死体!$AK$30</f>
        <v>0</v>
      </c>
      <c r="Y44" s="430">
        <f>+ﾃ.ばいじん!$AK$30</f>
        <v>0</v>
      </c>
      <c r="Z44" s="431">
        <f>+ﾄ.混合廃棄物その他!$AK$30</f>
        <v>175.1</v>
      </c>
      <c r="AA44" s="432">
        <f t="shared" si="4"/>
        <v>1192.5999999999999</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80</v>
      </c>
      <c r="M45" s="433">
        <f>+ｷ.紙くず!$AR$24</f>
        <v>64.900000000000006</v>
      </c>
      <c r="N45" s="433">
        <f>+ｸ.木くず!$AR$24</f>
        <v>419.6</v>
      </c>
      <c r="O45" s="433">
        <f>+ｹ.繊維くず!$AR$24</f>
        <v>1.6</v>
      </c>
      <c r="P45" s="433">
        <f>+ｺ.動植物性残さ!$AR$24</f>
        <v>0</v>
      </c>
      <c r="Q45" s="433">
        <f>+ｻ.動物系固形不要物!$AR$24</f>
        <v>0</v>
      </c>
      <c r="R45" s="433">
        <f>+ｼ.ｺﾞﾑくず!$AR$24</f>
        <v>0</v>
      </c>
      <c r="S45" s="433">
        <f>+ｽ.金属くず!$AR$24</f>
        <v>113</v>
      </c>
      <c r="T45" s="433">
        <f>+ｾ.ｶﾞﾗｽ･ｺﾝｸﾘ･陶磁器くず!$AR$24</f>
        <v>151</v>
      </c>
      <c r="U45" s="433">
        <f>+ｿ.鉱さい!$AR$24</f>
        <v>0</v>
      </c>
      <c r="V45" s="433">
        <f>+ﾀ.がれき類!$AR$24</f>
        <v>1186.0999999999999</v>
      </c>
      <c r="W45" s="433">
        <f>+ﾁ.動物のふん尿!$AR$24</f>
        <v>0</v>
      </c>
      <c r="X45" s="433">
        <f>+ﾂ.動物の死体!$AR$24</f>
        <v>0</v>
      </c>
      <c r="Y45" s="433">
        <f>+ﾃ.ばいじん!$AR$24</f>
        <v>0</v>
      </c>
      <c r="Z45" s="434">
        <f>+ﾄ.混合廃棄物その他!$AR$24</f>
        <v>175.1</v>
      </c>
      <c r="AA45" s="435">
        <f t="shared" si="4"/>
        <v>2191.2999999999997</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152.9</v>
      </c>
      <c r="M55" s="480">
        <f t="shared" si="10"/>
        <v>123.9</v>
      </c>
      <c r="N55" s="480">
        <f t="shared" si="10"/>
        <v>801.1</v>
      </c>
      <c r="O55" s="480">
        <f t="shared" si="10"/>
        <v>3.1</v>
      </c>
      <c r="P55" s="480">
        <f t="shared" si="10"/>
        <v>0</v>
      </c>
      <c r="Q55" s="480">
        <f t="shared" si="10"/>
        <v>0</v>
      </c>
      <c r="R55" s="480">
        <f t="shared" si="10"/>
        <v>0</v>
      </c>
      <c r="S55" s="480">
        <f t="shared" si="10"/>
        <v>215.9</v>
      </c>
      <c r="T55" s="480">
        <f t="shared" si="10"/>
        <v>291.89999999999998</v>
      </c>
      <c r="U55" s="480">
        <f t="shared" si="10"/>
        <v>0</v>
      </c>
      <c r="V55" s="480">
        <f t="shared" si="10"/>
        <v>2356.9</v>
      </c>
      <c r="W55" s="480">
        <f t="shared" si="10"/>
        <v>0</v>
      </c>
      <c r="X55" s="480">
        <f t="shared" si="10"/>
        <v>0</v>
      </c>
      <c r="Y55" s="480">
        <f t="shared" si="10"/>
        <v>0</v>
      </c>
      <c r="Z55" s="480">
        <f t="shared" si="10"/>
        <v>334.29999999999995</v>
      </c>
      <c r="AA55" s="481">
        <f>+AA9+AA19+AA20</f>
        <v>4280</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27日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東京都新宿区新宿6-27-30 
   新宿イーストサイドスクエア7階</v>
      </c>
      <c r="M16" s="851"/>
      <c r="N16" s="851"/>
      <c r="O16" s="851"/>
      <c r="P16" s="851"/>
      <c r="Q16" s="851"/>
      <c r="R16" s="851"/>
      <c r="S16" s="851"/>
      <c r="T16" s="851"/>
      <c r="U16" s="282"/>
    </row>
    <row r="17" spans="1:21" ht="26.25" customHeight="1" x14ac:dyDescent="0.15">
      <c r="C17" s="86"/>
      <c r="I17" s="25"/>
      <c r="J17" s="25" t="s">
        <v>7</v>
      </c>
      <c r="K17" s="25"/>
      <c r="L17" s="851" t="str">
        <f>+表紙!L41</f>
        <v>三菱地所ホーム株式会社
代表取締役社長 細谷　惣一郎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03-6774-2644</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三菱地所ホーム株式会社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2619</v>
      </c>
      <c r="Q25" s="823"/>
      <c r="R25" s="823"/>
      <c r="S25" s="823"/>
      <c r="T25" s="823"/>
      <c r="U25" s="824"/>
    </row>
    <row r="26" spans="1:21" ht="26.25" customHeight="1" x14ac:dyDescent="0.15">
      <c r="C26" s="570" t="s">
        <v>11</v>
      </c>
      <c r="D26" s="571"/>
      <c r="E26" s="572"/>
      <c r="F26" s="838" t="str">
        <f>+表紙!F50</f>
        <v>東京都新宿区新宿6-27-30 新宿イーストサイドスクエア7階</v>
      </c>
      <c r="G26" s="839"/>
      <c r="H26" s="839"/>
      <c r="I26" s="839"/>
      <c r="J26" s="839"/>
      <c r="K26" s="839"/>
      <c r="L26" s="839"/>
      <c r="M26" s="839"/>
      <c r="N26" s="341" t="s">
        <v>172</v>
      </c>
      <c r="O26"/>
      <c r="P26"/>
      <c r="Q26" s="833" t="str">
        <f>IF(+表紙!Q50="","",+表紙!Q50)</f>
        <v>03-6774-2644</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住宅メーカー</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1983</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１１人</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2038.4</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・ゴミの分別看板を全現場に掲示周知、分別の徹底を図っている。
・納品資材製品の梱包材等の簡略化。
・構造躯体のプレカット化・パネル化の推進。</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2241.6</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・関係者全員で図面チェックを行い施工図の精度を上げて、やり直し工事の削減を図る
・電気配線のユニット化による配線端材の削減</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・がれき、木くず、紙くず、石膏ボード、廃プラスチック、金属、ｶﾞﾗｽ陶磁器くず、
繊維くず、混合廃棄物に分別を推進。
・産廃分別ポスターを作成、全現場に掲示している。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・石綿含有建材調査資格者の社内配備を推進。</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・全量委託のためなし</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・全量委託のためなし</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・全量委託のためなし</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・全量委託のためなし</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・全量委託のためなし</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・全量委託のためなし</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1938.4</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1084.6999999999998</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1992.7</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・現在は、産業廃棄物の委託基本契約を締結する場合、全ての業者に対して電子マニフェスト加
入・対応を条件としている。
・各許可期限の期限切れ状況を確認し最新版をそなえておくよう努めている。
・年に極力１回各事業部の主力産廃処理業者の現地確認を実施し、稼働状況・関係書類の
確認を行っている。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2241.6</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1192.5999999999999</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2191.2999999999997</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・業務委託基本契約をする場合、可能な限り優良認定業者から選定する。（継続実施）
・電子マニフェストの導入１００％の推進及び業者認定の基準とする（継続実施）
・委託業者については、定期的に現地確認をする。（継続実施）</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2024-06-27T02:55:06Z</dcterms:created>
  <dcterms:modified xsi:type="dcterms:W3CDTF">2024-09-05T05:41:29Z</dcterms:modified>
</cp:coreProperties>
</file>