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0730" windowHeight="110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36" i="94" l="1"/>
  <c r="AA28" i="94"/>
  <c r="AA29" i="94"/>
  <c r="H32" i="94"/>
  <c r="H31" i="94" s="1"/>
  <c r="H26" i="94" s="1"/>
  <c r="H27" i="94" s="1"/>
  <c r="AA44" i="94"/>
  <c r="K226" i="95" s="1"/>
  <c r="K202" i="98" s="1"/>
  <c r="H38" i="94"/>
  <c r="H37" i="94" s="1"/>
  <c r="O38" i="94"/>
  <c r="O37" i="94" s="1"/>
  <c r="O19" i="94" s="1"/>
  <c r="O13" i="94" s="1"/>
  <c r="AK27" i="82"/>
  <c r="X32" i="94"/>
  <c r="X31" i="94" s="1"/>
  <c r="X26" i="94" s="1"/>
  <c r="X18" i="82"/>
  <c r="O16" i="83"/>
  <c r="Y50" i="94" s="1"/>
  <c r="X21" i="83"/>
  <c r="AK27" i="83"/>
  <c r="O9" i="94"/>
  <c r="O55" i="94" s="1"/>
  <c r="X27" i="94"/>
  <c r="X21" i="78"/>
  <c r="O16" i="79"/>
  <c r="R50" i="94" s="1"/>
  <c r="X21" i="89"/>
  <c r="F12" i="83"/>
  <c r="O17" i="94"/>
  <c r="O15"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0" i="94" l="1"/>
  <c r="O12" i="94"/>
  <c r="O18" i="94"/>
  <c r="O14" i="94"/>
  <c r="K145" i="95"/>
  <c r="K121" i="98" s="1"/>
  <c r="O16" i="94"/>
  <c r="O11"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<sst xmlns="http://schemas.openxmlformats.org/spreadsheetml/2006/main" count="3177" uniqueCount="461">
  <si>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</si>
  <si>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</si>
  <si>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</si>
  <si>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</si>
  <si>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</si>
  <si>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</si>
  <si>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</si>
  <si>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</si>
  <si>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</si>
  <si>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</si>
  <si>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</si>
  <si>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</si>
  <si>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</si>
  <si>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</si>
  <si>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</si>
  <si>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</si>
  <si>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</si>
  <si>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</si>
  <si>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</si>
  <si>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</si>
  <si>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</si>
  <si>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</si>
  <si>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</si>
  <si>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</si>
  <si>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</si>
  <si>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</si>
  <si>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</si>
  <si>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</si>
  <si>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</si>
  <si>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</si>
  <si>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</si>
  <si>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</si>
  <si>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</si>
  <si>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</si>
  <si>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</si>
  <si>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</si>
  <si>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</si>
  <si>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</si>
  <si>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</si>
  <si>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</si>
  <si>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</si>
  <si>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</si>
  <si>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</si>
  <si>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</si>
  <si>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</si>
  <si>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</si>
  <si>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</si>
  <si>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</si>
  <si>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</si>
  <si>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</si>
  <si>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</si>
  <si>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</si>
  <si>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</si>
  <si>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</si>
  <si>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</si>
  <si>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</si>
  <si>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</si>
  <si>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</si>
  <si>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</si>
  <si>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</si>
  <si>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</si>
  <si>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</si>
  <si>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</si>
  <si>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</si>
  <si>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</si>
  <si>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</si>
  <si>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</si>
  <si>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</si>
  <si>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</si>
  <si>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</si>
  <si>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</si>
  <si>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</si>
  <si>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</si>
  <si>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</si>
  <si>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</si>
  <si>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</si>
  <si>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</si>
  <si>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</si>
  <si>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</si>
  <si>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</si>
  <si>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</si>
  <si>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</si>
  <si>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</si>
  <si>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</si>
  <si>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</si>
  <si>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</si>
  <si>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</si>
  <si>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</si>
  <si>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</si>
  <si>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</si>
  <si>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</si>
  <si>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</si>
  <si>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</si>
  <si>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</si>
  <si>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</si>
  <si>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</si>
  <si>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</si>
  <si>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</si>
  <si>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</si>
  <si>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</si>
  <si>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</si>
  <si>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</si>
  <si>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</si>
  <si>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</si>
  <si>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</si>
  <si>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</si>
  <si>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</si>
  <si>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</si>
  <si>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</si>
  <si>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</si>
  <si>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</si>
  <si>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</si>
  <si>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</si>
  <si>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</si>
  <si>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</si>
  <si>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</si>
  <si>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</si>
  <si>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</si>
  <si>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</si>
  <si>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</si>
  <si>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</si>
  <si>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</si>
  <si>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</si>
  <si>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</si>
  <si>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</si>
  <si>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</si>
  <si>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</si>
  <si>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</si>
  <si>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</si>
  <si>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</si>
  <si>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</si>
  <si>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</si>
  <si>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</si>
  <si>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</si>
  <si>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</si>
  <si>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</si>
  <si>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</si>
  <si>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</si>
  <si>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</si>
  <si>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</si>
  <si>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</si>
  <si>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</si>
  <si>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</si>
  <si>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</si>
  <si>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</si>
  <si>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</si>
  <si>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</si>
  <si>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</si>
  <si>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</si>
  <si>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</si>
  <si>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</si>
  <si>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</si>
  <si>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</si>
  <si>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</si>
  <si>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</si>
  <si>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</si>
  <si>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</si>
  <si>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</si>
  <si>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</si>
  <si>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</si>
  <si>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</si>
  <si>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</si>
  <si>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</si>
  <si>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</si>
  <si>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</si>
  <si>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</si>
  <si>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</si>
  <si>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</si>
  <si>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</si>
  <si>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</si>
  <si>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</si>
  <si>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</si>
  <si>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</si>
  <si>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</si>
  <si>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</si>
  <si>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</si>
  <si>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</si>
  <si>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</si>
  <si>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</si>
  <si>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</si>
  <si>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</si>
  <si>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</si>
  <si>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</si>
  <si>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</si>
  <si>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</si>
  <si>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</si>
  <si>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</si>
  <si>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</si>
  <si>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</si>
  <si>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</si>
  <si>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</si>
  <si>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</si>
  <si>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</si>
  <si>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</si>
  <si>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</si>
  <si>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</si>
  <si>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</si>
  <si>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</si>
  <si>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</si>
  <si>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</si>
  <si>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</si>
  <si>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</si>
  <si>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</si>
  <si>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</si>
  <si>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</si>
  <si>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</si>
  <si>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</si>
  <si>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</si>
  <si>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</si>
  <si>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</si>
  <si>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</si>
  <si>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</si>
  <si>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</si>
  <si>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</si>
  <si>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</si>
  <si>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</si>
  <si>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</si>
  <si>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</si>
  <si>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</si>
  <si>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</si>
  <si>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</si>
  <si>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</si>
  <si>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</si>
  <si>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</si>
  <si>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</si>
  <si>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</si>
  <si>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</si>
  <si>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</si>
  <si>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</si>
  <si>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</si>
  <si>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</si>
  <si>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</si>
  <si>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</si>
  <si>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</si>
  <si>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</si>
  <si>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</si>
  <si>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</si>
  <si>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</si>
  <si>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</si>
  <si>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</si>
  <si>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</si>
  <si>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</si>
  <si>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</si>
  <si>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</si>
  <si>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</si>
  <si>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</si>
  <si>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</si>
  <si>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</si>
  <si>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</si>
  <si>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</si>
  <si>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</si>
  <si>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</si>
  <si>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</si>
  <si>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</si>
  <si>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</si>
  <si>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</si>
  <si>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</si>
  <si>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</si>
  <si>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</si>
  <si>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</si>
  <si>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</si>
  <si>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</si>
  <si>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</si>
  <si>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</si>
  <si>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</si>
  <si>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</si>
  <si>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</si>
  <si>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</si>
  <si>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</si>
  <si>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</si>
  <si>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</si>
  <si>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</si>
  <si>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</si>
  <si>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</si>
  <si>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</si>
  <si>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</si>
  <si>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</si>
  <si>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</si>
  <si>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</si>
  <si>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</si>
  <si>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</si>
  <si>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</si>
  <si>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</si>
  <si>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</si>
  <si>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</si>
  <si>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</si>
  <si>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</si>
  <si>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</si>
  <si>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</si>
  <si>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</si>
  <si>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</si>
  <si>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</si>
  <si>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</si>
  <si>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</si>
  <si>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</si>
  <si>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</si>
  <si>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</si>
  <si>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</si>
  <si>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</si>
  <si>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</si>
  <si>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</si>
  <si>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</si>
  <si>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</si>
  <si>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</si>
  <si>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</si>
  <si>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</si>
  <si>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</si>
  <si>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</si>
  <si>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</si>
  <si>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</si>
  <si>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</si>
  <si>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</si>
  <si>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</si>
  <si>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</si>
  <si>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</si>
  <si>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</si>
  <si>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</si>
  <si>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</si>
  <si>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</si>
  <si>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</si>
  <si>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</si>
  <si>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</si>
  <si>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</si>
  <si>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</si>
  <si>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</si>
  <si>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</si>
  <si>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</si>
  <si>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</si>
  <si>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</si>
  <si>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</si>
  <si>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</si>
  <si>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</si>
  <si>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</si>
  <si>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</si>
  <si>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</si>
  <si>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</si>
  <si>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</si>
  <si>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</si>
  <si>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</si>
  <si>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</si>
  <si>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</si>
  <si>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</si>
  <si>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</si>
  <si>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</si>
  <si>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</si>
  <si>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</si>
  <si>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</si>
  <si>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</si>
  <si>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</si>
  <si>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</si>
  <si>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</si>
  <si>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</si>
  <si>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</si>
  <si>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</si>
  <si>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</si>
  <si>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</si>
  <si>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</si>
  <si>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</si>
  <si>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</si>
  <si>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</si>
  <si>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</si>
  <si>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</si>
  <si>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</si>
  <si>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</si>
  <si>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</si>
  <si>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</si>
  <si>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</si>
  <si>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</si>
  <si>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</si>
  <si>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</si>
  <si>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</si>
  <si>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</si>
  <si>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</si>
  <si>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</si>
  <si>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</si>
  <si>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</si>
  <si>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</si>
  <si>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</si>
  <si>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</si>
  <si>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</si>
  <si>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</si>
  <si>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</si>
  <si>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</si>
  <si>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</si>
  <si>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</si>
  <si>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</si>
  <si>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</si>
  <si>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</si>
  <si>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</si>
  <si>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</si>
  <si>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</si>
  <si>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</si>
  <si>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</si>
  <si>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</si>
  <si>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</si>
  <si>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</si>
  <si>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</si>
  <si>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</si>
  <si>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</si>
  <si>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</si>
  <si>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</si>
  <si>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</si>
  <si>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</si>
  <si>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</si>
  <si>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</si>
  <si>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</si>
  <si>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</si>
  <si>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</si>
  <si>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</si>
  <si>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</si>
  <si>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</si>
  <si>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</si>
  <si>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</si>
  <si>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</si>
  <si>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</si>
  <si>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</si>
  <si>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</si>
  <si>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</si>
  <si>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</si>
  <si>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</si>
  <si>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</si>
  <si>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</si>
  <si>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</si>
  <si>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</si>
  <si>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</si>
  <si>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</si>
  <si>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</si>
  <si>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</si>
  <si>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</si>
  <si>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</si>
  <si>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</si>
  <si>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</si>
  <si>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</si>
  <si>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</si>
  <si>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</si>
  <si>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</si>
  <si>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</si>
  <si>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</si>
  <si>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</si>
  <si>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</si>
  <si>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</si>
  <si>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</si>
  <si>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</si>
  <si>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</si>
  <si>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</si>
  <si>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横浜市保土ヶ谷区西久保町６</t>
  </si>
  <si>
    <t>横浜コンクリート株式会社
代表取締役社長　松尾　達也</t>
  </si>
  <si>
    <t>横浜コンクリート株式会社</t>
  </si>
  <si>
    <t>０４５－３３１－８６６１</t>
  </si>
  <si>
    <t>生コンクリートの製造・販売</t>
  </si>
  <si>
    <t>令和   6 年    月    日</t>
    <phoneticPr fontId="3"/>
  </si>
  <si>
    <t>工場組織図　　　　  ・・・資料1　　　　　　　　　　　　　　　　　　　　　　　　　　　　　　　　　　　　　　　　　　　　　　　　　　　　　　　　　　　　　　　環境側面管理規定 ・・・資料2</t>
    <rPh sb="0" eb="2">
      <t>コウジョウ</t>
    </rPh>
    <rPh sb="2" eb="5">
      <t>ソシキズ</t>
    </rPh>
    <rPh sb="14" eb="16">
      <t>シリョウ</t>
    </rPh>
    <rPh sb="80" eb="84">
      <t>カンキョウソクメン</t>
    </rPh>
    <rPh sb="84" eb="88">
      <t>カンリキテイ</t>
    </rPh>
    <rPh sb="92" eb="94">
      <t>シリョウ</t>
    </rPh>
    <phoneticPr fontId="3"/>
  </si>
  <si>
    <t>戻りコンクリート発生制御するため、事前に生コンクリートの納入打ち合わせをする。一定の理解は得られていると思うが、製品の性質上、どうしても数量に余裕を持った発注となる。また、発注ミスなどにより大量の戻りコンクリートが発生するケースもあり、減少は思うように進まない。</t>
    <phoneticPr fontId="3"/>
  </si>
  <si>
    <t>発注ミスによる戻りコンクリートの発生をなくすように、施工者・関係業者に生コンクリートの数量確認を徹底して頂くように協力を願う。</t>
    <phoneticPr fontId="3"/>
  </si>
  <si>
    <t>戻りコンクリートを回収装置で処理し、処理できない戻りコンクリートは、硬化後に破砕しガラス・コンクリート・陶磁器くずとして排出します。</t>
    <phoneticPr fontId="3"/>
  </si>
  <si>
    <t>同上</t>
    <rPh sb="0" eb="2">
      <t>ドウジョウ</t>
    </rPh>
    <phoneticPr fontId="3"/>
  </si>
  <si>
    <t>戻りコンクリートは処理後に細骨材・粗骨材・スラッジ水に分離し、脱水処理後、ミキサー車のドラム内洗浄、または練り水として使用している。</t>
    <phoneticPr fontId="3"/>
  </si>
  <si>
    <t>製品を荷下ろし後に発生する洗浄水、または戻りコンクリートを回収装置で細骨材・粗骨材・スラッジ水に分離して発生するスラッジ水を脱水装置にて脱水し、脱水ケーキを産業廃棄物として排出します。</t>
    <phoneticPr fontId="3"/>
  </si>
  <si>
    <t>該当なし</t>
    <rPh sb="0" eb="2">
      <t>ガイトウ</t>
    </rPh>
    <phoneticPr fontId="3"/>
  </si>
  <si>
    <t>045-331-8661</t>
    <phoneticPr fontId="3"/>
  </si>
  <si>
    <t>建設現場で生コンクリート打設終了後の戻りコンクリートを当事業所に持ち帰り、回収装置により骨材とスラッジ水に分離。スラッジ水は脱水処理し脱水ケーキとして保管。もしくは、戻りコンクリートを事業所構内にまき、硬化後破砕。それら産業廃棄物を運搬業者に委託して最終処分場で破砕処理し路盤材として再利用している。混合廃棄物→分別・破砕→再資源化</t>
    <rPh sb="0" eb="4">
      <t>ケンセツゲンバ</t>
    </rPh>
    <rPh sb="5" eb="6">
      <t>ナマ</t>
    </rPh>
    <rPh sb="12" eb="14">
      <t>ダセツ</t>
    </rPh>
    <rPh sb="14" eb="17">
      <t>シュウリョウゴ</t>
    </rPh>
    <rPh sb="18" eb="19">
      <t>モド</t>
    </rPh>
    <rPh sb="27" eb="28">
      <t>トウ</t>
    </rPh>
    <rPh sb="28" eb="31">
      <t>ジギョウショ</t>
    </rPh>
    <rPh sb="32" eb="33">
      <t>モ</t>
    </rPh>
    <rPh sb="34" eb="35">
      <t>カエ</t>
    </rPh>
    <rPh sb="37" eb="39">
      <t>カイシュウ</t>
    </rPh>
    <rPh sb="39" eb="41">
      <t>ソウチ</t>
    </rPh>
    <rPh sb="44" eb="46">
      <t>コツザイ</t>
    </rPh>
    <rPh sb="51" eb="52">
      <t>ミズ</t>
    </rPh>
    <rPh sb="53" eb="55">
      <t>ブンリ</t>
    </rPh>
    <rPh sb="60" eb="61">
      <t>スイ</t>
    </rPh>
    <rPh sb="62" eb="64">
      <t>ダッスイ</t>
    </rPh>
    <rPh sb="64" eb="66">
      <t>ショリ</t>
    </rPh>
    <rPh sb="67" eb="69">
      <t>ダッスイ</t>
    </rPh>
    <rPh sb="75" eb="77">
      <t>ホカン</t>
    </rPh>
    <rPh sb="83" eb="84">
      <t>モド</t>
    </rPh>
    <rPh sb="92" eb="95">
      <t>ジギョウショ</t>
    </rPh>
    <rPh sb="95" eb="97">
      <t>コウナイ</t>
    </rPh>
    <rPh sb="101" eb="104">
      <t>コウカゴ</t>
    </rPh>
    <rPh sb="104" eb="106">
      <t>ハサイ</t>
    </rPh>
    <rPh sb="110" eb="115">
      <t>サンギョウハイキブツ</t>
    </rPh>
    <rPh sb="116" eb="120">
      <t>ウンパンギョウシャ</t>
    </rPh>
    <rPh sb="121" eb="123">
      <t>イタク</t>
    </rPh>
    <rPh sb="125" eb="130">
      <t>サイシュウショブンジョウ</t>
    </rPh>
    <rPh sb="131" eb="135">
      <t>ハサイショリ</t>
    </rPh>
    <rPh sb="136" eb="139">
      <t>ロバンザイ</t>
    </rPh>
    <rPh sb="142" eb="145">
      <t>サイリヨウ</t>
    </rPh>
    <rPh sb="150" eb="155">
      <t>コンゴウハイキブツ</t>
    </rPh>
    <rPh sb="156" eb="158">
      <t>ブンベツ</t>
    </rPh>
    <rPh sb="159" eb="161">
      <t>ハサイ</t>
    </rPh>
    <rPh sb="162" eb="166">
      <t>サイシゲンカ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</si>
</sst>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7" zoomScaleNormal="115" zoomScaleSheetLayoutView="100" workbookViewId="0">
      <selection activeCell="F60" sqref="F60:U60"/>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450</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41</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445</v>
      </c>
      <c r="M40" s="618"/>
      <c r="N40" s="618"/>
      <c r="O40" s="618"/>
      <c r="P40" s="618"/>
      <c r="Q40" s="618"/>
      <c r="R40" s="618"/>
      <c r="S40" s="618"/>
      <c r="T40" s="618"/>
      <c r="U40" s="619"/>
      <c r="W40" s="21"/>
      <c r="X40" s="21"/>
    </row>
    <row r="41" spans="1:25" ht="26.25" customHeight="1" x14ac:dyDescent="0.15">
      <c r="C41" s="86"/>
      <c r="I41" s="25"/>
      <c r="J41" s="25" t="s">
        <v>7</v>
      </c>
      <c r="K41" s="25"/>
      <c r="L41" s="618" t="s">
        <v>446</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448</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447</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2006</v>
      </c>
      <c r="Q49" s="598"/>
      <c r="R49" s="598"/>
      <c r="S49" s="598"/>
      <c r="T49" s="598"/>
      <c r="U49" s="599"/>
    </row>
    <row r="50" spans="3:23" ht="26.25" customHeight="1" x14ac:dyDescent="0.15">
      <c r="C50" s="570" t="s">
        <v>11</v>
      </c>
      <c r="D50" s="571"/>
      <c r="E50" s="572"/>
      <c r="F50" s="581" t="s">
        <v>445</v>
      </c>
      <c r="G50" s="582"/>
      <c r="H50" s="582"/>
      <c r="I50" s="582"/>
      <c r="J50" s="582"/>
      <c r="K50" s="582"/>
      <c r="L50" s="582"/>
      <c r="M50" s="582"/>
      <c r="N50" s="341" t="s">
        <v>172</v>
      </c>
      <c r="O50" s="449"/>
      <c r="P50" s="450"/>
      <c r="Q50" s="585" t="s">
        <v>459</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133</v>
      </c>
      <c r="G54" s="496"/>
      <c r="H54" s="496"/>
      <c r="I54" s="496"/>
      <c r="J54" s="496"/>
      <c r="K54" s="496"/>
      <c r="L54" s="32" t="s">
        <v>48</v>
      </c>
      <c r="M54" s="32"/>
      <c r="N54" s="502" t="s">
        <v>449</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v>958</v>
      </c>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v>11</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460</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451</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2</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18579</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452</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2</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18524</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453</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454</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455</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t="s">
        <v>456</v>
      </c>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t="s">
        <v>455</v>
      </c>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f>+別紙!AA12</f>
        <v>13638</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t="s">
        <v>457</v>
      </c>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13600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t="s">
        <v>455</v>
      </c>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t="s">
        <v>458</v>
      </c>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t="s">
        <v>458</v>
      </c>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4941</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t="str">
        <f>+別紙!AA15</f>
        <v>0</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4941</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4924</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4924</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横浜コンクリート株式会社</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election activeCell="AT12" sqref="AT1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横浜コンクリート株式会社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18500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4900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18500</v>
      </c>
      <c r="P18" s="664"/>
      <c r="Q18" s="664"/>
      <c r="R18" s="664"/>
      <c r="S18" s="57" t="s">
        <v>14</v>
      </c>
      <c r="T18"/>
      <c r="U18" s="270"/>
      <c r="V18"/>
      <c r="W18" s="213"/>
      <c r="X18" s="742">
        <f>+ROUND(AG9,1)+ROUND(AG12,1)+ROUND(AG15,1)+AG18</f>
        <v>4900</v>
      </c>
      <c r="Y18" s="743"/>
      <c r="Z18" s="743"/>
      <c r="AA18" s="57" t="s">
        <v>4</v>
      </c>
      <c r="AB18" s="212"/>
      <c r="AC18" s="212"/>
      <c r="AD18" s="709"/>
      <c r="AG18" s="699">
        <f>+ROUND(AN18,1)+ROUND(AN21,1)</f>
        <v>4900</v>
      </c>
      <c r="AH18" s="744"/>
      <c r="AI18" s="744"/>
      <c r="AJ18" s="744"/>
      <c r="AK18" s="49" t="s">
        <v>13</v>
      </c>
      <c r="AL18" s="60"/>
      <c r="AN18" s="324">
        <f>+ROUND(AT16,1)+ROUND(AT17,1)+ROUND(AT18,1)</f>
        <v>4900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13600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18555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4900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13638</v>
      </c>
      <c r="G27" s="712"/>
      <c r="H27" s="214" t="s">
        <v>198</v>
      </c>
      <c r="L27" s="709"/>
      <c r="O27" s="699">
        <f>+Q30+ROUND(Q33,1)</f>
        <v>0</v>
      </c>
      <c r="P27" s="700"/>
      <c r="Q27" s="700"/>
      <c r="R27" s="700"/>
      <c r="S27" s="49" t="s">
        <v>38</v>
      </c>
      <c r="T27" s="70"/>
      <c r="U27" s="70"/>
      <c r="X27" s="68" t="s">
        <v>39</v>
      </c>
      <c r="Y27" s="71"/>
      <c r="AG27" s="58"/>
      <c r="AH27" s="58"/>
      <c r="AI27" s="58"/>
      <c r="AJ27" s="58"/>
      <c r="AK27" s="742">
        <f>+AG18+O27</f>
        <v>4900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4917</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4917</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横浜コンクリート株式会社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横浜コンクリート株式会社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横浜コンクリート株式会社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横浜コンクリート株式会社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横浜コンクリート株式会社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横浜コンクリート株式会社</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横浜コンクリート株式会社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横浜コンクリート株式会社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横浜コンクリート株式会社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横浜コンクリート株式会社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横浜コンクリート株式会社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横浜コンクリート株式会社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横浜コンクリート株式会社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横浜コンクリート株式会社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横浜コンクリート株式会社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横浜コンクリート株式会社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横浜コンクリート株式会社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3" workbookViewId="0">
      <selection activeCell="F31" sqref="F31:G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横浜コンクリート株式会社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24</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24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24</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24</v>
      </c>
      <c r="P27" s="700"/>
      <c r="Q27" s="700"/>
      <c r="R27" s="700"/>
      <c r="S27" s="49" t="s">
        <v>38</v>
      </c>
      <c r="T27" s="70"/>
      <c r="U27" s="70"/>
      <c r="X27" s="68" t="s">
        <v>39</v>
      </c>
      <c r="Y27" s="71"/>
      <c r="AG27" s="58"/>
      <c r="AH27" s="58"/>
      <c r="AI27" s="58"/>
      <c r="AJ27" s="58"/>
      <c r="AK27" s="742">
        <f>+AG18+O27</f>
        <v>24</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24</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24</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24</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24</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24"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横浜コンクリート株式会社</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18555</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0</v>
      </c>
      <c r="M9" s="377">
        <f>IF(OR(ｷ.紙くず!F24&gt;0,ｷ.紙くず!F24&lt;0),ｷ.紙くず!F24,IF(M$19&gt;0,"0",0))</f>
        <v>0</v>
      </c>
      <c r="N9" s="377">
        <f>IF(OR(ｸ.木くず!F24&gt;0,ｸ.木くず!F24&lt;0),ｸ.木くず!F24,IF(N$19&gt;0,"0",0))</f>
        <v>0</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0</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24</v>
      </c>
      <c r="AA9" s="379">
        <f>IF(SUM(G9:Z9)&gt;0,SUM(G9:Z9),IF(AA$19&gt;0,"0",0))</f>
        <v>18579</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f>IF(OR(ｶ.廃ﾌﾟﾗ類!F25&gt;0,ｶ.廃ﾌﾟﾗ類!F25&lt;0),ｶ.廃ﾌﾟﾗ類!F25,IF(L$19&gt;0,"0",0))</f>
        <v>0</v>
      </c>
      <c r="M10" s="380">
        <f>IF(OR(ｷ.紙くず!F25&gt;0,ｷ.紙くず!F25&lt;0),ｷ.紙くず!F25,IF(M$19&gt;0,"0",0))</f>
        <v>0</v>
      </c>
      <c r="N10" s="380">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f>IF(OR(ｶ.廃ﾌﾟﾗ類!F26&gt;0,ｶ.廃ﾌﾟﾗ類!F26&lt;0),ｶ.廃ﾌﾟﾗ類!F26,IF(L$19&gt;0,"0",0))</f>
        <v>0</v>
      </c>
      <c r="M11" s="383">
        <f>IF(OR(ｷ.紙くず!F26&gt;0,ｷ.紙くず!F26&lt;0),ｷ.紙くず!F26,IF(M$19&gt;0,"0",0))</f>
        <v>0</v>
      </c>
      <c r="N11" s="383">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f>IF(OR(ｲ.汚泥!F27&gt;0,ｲ.汚泥!F27&lt;0),ｲ.汚泥!F27,IF(H$19&gt;0,"0",0))</f>
        <v>13638</v>
      </c>
      <c r="I12" s="383">
        <f>IF(OR(ｳ.廃油!F27&gt;0,ｳ.廃油!F27&lt;0),ｳ.廃油!F27,IF(I$19&gt;0,"0",0))</f>
        <v>0</v>
      </c>
      <c r="J12" s="383">
        <f>IF(OR(ｴ.廃酸!$F27&gt;0,ｴ.廃酸!$F27&lt;0),ｴ.廃酸!F27,IF(J$19&gt;0,"0",0))</f>
        <v>0</v>
      </c>
      <c r="K12" s="383">
        <f>IF(OR(ｵ.廃ｱﾙｶﾘ!$F27&gt;0,ｵ.廃ｱﾙｶﾘ!$F27&lt;0),ｵ.廃ｱﾙｶﾘ!F27,IF(K$19&gt;0,"0",0))</f>
        <v>0</v>
      </c>
      <c r="L12" s="383">
        <f>IF(OR(ｶ.廃ﾌﾟﾗ類!F27&gt;0,ｶ.廃ﾌﾟﾗ類!F27&lt;0),ｶ.廃ﾌﾟﾗ類!F27,IF(L$19&gt;0,"0",0))</f>
        <v>0</v>
      </c>
      <c r="M12" s="383">
        <f>IF(OR(ｷ.紙くず!F27&gt;0,ｷ.紙くず!F27&lt;0),ｷ.紙くず!F27,IF(M$19&gt;0,"0",0))</f>
        <v>0</v>
      </c>
      <c r="N12" s="383">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f t="shared" si="0"/>
        <v>13638</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f>IF(OR(ｶ.廃ﾌﾟﾗ類!F28&gt;0,ｶ.廃ﾌﾟﾗ類!F28&lt;0),ｶ.廃ﾌﾟﾗ類!F28,IF(L$19&gt;0,"0",0))</f>
        <v>0</v>
      </c>
      <c r="M13" s="383">
        <f>IF(OR(ｷ.紙くず!F28&gt;0,ｷ.紙くず!F28&lt;0),ｷ.紙くず!F28,IF(M$19&gt;0,"0",0))</f>
        <v>0</v>
      </c>
      <c r="N13" s="383">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4917</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0</v>
      </c>
      <c r="M14" s="383">
        <f>IF(OR(ｷ.紙くず!F29&gt;0,ｷ.紙くず!F29&lt;0),ｷ.紙くず!F29,IF(M$19&gt;0,"0",0))</f>
        <v>0</v>
      </c>
      <c r="N14" s="383">
        <f>IF(OR(ｸ.木くず!F29&gt;0,ｸ.木くず!F29&lt;0),ｸ.木くず!F29,IF(N$19&gt;0,"0",0))</f>
        <v>0</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0</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24</v>
      </c>
      <c r="AA14" s="385">
        <f t="shared" si="0"/>
        <v>4941</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0</v>
      </c>
      <c r="M15" s="383">
        <f>IF(OR(ｷ.紙くず!F30&gt;0,ｷ.紙くず!F30&lt;0),ｷ.紙くず!F30,IF(M$19&gt;0,"0",0))</f>
        <v>0</v>
      </c>
      <c r="N15" s="383">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4917</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0</v>
      </c>
      <c r="M16" s="383">
        <f>IF(OR(ｷ.紙くず!F31&gt;0,ｷ.紙くず!F31&lt;0),ｷ.紙くず!F31,IF(M$19&gt;0,"0",0))</f>
        <v>0</v>
      </c>
      <c r="N16" s="383">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24</v>
      </c>
      <c r="AA16" s="385">
        <f t="shared" si="0"/>
        <v>4941</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f>IF(OR(ｶ.廃ﾌﾟﾗ類!F32&gt;0,ｶ.廃ﾌﾟﾗ類!F32&lt;0),ｶ.廃ﾌﾟﾗ類!F32,IF(L$19&gt;0,"0",0))</f>
        <v>0</v>
      </c>
      <c r="M17" s="383">
        <f>IF(OR(ｷ.紙くず!F32&gt;0,ｷ.紙くず!F32&lt;0),ｷ.紙くず!F32,IF(M$19&gt;0,"0",0))</f>
        <v>0</v>
      </c>
      <c r="N17" s="383">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f>IF(OR(ｶ.廃ﾌﾟﾗ類!F33&gt;0,ｶ.廃ﾌﾟﾗ類!F33&lt;0),ｶ.廃ﾌﾟﾗ類!F33,IF(L$19&gt;0,"0",0))</f>
        <v>0</v>
      </c>
      <c r="M18" s="386">
        <f>IF(OR(ｷ.紙くず!F33&gt;0,ｷ.紙くず!F33&lt;0),ｷ.紙くず!F33,IF(M$19&gt;0,"0",0))</f>
        <v>0</v>
      </c>
      <c r="N18" s="386">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18500</v>
      </c>
      <c r="I19" s="389">
        <f t="shared" si="1"/>
        <v>0</v>
      </c>
      <c r="J19" s="389">
        <f t="shared" si="1"/>
        <v>0</v>
      </c>
      <c r="K19" s="389">
        <f t="shared" si="1"/>
        <v>0</v>
      </c>
      <c r="L19" s="389">
        <f t="shared" si="1"/>
        <v>0</v>
      </c>
      <c r="M19" s="389">
        <f t="shared" si="1"/>
        <v>0</v>
      </c>
      <c r="N19" s="389">
        <f t="shared" si="1"/>
        <v>0</v>
      </c>
      <c r="O19" s="389">
        <f t="shared" si="1"/>
        <v>0</v>
      </c>
      <c r="P19" s="389">
        <f t="shared" si="1"/>
        <v>0</v>
      </c>
      <c r="Q19" s="389">
        <f t="shared" si="1"/>
        <v>0</v>
      </c>
      <c r="R19" s="389">
        <f t="shared" si="1"/>
        <v>0</v>
      </c>
      <c r="S19" s="389">
        <f t="shared" si="1"/>
        <v>0</v>
      </c>
      <c r="T19" s="389">
        <f t="shared" si="1"/>
        <v>0</v>
      </c>
      <c r="U19" s="389">
        <f t="shared" si="1"/>
        <v>0</v>
      </c>
      <c r="V19" s="389">
        <f t="shared" si="1"/>
        <v>0</v>
      </c>
      <c r="W19" s="389">
        <f t="shared" si="1"/>
        <v>0</v>
      </c>
      <c r="X19" s="389">
        <f t="shared" si="1"/>
        <v>0</v>
      </c>
      <c r="Y19" s="389">
        <f t="shared" si="1"/>
        <v>0</v>
      </c>
      <c r="Z19" s="390">
        <f t="shared" si="1"/>
        <v>24</v>
      </c>
      <c r="AA19" s="391">
        <f t="shared" ref="AA19:AA25" si="2">SUM(G19:Z19)</f>
        <v>18524</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18500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18500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4900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4900</v>
      </c>
    </row>
    <row r="27" spans="2:27" ht="24" customHeight="1" x14ac:dyDescent="0.15">
      <c r="B27" s="170"/>
      <c r="C27" s="784"/>
      <c r="D27" s="175" t="s">
        <v>25</v>
      </c>
      <c r="E27" s="778" t="s">
        <v>344</v>
      </c>
      <c r="F27" s="779"/>
      <c r="G27" s="409">
        <f t="shared" ref="G27:Z27" si="5">+G23-G26</f>
        <v>0</v>
      </c>
      <c r="H27" s="409">
        <f t="shared" si="5"/>
        <v>13600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13600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4900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4900</v>
      </c>
    </row>
    <row r="32" spans="2:27" ht="24" customHeight="1" x14ac:dyDescent="0.15">
      <c r="B32" s="172">
        <v>6</v>
      </c>
      <c r="C32" s="130"/>
      <c r="D32" s="230"/>
      <c r="E32" s="225" t="s">
        <v>322</v>
      </c>
      <c r="F32" s="443"/>
      <c r="G32" s="415">
        <f t="shared" ref="G32:Z32" si="7">SUM(G33:G35)</f>
        <v>0</v>
      </c>
      <c r="H32" s="415">
        <f t="shared" si="7"/>
        <v>4900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4900</v>
      </c>
    </row>
    <row r="33" spans="2:27" ht="24" customHeight="1" x14ac:dyDescent="0.15">
      <c r="B33" s="172" t="s">
        <v>226</v>
      </c>
      <c r="C33" s="130"/>
      <c r="D33" s="228"/>
      <c r="E33" s="223"/>
      <c r="F33" s="221" t="s">
        <v>233</v>
      </c>
      <c r="G33" s="418">
        <f>+ｱ.燃え殻!$AT$16</f>
        <v>0</v>
      </c>
      <c r="H33" s="418">
        <f>+ｲ.汚泥!$AT$16</f>
        <v>4900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4900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0</v>
      </c>
      <c r="I37" s="424">
        <f t="shared" si="8"/>
        <v>0</v>
      </c>
      <c r="J37" s="424">
        <f t="shared" si="8"/>
        <v>0</v>
      </c>
      <c r="K37" s="424">
        <f t="shared" si="8"/>
        <v>0</v>
      </c>
      <c r="L37" s="424">
        <f t="shared" si="8"/>
        <v>0</v>
      </c>
      <c r="M37" s="424">
        <f t="shared" si="8"/>
        <v>0</v>
      </c>
      <c r="N37" s="424">
        <f t="shared" si="8"/>
        <v>0</v>
      </c>
      <c r="O37" s="424">
        <f t="shared" si="8"/>
        <v>0</v>
      </c>
      <c r="P37" s="424">
        <f t="shared" si="8"/>
        <v>0</v>
      </c>
      <c r="Q37" s="424">
        <f t="shared" si="8"/>
        <v>0</v>
      </c>
      <c r="R37" s="424">
        <f t="shared" si="8"/>
        <v>0</v>
      </c>
      <c r="S37" s="424">
        <f t="shared" si="8"/>
        <v>0</v>
      </c>
      <c r="T37" s="424">
        <f t="shared" si="8"/>
        <v>0</v>
      </c>
      <c r="U37" s="424">
        <f t="shared" si="8"/>
        <v>0</v>
      </c>
      <c r="V37" s="424">
        <f t="shared" si="8"/>
        <v>0</v>
      </c>
      <c r="W37" s="424">
        <f t="shared" si="8"/>
        <v>0</v>
      </c>
      <c r="X37" s="424">
        <f t="shared" si="8"/>
        <v>0</v>
      </c>
      <c r="Y37" s="424">
        <f t="shared" si="8"/>
        <v>0</v>
      </c>
      <c r="Z37" s="425">
        <f t="shared" si="8"/>
        <v>24</v>
      </c>
      <c r="AA37" s="426">
        <f t="shared" si="4"/>
        <v>24</v>
      </c>
    </row>
    <row r="38" spans="2:27" ht="24" customHeight="1" x14ac:dyDescent="0.15">
      <c r="B38" s="170"/>
      <c r="C38" s="776"/>
      <c r="D38" s="227"/>
      <c r="E38" s="225" t="s">
        <v>319</v>
      </c>
      <c r="F38" s="443"/>
      <c r="G38" s="415">
        <f t="shared" ref="G38:Z38" si="9">SUM(G39:G41)</f>
        <v>0</v>
      </c>
      <c r="H38" s="415">
        <f t="shared" si="9"/>
        <v>0</v>
      </c>
      <c r="I38" s="415">
        <f t="shared" si="9"/>
        <v>0</v>
      </c>
      <c r="J38" s="415">
        <f t="shared" si="9"/>
        <v>0</v>
      </c>
      <c r="K38" s="415">
        <f t="shared" si="9"/>
        <v>0</v>
      </c>
      <c r="L38" s="415">
        <f t="shared" si="9"/>
        <v>0</v>
      </c>
      <c r="M38" s="415">
        <f t="shared" si="9"/>
        <v>0</v>
      </c>
      <c r="N38" s="415">
        <f t="shared" si="9"/>
        <v>0</v>
      </c>
      <c r="O38" s="415">
        <f t="shared" si="9"/>
        <v>0</v>
      </c>
      <c r="P38" s="415">
        <f t="shared" si="9"/>
        <v>0</v>
      </c>
      <c r="Q38" s="415">
        <f t="shared" si="9"/>
        <v>0</v>
      </c>
      <c r="R38" s="415">
        <f t="shared" si="9"/>
        <v>0</v>
      </c>
      <c r="S38" s="415">
        <f t="shared" si="9"/>
        <v>0</v>
      </c>
      <c r="T38" s="415">
        <f t="shared" si="9"/>
        <v>0</v>
      </c>
      <c r="U38" s="415">
        <f t="shared" si="9"/>
        <v>0</v>
      </c>
      <c r="V38" s="415">
        <f t="shared" si="9"/>
        <v>0</v>
      </c>
      <c r="W38" s="415">
        <f t="shared" si="9"/>
        <v>0</v>
      </c>
      <c r="X38" s="415">
        <f t="shared" si="9"/>
        <v>0</v>
      </c>
      <c r="Y38" s="415">
        <f t="shared" si="9"/>
        <v>0</v>
      </c>
      <c r="Z38" s="416">
        <f t="shared" si="9"/>
        <v>24</v>
      </c>
      <c r="AA38" s="417">
        <f t="shared" si="4"/>
        <v>24</v>
      </c>
    </row>
    <row r="39" spans="2:27" ht="24" customHeight="1" x14ac:dyDescent="0.15">
      <c r="B39" s="170"/>
      <c r="C39" s="776"/>
      <c r="D39" s="228"/>
      <c r="E39" s="223"/>
      <c r="F39" s="221" t="s">
        <v>233</v>
      </c>
      <c r="G39" s="418">
        <f>+ｱ.燃え殻!$Z$28</f>
        <v>0</v>
      </c>
      <c r="H39" s="418">
        <f>+ｲ.汚泥!$Z$28</f>
        <v>0</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0</v>
      </c>
      <c r="W39" s="418">
        <f>+ﾁ.動物のふん尿!$Z$28</f>
        <v>0</v>
      </c>
      <c r="X39" s="418">
        <f>+ﾂ.動物の死体!$Z$28</f>
        <v>0</v>
      </c>
      <c r="Y39" s="418">
        <f>+ﾃ.ばいじん!$Z$28</f>
        <v>0</v>
      </c>
      <c r="Z39" s="419">
        <f>+ﾄ.混合廃棄物その他!$Z$28</f>
        <v>24</v>
      </c>
      <c r="AA39" s="420">
        <f t="shared" si="4"/>
        <v>24</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4900</v>
      </c>
      <c r="I43" s="427">
        <f>+ｳ.廃油!$AK$27</f>
        <v>0</v>
      </c>
      <c r="J43" s="427">
        <f>+ｴ.廃酸!$AK$27</f>
        <v>0</v>
      </c>
      <c r="K43" s="427">
        <f>+ｵ.廃ｱﾙｶﾘ!$AK$27</f>
        <v>0</v>
      </c>
      <c r="L43" s="427">
        <f>+ｶ.廃ﾌﾟﾗ類!$AK$27</f>
        <v>0</v>
      </c>
      <c r="M43" s="427">
        <f>+ｷ.紙くず!$AK$27</f>
        <v>0</v>
      </c>
      <c r="N43" s="427">
        <f>+ｸ.木くず!$AK$27</f>
        <v>0</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0</v>
      </c>
      <c r="U43" s="427">
        <f>+ｿ.鉱さい!$AK$27</f>
        <v>0</v>
      </c>
      <c r="V43" s="427">
        <f>+ﾀ.がれき類!$AK$27</f>
        <v>0</v>
      </c>
      <c r="W43" s="427">
        <f>+ﾁ.動物のふん尿!$AK$27</f>
        <v>0</v>
      </c>
      <c r="X43" s="427">
        <f>+ﾂ.動物の死体!$AK$27</f>
        <v>0</v>
      </c>
      <c r="Y43" s="427">
        <f>+ﾃ.ばいじん!$AK$27</f>
        <v>0</v>
      </c>
      <c r="Z43" s="428">
        <f>+ﾄ.混合廃棄物その他!$AK$27</f>
        <v>24</v>
      </c>
      <c r="AA43" s="429">
        <f t="shared" si="4"/>
        <v>4924</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4900</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0</v>
      </c>
      <c r="W45" s="433">
        <f>+ﾁ.動物のふん尿!$AR$24</f>
        <v>0</v>
      </c>
      <c r="X45" s="433">
        <f>+ﾂ.動物の死体!$AR$24</f>
        <v>0</v>
      </c>
      <c r="Y45" s="433">
        <f>+ﾃ.ばいじん!$AR$24</f>
        <v>0</v>
      </c>
      <c r="Z45" s="434">
        <f>+ﾄ.混合廃棄物その他!$AR$24</f>
        <v>24</v>
      </c>
      <c r="AA45" s="435">
        <f t="shared" si="4"/>
        <v>4924</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37055</v>
      </c>
      <c r="I55" s="480">
        <f t="shared" si="10"/>
        <v>0</v>
      </c>
      <c r="J55" s="480">
        <f t="shared" si="10"/>
        <v>0</v>
      </c>
      <c r="K55" s="480">
        <f t="shared" si="10"/>
        <v>0</v>
      </c>
      <c r="L55" s="480">
        <f t="shared" si="10"/>
        <v>0</v>
      </c>
      <c r="M55" s="480">
        <f t="shared" si="10"/>
        <v>0</v>
      </c>
      <c r="N55" s="480">
        <f t="shared" si="10"/>
        <v>0</v>
      </c>
      <c r="O55" s="480">
        <f t="shared" si="10"/>
        <v>0</v>
      </c>
      <c r="P55" s="480">
        <f t="shared" si="10"/>
        <v>0</v>
      </c>
      <c r="Q55" s="480">
        <f t="shared" si="10"/>
        <v>0</v>
      </c>
      <c r="R55" s="480">
        <f t="shared" si="10"/>
        <v>0</v>
      </c>
      <c r="S55" s="480">
        <f t="shared" si="10"/>
        <v>0</v>
      </c>
      <c r="T55" s="480">
        <f t="shared" si="10"/>
        <v>0</v>
      </c>
      <c r="U55" s="480">
        <f t="shared" si="10"/>
        <v>0</v>
      </c>
      <c r="V55" s="480">
        <f t="shared" si="10"/>
        <v>0</v>
      </c>
      <c r="W55" s="480">
        <f t="shared" si="10"/>
        <v>0</v>
      </c>
      <c r="X55" s="480">
        <f t="shared" si="10"/>
        <v>0</v>
      </c>
      <c r="Y55" s="480">
        <f t="shared" si="10"/>
        <v>0</v>
      </c>
      <c r="Z55" s="480">
        <f t="shared" si="10"/>
        <v>48</v>
      </c>
      <c r="AA55" s="481">
        <f>+AA9+AA19+AA20</f>
        <v>37103</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2"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3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6 年    月    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横浜市保土ヶ谷区西久保町６</v>
      </c>
      <c r="M16" s="851"/>
      <c r="N16" s="851"/>
      <c r="O16" s="851"/>
      <c r="P16" s="851"/>
      <c r="Q16" s="851"/>
      <c r="R16" s="851"/>
      <c r="S16" s="851"/>
      <c r="T16" s="851"/>
      <c r="U16" s="282"/>
    </row>
    <row r="17" spans="1:21" ht="26.25" customHeight="1" x14ac:dyDescent="0.15">
      <c r="C17" s="86"/>
      <c r="I17" s="25"/>
      <c r="J17" s="25" t="s">
        <v>7</v>
      </c>
      <c r="K17" s="25"/>
      <c r="L17" s="851" t="str">
        <f>+表紙!L41</f>
        <v>横浜コンクリート株式会社
代表取締役社長　松尾　達也</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０４５－３３１－８６６１</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横浜コンクリート株式会社</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2006</v>
      </c>
      <c r="Q25" s="823"/>
      <c r="R25" s="823"/>
      <c r="S25" s="823"/>
      <c r="T25" s="823"/>
      <c r="U25" s="824"/>
    </row>
    <row r="26" spans="1:21" ht="26.25" customHeight="1" x14ac:dyDescent="0.15">
      <c r="C26" s="570" t="s">
        <v>11</v>
      </c>
      <c r="D26" s="571"/>
      <c r="E26" s="572"/>
      <c r="F26" s="838" t="str">
        <f>+表紙!F50</f>
        <v>横浜市保土ヶ谷区西久保町６</v>
      </c>
      <c r="G26" s="839"/>
      <c r="H26" s="839"/>
      <c r="I26" s="839"/>
      <c r="J26" s="839"/>
      <c r="K26" s="839"/>
      <c r="L26" s="839"/>
      <c r="M26" s="839"/>
      <c r="N26" s="341" t="s">
        <v>172</v>
      </c>
      <c r="O26"/>
      <c r="P26"/>
      <c r="Q26" s="833" t="str">
        <f>IF(+表紙!Q50="","",+表紙!Q50)</f>
        <v>045-331-8661</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Ｅ21－窯業・土石製品製造業</v>
      </c>
      <c r="G30" s="826"/>
      <c r="H30" s="826"/>
      <c r="I30" s="826"/>
      <c r="J30" s="826"/>
      <c r="K30" s="826"/>
      <c r="L30" s="32" t="s">
        <v>48</v>
      </c>
      <c r="M30" s="32"/>
      <c r="N30" s="632" t="str">
        <f>IF(COUNTA(表紙!N54)=1,+表紙!N54,"")</f>
        <v>生コンクリートの製造・販売</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f>IF(+表紙!N55="","",+表紙!N55)</f>
        <v>958</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t="str">
        <f>IF(+表紙!N56="","",+表紙!N56)</f>
        <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f>IF(+表紙!F61="","",+表紙!F61)</f>
        <v>11</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2</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18579</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戻りコンクリート発生制御するため、事前に生コンクリートの納入打ち合わせをする。一定の理解は得られていると思うが、製品の性質上、どうしても数量に余裕を持った発注となる。また、発注ミスなどにより大量の戻りコンクリートが発生するケースもあり、減少は思うように進まない。</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2</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18524</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発注ミスによる戻りコンクリートの発生をなくすように、施工者・関係業者に生コンクリートの数量確認を徹底して頂くように協力を願う。</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戻りコンクリートを回収装置で処理し、処理できない戻りコンクリートは、硬化後に破砕しガラス・コンクリート・陶磁器くずとして排出します。</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同上</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戻りコンクリートは処理後に細骨材・粗骨材・スラッジ水に分離し、脱水処理後、ミキサー車のドラム内洗浄、または練り水として使用している。</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同上</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f>+表紙!K158</f>
        <v>13638</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製品を荷下ろし後に発生する洗浄水、または戻りコンクリートを回収装置で細骨材・粗骨材・スラッジ水に分離して発生するスラッジ水を脱水装置にて脱水し、脱水ケーキを産業廃棄物として排出します。</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13600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同上</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該当なし</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該当なし</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4941</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t="str">
        <f>+表紙!K209</f>
        <v>0</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4941</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4924</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4924</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2024-09-09T04:01:22Z</dcterms:modified>
</cp:coreProperties>
</file>