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36" i="94"/>
  <c r="AA29" i="94"/>
  <c r="AA44" i="94"/>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<sst xmlns="http://schemas.openxmlformats.org/spreadsheetml/2006/main" count="3173" uniqueCount="461">
  <si>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</si>
  <si>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</si>
  <si>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</si>
  <si>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</si>
  <si>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</si>
  <si>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</si>
  <si>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</si>
  <si>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</si>
  <si>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</si>
  <si>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</si>
  <si>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</si>
  <si>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</si>
  <si>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</si>
  <si>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</si>
  <si>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</si>
  <si>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</si>
  <si>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</si>
  <si>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</si>
  <si>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</si>
  <si>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</si>
  <si>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</si>
  <si>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</si>
  <si>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</si>
  <si>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</si>
  <si>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</si>
  <si>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</si>
  <si>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</si>
  <si>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</si>
  <si>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</si>
  <si>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</si>
  <si>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</si>
  <si>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</si>
  <si>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</si>
  <si>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</si>
  <si>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</si>
  <si>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</si>
  <si>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</si>
  <si>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</si>
  <si>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</si>
  <si>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</si>
  <si>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</si>
  <si>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</si>
  <si>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</si>
  <si>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</si>
  <si>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</si>
  <si>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</si>
  <si>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</si>
  <si>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</si>
  <si>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</si>
  <si>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</si>
  <si>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</si>
  <si>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</si>
  <si>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</si>
  <si>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</si>
  <si>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</si>
  <si>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</si>
  <si>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</si>
  <si>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</si>
  <si>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</si>
  <si>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</si>
  <si>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</si>
  <si>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</si>
  <si>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</si>
  <si>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</si>
  <si>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</si>
  <si>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</si>
  <si>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</si>
  <si>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</si>
  <si>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</si>
  <si>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</si>
  <si>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</si>
  <si>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</si>
  <si>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</si>
  <si>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</si>
  <si>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</si>
  <si>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</si>
  <si>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</si>
  <si>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</si>
  <si>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</si>
  <si>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</si>
  <si>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</si>
  <si>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</si>
  <si>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</si>
  <si>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</si>
  <si>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</si>
  <si>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</si>
  <si>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</si>
  <si>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</si>
  <si>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</si>
  <si>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</si>
  <si>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</si>
  <si>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</si>
  <si>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</si>
  <si>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</si>
  <si>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</si>
  <si>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</si>
  <si>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</si>
  <si>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</si>
  <si>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</si>
  <si>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</si>
  <si>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</si>
  <si>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</si>
  <si>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</si>
  <si>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</si>
  <si>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</si>
  <si>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</si>
  <si>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</si>
  <si>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</si>
  <si>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</si>
  <si>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</si>
  <si>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</si>
  <si>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</si>
  <si>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</si>
  <si>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</si>
  <si>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</si>
  <si>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</si>
  <si>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</si>
  <si>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</si>
  <si>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</si>
  <si>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</si>
  <si>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</si>
  <si>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</si>
  <si>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</si>
  <si>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</si>
  <si>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</si>
  <si>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</si>
  <si>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</si>
  <si>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</si>
  <si>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</si>
  <si>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</si>
  <si>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</si>
  <si>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</si>
  <si>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</si>
  <si>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</si>
  <si>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</si>
  <si>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</si>
  <si>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</si>
  <si>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</si>
  <si>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</si>
  <si>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</si>
  <si>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</si>
  <si>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</si>
  <si>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</si>
  <si>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</si>
  <si>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</si>
  <si>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</si>
  <si>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</si>
  <si>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</si>
  <si>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</si>
  <si>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</si>
  <si>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</si>
  <si>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</si>
  <si>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</si>
  <si>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</si>
  <si>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</si>
  <si>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</si>
  <si>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</si>
  <si>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</si>
  <si>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</si>
  <si>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</si>
  <si>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</si>
  <si>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</si>
  <si>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</si>
  <si>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</si>
  <si>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</si>
  <si>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</si>
  <si>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</si>
  <si>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</si>
  <si>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</si>
  <si>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</si>
  <si>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</si>
  <si>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</si>
  <si>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</si>
  <si>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</si>
  <si>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</si>
  <si>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</si>
  <si>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</si>
  <si>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</si>
  <si>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</si>
  <si>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</si>
  <si>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</si>
  <si>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</si>
  <si>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</si>
  <si>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</si>
  <si>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</si>
  <si>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</si>
  <si>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</si>
  <si>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</si>
  <si>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</si>
  <si>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</si>
  <si>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</si>
  <si>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</si>
  <si>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</si>
  <si>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</si>
  <si>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</si>
  <si>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</si>
  <si>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</si>
  <si>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</si>
  <si>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</si>
  <si>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</si>
  <si>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</si>
  <si>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</si>
  <si>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</si>
  <si>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</si>
  <si>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</si>
  <si>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</si>
  <si>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</si>
  <si>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</si>
  <si>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</si>
  <si>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</si>
  <si>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</si>
  <si>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</si>
  <si>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</si>
  <si>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</si>
  <si>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</si>
  <si>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</si>
  <si>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</si>
  <si>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</si>
  <si>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</si>
  <si>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</si>
  <si>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</si>
  <si>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</si>
  <si>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</si>
  <si>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</si>
  <si>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</si>
  <si>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</si>
  <si>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</si>
  <si>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</si>
  <si>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</si>
  <si>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</si>
  <si>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</si>
  <si>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</si>
  <si>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</si>
  <si>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</si>
  <si>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</si>
  <si>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</si>
  <si>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</si>
  <si>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</si>
  <si>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</si>
  <si>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</si>
  <si>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</si>
  <si>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</si>
  <si>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</si>
  <si>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</si>
  <si>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</si>
  <si>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</si>
  <si>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</si>
  <si>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</si>
  <si>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</si>
  <si>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</si>
  <si>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</si>
  <si>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</si>
  <si>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</si>
  <si>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</si>
  <si>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</si>
  <si>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</si>
  <si>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</si>
  <si>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</si>
  <si>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</si>
  <si>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</si>
  <si>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</si>
  <si>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</si>
  <si>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</si>
  <si>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</si>
  <si>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</si>
  <si>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</si>
  <si>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</si>
  <si>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</si>
  <si>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</si>
  <si>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</si>
  <si>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</si>
  <si>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</si>
  <si>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</si>
  <si>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</si>
  <si>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</si>
  <si>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</si>
  <si>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</si>
  <si>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</si>
  <si>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</si>
  <si>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</si>
  <si>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</si>
  <si>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</si>
  <si>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</si>
  <si>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</si>
  <si>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</si>
  <si>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</si>
  <si>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</si>
  <si>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</si>
  <si>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</si>
  <si>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</si>
  <si>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</si>
  <si>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</si>
  <si>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</si>
  <si>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</si>
  <si>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</si>
  <si>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</si>
  <si>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</si>
  <si>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</si>
  <si>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</si>
  <si>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</si>
  <si>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</si>
  <si>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</si>
  <si>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</si>
  <si>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</si>
  <si>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</si>
  <si>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</si>
  <si>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</si>
  <si>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</si>
  <si>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</si>
  <si>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</si>
  <si>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</si>
  <si>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</si>
  <si>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</si>
  <si>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</si>
  <si>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</si>
  <si>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</si>
  <si>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</si>
  <si>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</si>
  <si>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</si>
  <si>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</si>
  <si>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</si>
  <si>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</si>
  <si>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</si>
  <si>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</si>
  <si>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</si>
  <si>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</si>
  <si>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</si>
  <si>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</si>
  <si>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</si>
  <si>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</si>
  <si>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</si>
  <si>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</si>
  <si>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</si>
  <si>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</si>
  <si>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</si>
  <si>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</si>
  <si>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</si>
  <si>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</si>
  <si>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</si>
  <si>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</si>
  <si>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</si>
  <si>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</si>
  <si>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</si>
  <si>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</si>
  <si>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</si>
  <si>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</si>
  <si>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</si>
  <si>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</si>
  <si>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</si>
  <si>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</si>
  <si>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</si>
  <si>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</si>
  <si>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</si>
  <si>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</si>
  <si>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</si>
  <si>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</si>
  <si>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</si>
  <si>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</si>
  <si>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</si>
  <si>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</si>
  <si>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</si>
  <si>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</si>
  <si>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</si>
  <si>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</si>
  <si>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</si>
  <si>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</si>
  <si>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</si>
  <si>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</si>
  <si>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</si>
  <si>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</si>
  <si>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</si>
  <si>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</si>
  <si>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</si>
  <si>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</si>
  <si>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</si>
  <si>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</si>
  <si>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</si>
  <si>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</si>
  <si>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</si>
  <si>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</si>
  <si>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</si>
  <si>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</si>
  <si>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</si>
  <si>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</si>
  <si>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</si>
  <si>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</si>
  <si>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</si>
  <si>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</si>
  <si>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</si>
  <si>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</si>
  <si>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</si>
  <si>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</si>
  <si>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</si>
  <si>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</si>
  <si>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</si>
  <si>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</si>
  <si>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</si>
  <si>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</si>
  <si>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</si>
  <si>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</si>
  <si>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</si>
  <si>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</si>
  <si>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</si>
  <si>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</si>
  <si>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</si>
  <si>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</si>
  <si>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</si>
  <si>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</si>
  <si>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</si>
  <si>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</si>
  <si>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</si>
  <si>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</si>
  <si>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</si>
  <si>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</si>
  <si>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</si>
  <si>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</si>
  <si>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</si>
  <si>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</si>
  <si>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</si>
  <si>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</si>
  <si>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</si>
  <si>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</si>
  <si>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</si>
  <si>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</si>
  <si>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</si>
  <si>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</si>
  <si>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</si>
  <si>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</si>
  <si>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</si>
  <si>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</si>
  <si>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</si>
  <si>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</si>
  <si>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</si>
  <si>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</si>
  <si>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</si>
  <si>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</si>
  <si>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</si>
  <si>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</si>
  <si>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</si>
  <si>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</si>
  <si>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</si>
  <si>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</si>
  <si>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</si>
  <si>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</si>
  <si>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</si>
  <si>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・もったいないnetの活用呼びかけ</t>
    <phoneticPr fontId="3"/>
  </si>
  <si>
    <t>・頻繁に廃棄する廃棄物を一覧にした早見表を更新</t>
    <phoneticPr fontId="3"/>
  </si>
  <si>
    <t>・有価にできる廃プラがあることを場内に周知</t>
    <phoneticPr fontId="3"/>
  </si>
  <si>
    <t>常務執行役員センター長　（センター長）
-廃棄物管理責任者（調達グループリーダー）
-各部門　　　　　　　　　　　　　　　　　　　　　　　　　　　　　　　　　　　　　　　　　　　　　　　　　　　　　　　　　　　　　　　</t>
    <phoneticPr fontId="3"/>
  </si>
  <si>
    <t>横浜市鶴見区末広町１－１</t>
    <phoneticPr fontId="3"/>
  </si>
  <si>
    <t>045-511-1780</t>
    <phoneticPr fontId="3"/>
  </si>
  <si>
    <t>横浜市長</t>
    <phoneticPr fontId="3"/>
  </si>
  <si>
    <t>Ｅ21－窯業・土石製品製造業</t>
    <phoneticPr fontId="3"/>
  </si>
  <si>
    <t>ガラス・土石製品</t>
    <phoneticPr fontId="3"/>
  </si>
  <si>
    <t>・廃プラ分別を徹底し有価化出来るものを選定、売却先の模索</t>
    <rPh sb="22" eb="25">
      <t>バイキャクサキ</t>
    </rPh>
    <rPh sb="26" eb="28">
      <t>モサク</t>
    </rPh>
    <phoneticPr fontId="3"/>
  </si>
  <si>
    <t>再生利用業者への処理委託を継続
有価取引業者の情報収集・有価取引の実施</t>
    <rPh sb="0" eb="4">
      <t>サイセイリヨウ</t>
    </rPh>
    <rPh sb="4" eb="6">
      <t>ギョウシャ</t>
    </rPh>
    <rPh sb="8" eb="12">
      <t>ショリイタク</t>
    </rPh>
    <rPh sb="13" eb="15">
      <t>ケイゾク</t>
    </rPh>
    <rPh sb="16" eb="20">
      <t>ユウカトリヒキ</t>
    </rPh>
    <rPh sb="20" eb="22">
      <t>ギョウシャ</t>
    </rPh>
    <rPh sb="23" eb="25">
      <t>ジョウホウ</t>
    </rPh>
    <rPh sb="25" eb="27">
      <t>シュウシュウ</t>
    </rPh>
    <rPh sb="28" eb="32">
      <t>ユウカトリヒキ</t>
    </rPh>
    <rPh sb="33" eb="35">
      <t>ジッシ</t>
    </rPh>
    <phoneticPr fontId="3"/>
  </si>
  <si>
    <t>再生利用業者へ処理委託
有価取引業者の情報収集</t>
    <rPh sb="0" eb="2">
      <t>サイセイ</t>
    </rPh>
    <rPh sb="2" eb="4">
      <t>リヨウ</t>
    </rPh>
    <rPh sb="4" eb="6">
      <t>ギョウシャ</t>
    </rPh>
    <rPh sb="7" eb="11">
      <t>ショリイタク</t>
    </rPh>
    <rPh sb="12" eb="16">
      <t>ユウカトリヒキ</t>
    </rPh>
    <rPh sb="16" eb="18">
      <t>ギョウシャ</t>
    </rPh>
    <rPh sb="19" eb="23">
      <t>ジョウホウシュウシュウ</t>
    </rPh>
    <phoneticPr fontId="3"/>
  </si>
  <si>
    <t>AGC横浜テクニカルセンター</t>
    <phoneticPr fontId="3"/>
  </si>
  <si>
    <t>AGC株式会社AGC横浜テクニカルセンター
常務執行役員センター長　峯伸也</t>
    <phoneticPr fontId="3"/>
  </si>
  <si>
    <t>燃え殻⇒焼却⇒再資源化、
汚泥⇒焼成⇒セメント原料化
廃油⇒油水分離⇒再資源化、
廃酸⇒中和⇒再資源化、
廃アルカリ⇒中和⇒再資源化、
廃プラ類⇒焼却⇒サーマルリサイクル、
木くず⇒粉砕⇒再資源化、
金属くず⇒破砕⇒再資源化、
ガラス・コンクリ・陶磁器くず⇒粉砕⇒再資源化、
がれき類⇒破砕⇒再資源化、
混合廃棄物その他⇒焼却⇒再資源化、</t>
    <rPh sb="0" eb="1">
      <t>モ</t>
    </rPh>
    <rPh sb="2" eb="3">
      <t>ガラ</t>
    </rPh>
    <rPh sb="4" eb="6">
      <t>ショウキャク</t>
    </rPh>
    <rPh sb="6" eb="11">
      <t>ミギサイシゲンカ</t>
    </rPh>
    <rPh sb="13" eb="15">
      <t>オデイ</t>
    </rPh>
    <rPh sb="16" eb="18">
      <t>ショウセイ</t>
    </rPh>
    <rPh sb="23" eb="25">
      <t>ゲンリョウ</t>
    </rPh>
    <rPh sb="25" eb="26">
      <t>カ</t>
    </rPh>
    <rPh sb="27" eb="29">
      <t>ハイユ</t>
    </rPh>
    <rPh sb="30" eb="32">
      <t>ユスイ</t>
    </rPh>
    <rPh sb="32" eb="34">
      <t>ブンリ</t>
    </rPh>
    <rPh sb="35" eb="39">
      <t>サイシゲンカ</t>
    </rPh>
    <rPh sb="41" eb="43">
      <t>ハイサン</t>
    </rPh>
    <rPh sb="44" eb="46">
      <t>チュウワ</t>
    </rPh>
    <rPh sb="47" eb="51">
      <t>サイシゲンカ</t>
    </rPh>
    <rPh sb="53" eb="54">
      <t>ハイ</t>
    </rPh>
    <rPh sb="59" eb="61">
      <t>チュウワ</t>
    </rPh>
    <rPh sb="62" eb="66">
      <t>サイシゲンカ</t>
    </rPh>
    <rPh sb="68" eb="69">
      <t>ハイ</t>
    </rPh>
    <rPh sb="71" eb="72">
      <t>ルイ</t>
    </rPh>
    <rPh sb="73" eb="75">
      <t>ショウキャク</t>
    </rPh>
    <rPh sb="87" eb="88">
      <t>キ</t>
    </rPh>
    <rPh sb="91" eb="93">
      <t>フンサイ</t>
    </rPh>
    <rPh sb="93" eb="98">
      <t>ミギサイシゲンカ</t>
    </rPh>
    <rPh sb="100" eb="102">
      <t>キンゾク</t>
    </rPh>
    <rPh sb="105" eb="107">
      <t>ハサイ</t>
    </rPh>
    <rPh sb="108" eb="112">
      <t>サイシゲンカ</t>
    </rPh>
    <rPh sb="122" eb="125">
      <t>トウジキ</t>
    </rPh>
    <rPh sb="128" eb="130">
      <t>フンサイ</t>
    </rPh>
    <rPh sb="131" eb="135">
      <t>サイシゲンカ</t>
    </rPh>
    <rPh sb="142" eb="144">
      <t>ハサイ</t>
    </rPh>
    <rPh sb="145" eb="149">
      <t>サイシゲンカ</t>
    </rPh>
    <rPh sb="161" eb="163">
      <t>ショウキャク</t>
    </rPh>
    <rPh sb="163" eb="168">
      <t>ミギサイシゲンカ</t>
    </rPh>
    <phoneticPr fontId="3"/>
  </si>
  <si>
    <t>令和  6 年  6 月  20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</si>
</sst>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96" zoomScaleNormal="115" zoomScaleSheetLayoutView="96"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460</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449</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458</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2021</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t="s">
        <v>450</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452</v>
      </c>
      <c r="G54" s="793"/>
      <c r="H54" s="793"/>
      <c r="I54" s="793"/>
      <c r="J54" s="793"/>
      <c r="K54" s="793"/>
      <c r="L54" s="38" t="s">
        <v>48</v>
      </c>
      <c r="M54" s="38"/>
      <c r="N54" s="797" t="s">
        <v>453</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5970</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1756</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459</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448</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11</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15542.300000000001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445</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11</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2988.7</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454</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447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15542.300000000001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15531.400000000001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456</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2988.7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2988.7</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455</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E15" zoomScaleNormal="100" workbookViewId="0">
      <selection activeCell="B20" sqref="B20:H2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AGC横浜テクニカルセンター</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0.5</v>
      </c>
      <c r="G12" s="912"/>
      <c r="H12" s="67" t="s">
        <v>313</v>
      </c>
      <c r="I12" s="68"/>
      <c r="J12" s="69"/>
      <c r="K12" s="68"/>
      <c r="L12" s="874"/>
      <c r="M12" s="70"/>
      <c r="O12" s="818">
        <v>0</v>
      </c>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v>0</v>
      </c>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0.5</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0.5</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D23" zoomScaleNormal="100" workbookViewId="0">
      <selection activeCell="X29" sqref="X29:Y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653.6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12818.5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653.6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653.6</v>
      </c>
      <c r="P27" s="881"/>
      <c r="Q27" s="881"/>
      <c r="R27" s="881"/>
      <c r="S27" s="59" t="s">
        <v>38</v>
      </c>
      <c r="T27" s="80"/>
      <c r="U27" s="80"/>
      <c r="X27" s="78" t="s">
        <v>39</v>
      </c>
      <c r="Y27" s="81"/>
      <c r="AG27" s="68"/>
      <c r="AH27" s="68"/>
      <c r="AI27" s="68"/>
      <c r="AJ27" s="68"/>
      <c r="AK27" s="831">
        <f>+AG18+O27</f>
        <v>653.6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653.6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12818.5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653.6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12809.5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D13" workbookViewId="0">
      <selection activeCell="F34" sqref="F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29.1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29.1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29.1</v>
      </c>
      <c r="P27" s="881"/>
      <c r="Q27" s="881"/>
      <c r="R27" s="881"/>
      <c r="S27" s="59" t="s">
        <v>38</v>
      </c>
      <c r="T27" s="80"/>
      <c r="U27" s="80"/>
      <c r="X27" s="78" t="s">
        <v>39</v>
      </c>
      <c r="Y27" s="81"/>
      <c r="AG27" s="68"/>
      <c r="AH27" s="68"/>
      <c r="AI27" s="68"/>
      <c r="AJ27" s="68"/>
      <c r="AK27" s="831">
        <f>+AG18+O27</f>
        <v>29.1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29.1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29.1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29.1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C16"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169.6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169.6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169.6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169.6</v>
      </c>
      <c r="P27" s="881"/>
      <c r="Q27" s="881"/>
      <c r="R27" s="881"/>
      <c r="S27" s="59" t="s">
        <v>38</v>
      </c>
      <c r="T27" s="80"/>
      <c r="U27" s="80"/>
      <c r="X27" s="78" t="s">
        <v>39</v>
      </c>
      <c r="Y27" s="81"/>
      <c r="AG27" s="68"/>
      <c r="AH27" s="68"/>
      <c r="AI27" s="68"/>
      <c r="AJ27" s="68"/>
      <c r="AK27" s="831">
        <f>+AG18+O27</f>
        <v>169.6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169.6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169.6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169.6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169.6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B13" workbookViewId="0">
      <selection activeCell="F33" sqref="F33: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876.5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876.6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876.5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876.5</v>
      </c>
      <c r="P27" s="881"/>
      <c r="Q27" s="881"/>
      <c r="R27" s="881"/>
      <c r="S27" s="59" t="s">
        <v>38</v>
      </c>
      <c r="T27" s="80"/>
      <c r="U27" s="80"/>
      <c r="X27" s="78" t="s">
        <v>39</v>
      </c>
      <c r="Y27" s="81"/>
      <c r="AG27" s="68"/>
      <c r="AH27" s="68"/>
      <c r="AI27" s="68"/>
      <c r="AJ27" s="68"/>
      <c r="AK27" s="831">
        <f>+AG18+O27</f>
        <v>876.5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876.5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876.6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876.5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876.6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C22" workbookViewId="0">
      <selection activeCell="Q33" sqref="Q33:T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131.1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131.1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131.1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131.1</v>
      </c>
      <c r="P27" s="881"/>
      <c r="Q27" s="881"/>
      <c r="R27" s="881"/>
      <c r="S27" s="59" t="s">
        <v>38</v>
      </c>
      <c r="T27" s="80"/>
      <c r="U27" s="80"/>
      <c r="X27" s="78" t="s">
        <v>39</v>
      </c>
      <c r="Y27" s="81"/>
      <c r="AG27" s="68"/>
      <c r="AH27" s="68"/>
      <c r="AI27" s="68"/>
      <c r="AJ27" s="68"/>
      <c r="AK27" s="831">
        <f>+AG18+O27</f>
        <v>131.1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131.1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131.1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131.1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131.1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7"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11.8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11.8</v>
      </c>
      <c r="P27" s="881"/>
      <c r="Q27" s="881"/>
      <c r="R27" s="881"/>
      <c r="S27" s="59" t="s">
        <v>38</v>
      </c>
      <c r="T27" s="80"/>
      <c r="U27" s="80"/>
      <c r="X27" s="78" t="s">
        <v>39</v>
      </c>
      <c r="Y27" s="81"/>
      <c r="AG27" s="68"/>
      <c r="AH27" s="68"/>
      <c r="AI27" s="68"/>
      <c r="AJ27" s="68"/>
      <c r="AK27" s="831">
        <f>+AG18+O27</f>
        <v>11.8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11.8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1"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7"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1"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5"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4.4000000000000004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4.4000000000000004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4.4000000000000004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4.4000000000000004</v>
      </c>
      <c r="P27" s="881"/>
      <c r="Q27" s="881"/>
      <c r="R27" s="881"/>
      <c r="S27" s="59" t="s">
        <v>38</v>
      </c>
      <c r="T27" s="80"/>
      <c r="U27" s="80"/>
      <c r="X27" s="78" t="s">
        <v>39</v>
      </c>
      <c r="Y27" s="81"/>
      <c r="AG27" s="68"/>
      <c r="AH27" s="68"/>
      <c r="AI27" s="68"/>
      <c r="AJ27" s="68"/>
      <c r="AK27" s="831">
        <f>+AG18+O27</f>
        <v>4.4000000000000004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4.4000000000000004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4.4000000000000004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4.4000000000000004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4.4000000000000004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B2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1062.9000000000001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1451.5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1062.9000000000001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1062.9000000000001</v>
      </c>
      <c r="P27" s="881"/>
      <c r="Q27" s="881"/>
      <c r="R27" s="881"/>
      <c r="S27" s="59" t="s">
        <v>38</v>
      </c>
      <c r="T27" s="80"/>
      <c r="U27" s="80"/>
      <c r="X27" s="78" t="s">
        <v>39</v>
      </c>
      <c r="Y27" s="81"/>
      <c r="AG27" s="68"/>
      <c r="AH27" s="68"/>
      <c r="AI27" s="68"/>
      <c r="AJ27" s="68"/>
      <c r="AK27" s="831">
        <f>+AG18+O27</f>
        <v>1062.9000000000001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1062.9000000000001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1451.5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1062.9000000000001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1449.6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C13"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0.2</v>
      </c>
      <c r="P27" s="881"/>
      <c r="Q27" s="881"/>
      <c r="R27" s="881"/>
      <c r="S27" s="59" t="s">
        <v>38</v>
      </c>
      <c r="T27" s="80"/>
      <c r="U27" s="80"/>
      <c r="X27" s="78" t="s">
        <v>39</v>
      </c>
      <c r="Y27" s="81"/>
      <c r="AG27" s="68"/>
      <c r="AH27" s="68"/>
      <c r="AI27" s="68"/>
      <c r="AJ27" s="68"/>
      <c r="AK27" s="831">
        <f>+AG18+O27</f>
        <v>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7" workbookViewId="0">
      <selection activeCell="F27" sqref="F27:G2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C19"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AGC横浜テクニカルセンター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49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49</v>
      </c>
      <c r="P27" s="881"/>
      <c r="Q27" s="881"/>
      <c r="R27" s="881"/>
      <c r="S27" s="59" t="s">
        <v>38</v>
      </c>
      <c r="T27" s="80"/>
      <c r="U27" s="80"/>
      <c r="X27" s="78" t="s">
        <v>39</v>
      </c>
      <c r="Y27" s="81"/>
      <c r="AG27" s="68"/>
      <c r="AH27" s="68"/>
      <c r="AI27" s="68"/>
      <c r="AJ27" s="68"/>
      <c r="AK27" s="831">
        <f>+AG18+O27</f>
        <v>49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49</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5" zoomScaleNormal="85" workbookViewId="0">
      <pane xSplit="6" ySplit="6" topLeftCell="P31" activePane="bottomRight" state="frozen"/>
      <selection activeCell="A4" sqref="A4"/>
      <selection pane="topRight" activeCell="G4" sqref="G4"/>
      <selection pane="bottomLeft" activeCell="A10" sqref="A10"/>
      <selection pane="bottomRight" activeCell="AA9" sqref="AA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AGC横浜テクニカルセンター</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0.5</v>
      </c>
      <c r="H9" s="507">
        <f>IF(OR(ｲ.汚泥!F24&gt;0,ｲ.汚泥!F24&lt;0),ｲ.汚泥!F24,IF(H$19&gt;0,"0",0))</f>
        <v>12818.5</v>
      </c>
      <c r="I9" s="507">
        <f>IF(OR(ｳ.廃油!F24&gt;0,ｳ.廃油!F24&lt;0),ｳ.廃油!F24,IF(I$19&gt;0,"0",0))</f>
        <v>29.1</v>
      </c>
      <c r="J9" s="507">
        <f>IF(OR(ｴ.廃酸!$F24&gt;0,ｴ.廃酸!$F24&lt;0),ｴ.廃酸!F24,IF(J$19&gt;0,"0",0))</f>
        <v>169.6</v>
      </c>
      <c r="K9" s="507">
        <f>IF(OR(ｵ.廃ｱﾙｶﾘ!$F24&gt;0,ｵ.廃ｱﾙｶﾘ!$F24&lt;0),ｵ.廃ｱﾙｶﾘ!F24,IF(K$19&gt;0,"0",0))</f>
        <v>876.6</v>
      </c>
      <c r="L9" s="507">
        <f>IF(OR(ｶ.廃ﾌﾟﾗ類!F24&gt;0,ｶ.廃ﾌﾟﾗ類!F24&lt;0),ｶ.廃ﾌﾟﾗ類!F24,IF(L$19&gt;0,"0",0))</f>
        <v>131.1</v>
      </c>
      <c r="M9" s="507">
        <f>IF(OR(ｷ.紙くず!F24&gt;0,ｷ.紙くず!F24&lt;0),ｷ.紙くず!F24,IF(M$19&gt;0,"0",0))</f>
        <v>0</v>
      </c>
      <c r="N9" s="507">
        <f>IF(OR(ｸ.木くず!F24&gt;0,ｸ.木くず!F24&lt;0),ｸ.木くず!F24,IF(N$19&gt;0,"0",0))</f>
        <v>11.8</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4.4000000000000004</v>
      </c>
      <c r="T9" s="507">
        <f>IF(OR(ｾ.ｶﾞﾗｽ･ｺﾝｸﾘ･陶磁器くず!F24&gt;0,ｾ.ｶﾞﾗｽ･ｺﾝｸﾘ･陶磁器くず!F24&lt;0),ｾ.ｶﾞﾗｽ･ｺﾝｸﾘ･陶磁器くず!F24,IF(T$19&gt;0,"0",0))</f>
        <v>1451.5</v>
      </c>
      <c r="U9" s="507">
        <f>IF(OR(ｿ.鉱さい!F24&gt;0,ｿ.鉱さい!F24&lt;0),ｿ.鉱さい!F24,IF(U$19&gt;0,"0",0))</f>
        <v>0</v>
      </c>
      <c r="V9" s="507">
        <f>IF(OR(ﾀ.がれき類!F24&gt;0,ﾀ.がれき類!F24&lt;0),ﾀ.がれき類!F24,IF(V$19&gt;0,"0",0))</f>
        <v>0.2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49</v>
      </c>
      <c r="AA9" s="509">
        <f>IF(SUM(G9:Z9)&gt;0,SUM(G9:Z9),IF(AA$19&gt;0,"0",0))</f>
        <v>15542.300000000001</v>
      </c>
    </row>
    <row r="10" spans="2:27" ht="24" customHeight="1" x14ac:dyDescent="0.15">
      <c r="B10" s="188" t="s">
        <v>393</v>
      </c>
      <c r="C10" s="939" t="s">
        <v>294</v>
      </c>
      <c r="D10" s="939"/>
      <c r="E10" s="939"/>
      <c r="F10" s="940"/>
      <c r="G10" s="510" t="str">
        <f>IF(OR(ｱ.燃え殻!F25&gt;0,ｱ.燃え殻!F25&lt;0),ｱ.燃え殻!F25,IF(G$19&gt;0,"0",0))</f>
        <v>0</v>
      </c>
      <c r="H10" s="510" t="str">
        <f>IF(OR(ｲ.汚泥!F25&gt;0,ｲ.汚泥!F25&lt;0),ｲ.汚泥!F25,IF(H$19&gt;0,"0",0))</f>
        <v>0</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t="str">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t="str">
        <f>IF(OR(ｱ.燃え殻!F27&gt;0,ｱ.燃え殻!F27&lt;0),ｱ.燃え殻!F27,IF(G$19&gt;0,"0",0))</f>
        <v>0</v>
      </c>
      <c r="H12" s="513" t="str">
        <f>IF(OR(ｲ.汚泥!F27&gt;0,ｲ.汚泥!F27&lt;0),ｲ.汚泥!F27,IF(H$19&gt;0,"0",0))</f>
        <v>0</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t="str">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0.5</v>
      </c>
      <c r="H14" s="513">
        <f>IF(OR(ｲ.汚泥!F29&gt;0,ｲ.汚泥!F29&lt;0),ｲ.汚泥!F29,IF(H$19&gt;0,"0",0))</f>
        <v>12818.5</v>
      </c>
      <c r="I14" s="513">
        <f>IF(OR(ｳ.廃油!F29&gt;0,ｳ.廃油!F29&lt;0),ｳ.廃油!F29,IF(I$19&gt;0,"0",0))</f>
        <v>29.1</v>
      </c>
      <c r="J14" s="513">
        <f>IF(OR(ｴ.廃酸!$F29&gt;0,ｴ.廃酸!$F29&lt;0),ｴ.廃酸!F29,IF(J$19&gt;0,"0",0))</f>
        <v>169.6</v>
      </c>
      <c r="K14" s="513">
        <f>IF(OR(ｵ.廃ｱﾙｶﾘ!$F29&gt;0,ｵ.廃ｱﾙｶﾘ!$F29&lt;0),ｵ.廃ｱﾙｶﾘ!F29,IF(K$19&gt;0,"0",0))</f>
        <v>876.6</v>
      </c>
      <c r="L14" s="513">
        <f>IF(OR(ｶ.廃ﾌﾟﾗ類!F29&gt;0,ｶ.廃ﾌﾟﾗ類!F29&lt;0),ｶ.廃ﾌﾟﾗ類!F29,IF(L$19&gt;0,"0",0))</f>
        <v>131.1</v>
      </c>
      <c r="M14" s="513">
        <f>IF(OR(ｷ.紙くず!F29&gt;0,ｷ.紙くず!F29&lt;0),ｷ.紙くず!F29,IF(M$19&gt;0,"0",0))</f>
        <v>0</v>
      </c>
      <c r="N14" s="513">
        <f>IF(OR(ｸ.木くず!F29&gt;0,ｸ.木くず!F29&lt;0),ｸ.木くず!F29,IF(N$19&gt;0,"0",0))</f>
        <v>11.8</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4.4000000000000004</v>
      </c>
      <c r="T14" s="513">
        <f>IF(OR(ｾ.ｶﾞﾗｽ･ｺﾝｸﾘ･陶磁器くず!F29&gt;0,ｾ.ｶﾞﾗｽ･ｺﾝｸﾘ･陶磁器くず!F29&lt;0),ｾ.ｶﾞﾗｽ･ｺﾝｸﾘ･陶磁器くず!F29,IF(T$19&gt;0,"0",0))</f>
        <v>1451.5</v>
      </c>
      <c r="U14" s="513">
        <f>IF(OR(ｿ.鉱さい!F29&gt;0,ｿ.鉱さい!F29&lt;0),ｿ.鉱さい!F29,IF(U$19&gt;0,"0",0))</f>
        <v>0</v>
      </c>
      <c r="V14" s="513">
        <f>IF(OR(ﾀ.がれき類!F29&gt;0,ﾀ.がれき類!F29&lt;0),ﾀ.がれき類!F29,IF(V$19&gt;0,"0",0))</f>
        <v>0.2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49</v>
      </c>
      <c r="AA14" s="515">
        <f t="shared" si="0"/>
        <v>15542.300000000001</v>
      </c>
    </row>
    <row r="15" spans="2:27" ht="24" customHeight="1" x14ac:dyDescent="0.15">
      <c r="B15" s="188" t="s">
        <v>228</v>
      </c>
      <c r="C15" s="941" t="s">
        <v>299</v>
      </c>
      <c r="D15" s="941"/>
      <c r="E15" s="941"/>
      <c r="F15" s="942"/>
      <c r="G15" s="513" t="str">
        <f>IF(OR(ｱ.燃え殻!F30&gt;0,ｱ.燃え殻!F30&lt;0),ｱ.燃え殻!F30,IF(G$19&gt;0,"0",0))</f>
        <v>0</v>
      </c>
      <c r="H15" s="513" t="str">
        <f>IF(OR(ｲ.汚泥!F30&gt;0,ｲ.汚泥!F30&lt;0),ｲ.汚泥!F30,IF(H$19&gt;0,"0",0))</f>
        <v>0</v>
      </c>
      <c r="I15" s="513" t="str">
        <f>IF(OR(ｳ.廃油!F30&gt;0,ｳ.廃油!F30&lt;0),ｳ.廃油!F30,IF(I$19&gt;0,"0",0))</f>
        <v>0</v>
      </c>
      <c r="J15" s="513" t="str">
        <f>IF(OR(ｴ.廃酸!$F30&gt;0,ｴ.廃酸!$F30&lt;0),ｴ.廃酸!F30,IF(J$19&gt;0,"0",0))</f>
        <v>0</v>
      </c>
      <c r="K15" s="513" t="str">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0.5</v>
      </c>
      <c r="H16" s="513">
        <f>IF(OR(ｲ.汚泥!F31&gt;0,ｲ.汚泥!F31&lt;0),ｲ.汚泥!F31,IF(H$19&gt;0,"0",0))</f>
        <v>12809.5</v>
      </c>
      <c r="I16" s="513">
        <f>IF(OR(ｳ.廃油!F31&gt;0,ｳ.廃油!F31&lt;0),ｳ.廃油!F31,IF(I$19&gt;0,"0",0))</f>
        <v>29.1</v>
      </c>
      <c r="J16" s="513">
        <f>IF(OR(ｴ.廃酸!$F31&gt;0,ｴ.廃酸!$F31&lt;0),ｴ.廃酸!F31,IF(J$19&gt;0,"0",0))</f>
        <v>169.6</v>
      </c>
      <c r="K16" s="513">
        <f>IF(OR(ｵ.廃ｱﾙｶﾘ!$F31&gt;0,ｵ.廃ｱﾙｶﾘ!$F31&lt;0),ｵ.廃ｱﾙｶﾘ!F31,IF(K$19&gt;0,"0",0))</f>
        <v>876.6</v>
      </c>
      <c r="L16" s="513">
        <f>IF(OR(ｶ.廃ﾌﾟﾗ類!F31&gt;0,ｶ.廃ﾌﾟﾗ類!F31&lt;0),ｶ.廃ﾌﾟﾗ類!F31,IF(L$19&gt;0,"0",0))</f>
        <v>131.1</v>
      </c>
      <c r="M16" s="513">
        <f>IF(OR(ｷ.紙くず!F31&gt;0,ｷ.紙くず!F31&lt;0),ｷ.紙くず!F31,IF(M$19&gt;0,"0",0))</f>
        <v>0</v>
      </c>
      <c r="N16" s="513">
        <f>IF(OR(ｸ.木くず!F31&gt;0,ｸ.木くず!F31&lt;0),ｸ.木くず!F31,IF(N$19&gt;0,"0",0))</f>
        <v>11.8</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4.4000000000000004</v>
      </c>
      <c r="T16" s="513">
        <f>IF(OR(ｾ.ｶﾞﾗｽ･ｺﾝｸﾘ･陶磁器くず!F31&gt;0,ｾ.ｶﾞﾗｽ･ｺﾝｸﾘ･陶磁器くず!F31&lt;0),ｾ.ｶﾞﾗｽ･ｺﾝｸﾘ･陶磁器くず!F31,IF(T$19&gt;0,"0",0))</f>
        <v>1449.6</v>
      </c>
      <c r="U16" s="513">
        <f>IF(OR(ｿ.鉱さい!F31&gt;0,ｿ.鉱さい!F31&lt;0),ｿ.鉱さい!F31,IF(U$19&gt;0,"0",0))</f>
        <v>0</v>
      </c>
      <c r="V16" s="513">
        <f>IF(OR(ﾀ.がれき類!F31&gt;0,ﾀ.がれき類!F31&lt;0),ﾀ.がれき類!F31,IF(V$19&gt;0,"0",0))</f>
        <v>0.2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49</v>
      </c>
      <c r="AA16" s="515">
        <f t="shared" si="0"/>
        <v>15531.400000000001</v>
      </c>
    </row>
    <row r="17" spans="2:27" ht="24" customHeight="1" x14ac:dyDescent="0.15">
      <c r="B17" s="188"/>
      <c r="C17" s="941" t="s">
        <v>408</v>
      </c>
      <c r="D17" s="941"/>
      <c r="E17" s="941"/>
      <c r="F17" s="942"/>
      <c r="G17" s="513" t="str">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t="str">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0.5</v>
      </c>
      <c r="H19" s="519">
        <f t="shared" ref="H19:Z19" si="1">+H37+H25+H23+H22+H21-H20</f>
        <v>653.6</v>
      </c>
      <c r="I19" s="519">
        <f t="shared" si="1"/>
        <v>29.1</v>
      </c>
      <c r="J19" s="519">
        <f t="shared" si="1"/>
        <v>169.6</v>
      </c>
      <c r="K19" s="519">
        <f t="shared" si="1"/>
        <v>876.5</v>
      </c>
      <c r="L19" s="519">
        <f t="shared" si="1"/>
        <v>131.1</v>
      </c>
      <c r="M19" s="519">
        <f t="shared" si="1"/>
        <v>0</v>
      </c>
      <c r="N19" s="519">
        <f t="shared" si="1"/>
        <v>11.8</v>
      </c>
      <c r="O19" s="519">
        <f t="shared" si="1"/>
        <v>0</v>
      </c>
      <c r="P19" s="519">
        <f t="shared" si="1"/>
        <v>0</v>
      </c>
      <c r="Q19" s="519">
        <f t="shared" si="1"/>
        <v>0</v>
      </c>
      <c r="R19" s="519">
        <f t="shared" si="1"/>
        <v>0</v>
      </c>
      <c r="S19" s="519">
        <f t="shared" si="1"/>
        <v>4.4000000000000004</v>
      </c>
      <c r="T19" s="519">
        <f t="shared" si="1"/>
        <v>1062.9000000000001</v>
      </c>
      <c r="U19" s="519">
        <f t="shared" si="1"/>
        <v>0</v>
      </c>
      <c r="V19" s="519">
        <f t="shared" si="1"/>
        <v>0.2</v>
      </c>
      <c r="W19" s="519">
        <f t="shared" si="1"/>
        <v>0</v>
      </c>
      <c r="X19" s="519">
        <f t="shared" si="1"/>
        <v>0</v>
      </c>
      <c r="Y19" s="519">
        <f t="shared" si="1"/>
        <v>0</v>
      </c>
      <c r="Z19" s="520">
        <f t="shared" si="1"/>
        <v>49</v>
      </c>
      <c r="AA19" s="521">
        <f t="shared" ref="AA19:AA25" si="2">SUM(G19:Z19)</f>
        <v>2988.7</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0.5</v>
      </c>
      <c r="H37" s="554">
        <f t="shared" si="8"/>
        <v>653.6</v>
      </c>
      <c r="I37" s="554">
        <f t="shared" si="8"/>
        <v>29.1</v>
      </c>
      <c r="J37" s="554">
        <f t="shared" si="8"/>
        <v>169.6</v>
      </c>
      <c r="K37" s="554">
        <f t="shared" si="8"/>
        <v>876.5</v>
      </c>
      <c r="L37" s="554">
        <f t="shared" si="8"/>
        <v>131.1</v>
      </c>
      <c r="M37" s="554">
        <f t="shared" si="8"/>
        <v>0</v>
      </c>
      <c r="N37" s="554">
        <f t="shared" si="8"/>
        <v>11.8</v>
      </c>
      <c r="O37" s="554">
        <f t="shared" si="8"/>
        <v>0</v>
      </c>
      <c r="P37" s="554">
        <f t="shared" si="8"/>
        <v>0</v>
      </c>
      <c r="Q37" s="554">
        <f t="shared" si="8"/>
        <v>0</v>
      </c>
      <c r="R37" s="554">
        <f t="shared" si="8"/>
        <v>0</v>
      </c>
      <c r="S37" s="554">
        <f t="shared" si="8"/>
        <v>4.4000000000000004</v>
      </c>
      <c r="T37" s="554">
        <f t="shared" si="8"/>
        <v>1062.9000000000001</v>
      </c>
      <c r="U37" s="554">
        <f t="shared" si="8"/>
        <v>0</v>
      </c>
      <c r="V37" s="554">
        <f t="shared" si="8"/>
        <v>0.2</v>
      </c>
      <c r="W37" s="554">
        <f t="shared" si="8"/>
        <v>0</v>
      </c>
      <c r="X37" s="554">
        <f t="shared" si="8"/>
        <v>0</v>
      </c>
      <c r="Y37" s="554">
        <f t="shared" si="8"/>
        <v>0</v>
      </c>
      <c r="Z37" s="555">
        <f t="shared" si="8"/>
        <v>49</v>
      </c>
      <c r="AA37" s="556">
        <f t="shared" si="4"/>
        <v>2988.7</v>
      </c>
    </row>
    <row r="38" spans="2:27" ht="24" customHeight="1" x14ac:dyDescent="0.15">
      <c r="B38" s="186"/>
      <c r="C38" s="972"/>
      <c r="D38" s="247"/>
      <c r="E38" s="245" t="s">
        <v>319</v>
      </c>
      <c r="F38" s="585"/>
      <c r="G38" s="545">
        <f t="shared" ref="G38:Z38" si="9">SUM(G39:G41)</f>
        <v>0.5</v>
      </c>
      <c r="H38" s="545">
        <f t="shared" si="9"/>
        <v>653.6</v>
      </c>
      <c r="I38" s="545">
        <f t="shared" si="9"/>
        <v>29.1</v>
      </c>
      <c r="J38" s="545">
        <f t="shared" si="9"/>
        <v>169.6</v>
      </c>
      <c r="K38" s="545">
        <f t="shared" si="9"/>
        <v>876.5</v>
      </c>
      <c r="L38" s="545">
        <f t="shared" si="9"/>
        <v>131.1</v>
      </c>
      <c r="M38" s="545">
        <f t="shared" si="9"/>
        <v>0</v>
      </c>
      <c r="N38" s="545">
        <f t="shared" si="9"/>
        <v>11.8</v>
      </c>
      <c r="O38" s="545">
        <f t="shared" si="9"/>
        <v>0</v>
      </c>
      <c r="P38" s="545">
        <f t="shared" si="9"/>
        <v>0</v>
      </c>
      <c r="Q38" s="545">
        <f t="shared" si="9"/>
        <v>0</v>
      </c>
      <c r="R38" s="545">
        <f t="shared" si="9"/>
        <v>0</v>
      </c>
      <c r="S38" s="545">
        <f t="shared" si="9"/>
        <v>4.4000000000000004</v>
      </c>
      <c r="T38" s="545">
        <f t="shared" si="9"/>
        <v>1062.9000000000001</v>
      </c>
      <c r="U38" s="545">
        <f t="shared" si="9"/>
        <v>0</v>
      </c>
      <c r="V38" s="545">
        <f t="shared" si="9"/>
        <v>0.2</v>
      </c>
      <c r="W38" s="545">
        <f t="shared" si="9"/>
        <v>0</v>
      </c>
      <c r="X38" s="545">
        <f t="shared" si="9"/>
        <v>0</v>
      </c>
      <c r="Y38" s="545">
        <f t="shared" si="9"/>
        <v>0</v>
      </c>
      <c r="Z38" s="546">
        <f t="shared" si="9"/>
        <v>49</v>
      </c>
      <c r="AA38" s="547">
        <f t="shared" si="4"/>
        <v>2988.7</v>
      </c>
    </row>
    <row r="39" spans="2:27" ht="24" customHeight="1" x14ac:dyDescent="0.15">
      <c r="B39" s="186"/>
      <c r="C39" s="972"/>
      <c r="D39" s="248"/>
      <c r="E39" s="243"/>
      <c r="F39" s="241" t="s">
        <v>233</v>
      </c>
      <c r="G39" s="548">
        <f>+ｱ.燃え殻!$Z$28</f>
        <v>0.5</v>
      </c>
      <c r="H39" s="548">
        <f>+ｲ.汚泥!$Z$28</f>
        <v>653.6</v>
      </c>
      <c r="I39" s="548">
        <f>+ｳ.廃油!$Z$28</f>
        <v>29.1</v>
      </c>
      <c r="J39" s="548">
        <f>+ｴ.廃酸!$Z$28</f>
        <v>169.6</v>
      </c>
      <c r="K39" s="548">
        <f>+ｵ.廃ｱﾙｶﾘ!$Z$28</f>
        <v>876.5</v>
      </c>
      <c r="L39" s="548">
        <f>+ｶ.廃ﾌﾟﾗ類!$Z$28</f>
        <v>131.1</v>
      </c>
      <c r="M39" s="548">
        <f>+ｷ.紙くず!$Z$28</f>
        <v>0</v>
      </c>
      <c r="N39" s="548">
        <f>+ｸ.木くず!$Z$28</f>
        <v>11.8</v>
      </c>
      <c r="O39" s="548">
        <f>+ｹ.繊維くず!$Z$28</f>
        <v>0</v>
      </c>
      <c r="P39" s="548">
        <f>+ｺ.動植物性残さ!$Z$28</f>
        <v>0</v>
      </c>
      <c r="Q39" s="548">
        <f>+ｻ.動物系固形不要物!$Z$28</f>
        <v>0</v>
      </c>
      <c r="R39" s="548">
        <f>+ｼ.ｺﾞﾑくず!$Z$28</f>
        <v>0</v>
      </c>
      <c r="S39" s="548">
        <f>+ｽ.金属くず!$Z$28</f>
        <v>4.4000000000000004</v>
      </c>
      <c r="T39" s="548">
        <f>+ｾ.ｶﾞﾗｽ･ｺﾝｸﾘ･陶磁器くず!$Z$28</f>
        <v>1062.9000000000001</v>
      </c>
      <c r="U39" s="548">
        <f>+ｿ.鉱さい!$Z$28</f>
        <v>0</v>
      </c>
      <c r="V39" s="548">
        <f>+ﾀ.がれき類!$Z$28</f>
        <v>0.2</v>
      </c>
      <c r="W39" s="548">
        <f>+ﾁ.動物のふん尿!$Z$28</f>
        <v>0</v>
      </c>
      <c r="X39" s="548">
        <f>+ﾂ.動物の死体!$Z$28</f>
        <v>0</v>
      </c>
      <c r="Y39" s="548">
        <f>+ﾃ.ばいじん!$Z$28</f>
        <v>0</v>
      </c>
      <c r="Z39" s="549">
        <f>+ﾄ.混合廃棄物その他!$Z$28</f>
        <v>49</v>
      </c>
      <c r="AA39" s="550">
        <f t="shared" si="4"/>
        <v>2988.7</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0.5</v>
      </c>
      <c r="H43" s="557">
        <f>+ｲ.汚泥!$AK$27</f>
        <v>653.6</v>
      </c>
      <c r="I43" s="557">
        <f>+ｳ.廃油!$AK$27</f>
        <v>29.1</v>
      </c>
      <c r="J43" s="557">
        <f>+ｴ.廃酸!$AK$27</f>
        <v>169.6</v>
      </c>
      <c r="K43" s="557">
        <f>+ｵ.廃ｱﾙｶﾘ!$AK$27</f>
        <v>876.5</v>
      </c>
      <c r="L43" s="557">
        <f>+ｶ.廃ﾌﾟﾗ類!$AK$27</f>
        <v>131.1</v>
      </c>
      <c r="M43" s="557">
        <f>+ｷ.紙くず!$AK$27</f>
        <v>0</v>
      </c>
      <c r="N43" s="557">
        <f>+ｸ.木くず!$AK$27</f>
        <v>11.8</v>
      </c>
      <c r="O43" s="557">
        <f>+ｹ.繊維くず!$AK$27</f>
        <v>0</v>
      </c>
      <c r="P43" s="557">
        <f>+ｺ.動植物性残さ!$AK$27</f>
        <v>0</v>
      </c>
      <c r="Q43" s="557">
        <f>+ｻ.動物系固形不要物!$AK$27</f>
        <v>0</v>
      </c>
      <c r="R43" s="557">
        <f>+ｼ.ｺﾞﾑくず!$AK$27</f>
        <v>0</v>
      </c>
      <c r="S43" s="557">
        <f>+ｽ.金属くず!$AK$27</f>
        <v>4.4000000000000004</v>
      </c>
      <c r="T43" s="557">
        <f>+ｾ.ｶﾞﾗｽ･ｺﾝｸﾘ･陶磁器くず!$AK$27</f>
        <v>1062.9000000000001</v>
      </c>
      <c r="U43" s="557">
        <f>+ｿ.鉱さい!$AK$27</f>
        <v>0</v>
      </c>
      <c r="V43" s="557">
        <f>+ﾀ.がれき類!$AK$27</f>
        <v>0.2</v>
      </c>
      <c r="W43" s="557">
        <f>+ﾁ.動物のふん尿!$AK$27</f>
        <v>0</v>
      </c>
      <c r="X43" s="557">
        <f>+ﾂ.動物の死体!$AK$27</f>
        <v>0</v>
      </c>
      <c r="Y43" s="557">
        <f>+ﾃ.ばいじん!$AK$27</f>
        <v>0</v>
      </c>
      <c r="Z43" s="558">
        <f>+ﾄ.混合廃棄物その他!$AK$27</f>
        <v>49</v>
      </c>
      <c r="AA43" s="559">
        <f t="shared" si="4"/>
        <v>2988.7</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0.5</v>
      </c>
      <c r="H45" s="563">
        <f>+ｲ.汚泥!$AR$24</f>
        <v>653.6</v>
      </c>
      <c r="I45" s="563">
        <f>+ｳ.廃油!$AR$24</f>
        <v>29.1</v>
      </c>
      <c r="J45" s="563">
        <f>+ｴ.廃酸!$AR$24</f>
        <v>169.6</v>
      </c>
      <c r="K45" s="563">
        <f>+ｵ.廃ｱﾙｶﾘ!$AR$24</f>
        <v>876.5</v>
      </c>
      <c r="L45" s="563">
        <f>+ｶ.廃ﾌﾟﾗ類!$AR$24</f>
        <v>131.1</v>
      </c>
      <c r="M45" s="563">
        <f>+ｷ.紙くず!$AR$24</f>
        <v>0</v>
      </c>
      <c r="N45" s="563">
        <f>+ｸ.木くず!$AR$24</f>
        <v>11.8</v>
      </c>
      <c r="O45" s="563">
        <f>+ｹ.繊維くず!$AR$24</f>
        <v>0</v>
      </c>
      <c r="P45" s="563">
        <f>+ｺ.動植物性残さ!$AR$24</f>
        <v>0</v>
      </c>
      <c r="Q45" s="563">
        <f>+ｻ.動物系固形不要物!$AR$24</f>
        <v>0</v>
      </c>
      <c r="R45" s="563">
        <f>+ｼ.ｺﾞﾑくず!$AR$24</f>
        <v>0</v>
      </c>
      <c r="S45" s="563">
        <f>+ｽ.金属くず!$AR$24</f>
        <v>4.4000000000000004</v>
      </c>
      <c r="T45" s="563">
        <f>+ｾ.ｶﾞﾗｽ･ｺﾝｸﾘ･陶磁器くず!$AR$24</f>
        <v>1062.9000000000001</v>
      </c>
      <c r="U45" s="563">
        <f>+ｿ.鉱さい!$AR$24</f>
        <v>0</v>
      </c>
      <c r="V45" s="563">
        <f>+ﾀ.がれき類!$AR$24</f>
        <v>0.2</v>
      </c>
      <c r="W45" s="563">
        <f>+ﾁ.動物のふん尿!$AR$24</f>
        <v>0</v>
      </c>
      <c r="X45" s="563">
        <f>+ﾂ.動物の死体!$AR$24</f>
        <v>0</v>
      </c>
      <c r="Y45" s="563">
        <f>+ﾃ.ばいじん!$AR$24</f>
        <v>0</v>
      </c>
      <c r="Z45" s="564">
        <f>+ﾄ.混合廃棄物その他!$AR$24</f>
        <v>49</v>
      </c>
      <c r="AA45" s="565">
        <f t="shared" si="4"/>
        <v>2988.7</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1</v>
      </c>
      <c r="H55" s="634">
        <f t="shared" ref="H55:Z55" si="10">IF(H9="0",+H19+H20,+H9+H19+H20)</f>
        <v>13472.1</v>
      </c>
      <c r="I55" s="634">
        <f t="shared" si="10"/>
        <v>58.2</v>
      </c>
      <c r="J55" s="634">
        <f t="shared" si="10"/>
        <v>339.2</v>
      </c>
      <c r="K55" s="634">
        <f t="shared" si="10"/>
        <v>1753.1</v>
      </c>
      <c r="L55" s="634">
        <f t="shared" si="10"/>
        <v>262.2</v>
      </c>
      <c r="M55" s="634">
        <f t="shared" si="10"/>
        <v>0</v>
      </c>
      <c r="N55" s="634">
        <f t="shared" si="10"/>
        <v>23.6</v>
      </c>
      <c r="O55" s="634">
        <f t="shared" si="10"/>
        <v>0</v>
      </c>
      <c r="P55" s="634">
        <f t="shared" si="10"/>
        <v>0</v>
      </c>
      <c r="Q55" s="634">
        <f t="shared" si="10"/>
        <v>0</v>
      </c>
      <c r="R55" s="634">
        <f t="shared" si="10"/>
        <v>0</v>
      </c>
      <c r="S55" s="634">
        <f t="shared" si="10"/>
        <v>8.8000000000000007</v>
      </c>
      <c r="T55" s="634">
        <f t="shared" si="10"/>
        <v>2514.4</v>
      </c>
      <c r="U55" s="634">
        <f t="shared" si="10"/>
        <v>0</v>
      </c>
      <c r="V55" s="634">
        <f t="shared" si="10"/>
        <v>0.4</v>
      </c>
      <c r="W55" s="634">
        <f t="shared" si="10"/>
        <v>0</v>
      </c>
      <c r="X55" s="634">
        <f t="shared" si="10"/>
        <v>0</v>
      </c>
      <c r="Y55" s="634">
        <f t="shared" si="10"/>
        <v>0</v>
      </c>
      <c r="Z55" s="634">
        <f t="shared" si="10"/>
        <v>98</v>
      </c>
      <c r="AA55" s="633">
        <f>+AA9+AA19+AA20</f>
        <v>18531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35" zoomScaleNormal="100" zoomScaleSheetLayoutView="115" workbookViewId="0">
      <selection activeCell="K184" sqref="K184:O184"/>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20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横浜市鶴見区末広町１－１</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AGC株式会社AGC横浜テクニカルセンター
常務執行役員センター長　峯伸也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045-511-1780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AGC横浜テクニカルセンター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2021</v>
      </c>
      <c r="Q25" s="1086"/>
      <c r="R25" s="1086"/>
      <c r="S25" s="1086"/>
      <c r="T25" s="1086"/>
      <c r="U25" s="1087"/>
    </row>
    <row r="26" spans="1:22" ht="26.25" customHeight="1" x14ac:dyDescent="0.15">
      <c r="C26" s="1099" t="s">
        <v>11</v>
      </c>
      <c r="D26" s="1100"/>
      <c r="E26" s="1101"/>
      <c r="F26" s="1118" t="str">
        <f>+表紙!F50</f>
        <v>横浜市鶴見区末広町１－１</v>
      </c>
      <c r="G26" s="1119"/>
      <c r="H26" s="1119"/>
      <c r="I26" s="1119"/>
      <c r="J26" s="1119"/>
      <c r="K26" s="1119"/>
      <c r="L26" s="1119"/>
      <c r="M26" s="1119"/>
      <c r="N26" s="454" t="s">
        <v>172</v>
      </c>
      <c r="O26" s="383"/>
      <c r="P26" s="383"/>
      <c r="Q26" s="1113" t="str">
        <f>IF(+表紙!Q50="","",+表紙!Q50)</f>
        <v>045-511-1780</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Ｅ21－窯業・土石製品製造業</v>
      </c>
      <c r="G30" s="1089"/>
      <c r="H30" s="1089"/>
      <c r="I30" s="1089"/>
      <c r="J30" s="1089"/>
      <c r="K30" s="1089"/>
      <c r="L30" s="282" t="s">
        <v>48</v>
      </c>
      <c r="M30" s="282"/>
      <c r="N30" s="1090" t="str">
        <f>IF(COUNTA(表紙!N54)=1,+表紙!N54,"")</f>
        <v>ガラス・土石製品</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5970</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1756</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11</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15542.300000000001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・もったいないnetの活用呼びかけ</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11</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2988.7</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・廃プラ分別を徹底し有価化出来るものを選定、売却先の模索</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・頻繁に廃棄する廃棄物を一覧にした早見表を更新</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・有価にできる廃プラがあることを場内に周知</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15542.300000000001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15531.400000000001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再生利用業者へ処理委託
有価取引業者の情報収集</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2988.7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2988.7</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再生利用業者への処理委託を継続
有価取引業者の情報収集・有価取引の実施</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b43c18-9aa6-4eb9-a165-495405128628" xsi:nil="true"/>
    <lcf76f155ced4ddcb4097134ff3c332f xmlns="6db8b26a-0e01-4373-8351-bedf614831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A5FC447CB94C48913C3E98E3E10E87" ma:contentTypeVersion="13" ma:contentTypeDescription="新しいドキュメントを作成します。" ma:contentTypeScope="" ma:versionID="d2d5ce6f526bebfc0e76f40c67c12cb4">
  <xsd:schema xmlns:xsd="http://www.w3.org/2001/XMLSchema" xmlns:xs="http://www.w3.org/2001/XMLSchema" xmlns:p="http://schemas.microsoft.com/office/2006/metadata/properties" xmlns:ns2="6db8b26a-0e01-4373-8351-bedf614831da" xmlns:ns3="92b43c18-9aa6-4eb9-a165-495405128628" xmlns:ns4="2b40daba-3163-4ddb-a8a0-c0d8547833e5" targetNamespace="http://schemas.microsoft.com/office/2006/metadata/properties" ma:root="true" ma:fieldsID="5823b7ead86f3a6fd21bdba231b7e431" ns2:_="" ns3:_="" ns4:_="">
    <xsd:import namespace="6db8b26a-0e01-4373-8351-bedf614831da"/>
    <xsd:import namespace="92b43c18-9aa6-4eb9-a165-495405128628"/>
    <xsd:import namespace="2b40daba-3163-4ddb-a8a0-c0d8547833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8b26a-0e01-4373-8351-bedf6148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4472dcf-cde0-4e6a-8f84-bd7a383b25e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b43c18-9aa6-4eb9-a165-49540512862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c6232e-71f5-4c3a-8cf5-29386fe4d04e}" ma:internalName="TaxCatchAll" ma:showField="CatchAllData" ma:web="92b43c18-9aa6-4eb9-a165-4954051286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40daba-3163-4ddb-a8a0-c0d8547833e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64D4FB-1955-4155-8E46-C40E73B9598A}">
  <ds:schemaRefs>
    <ds:schemaRef ds:uri="6db8b26a-0e01-4373-8351-bedf614831da"/>
    <ds:schemaRef ds:uri="http://schemas.microsoft.com/office/2006/documentManagement/types"/>
    <ds:schemaRef ds:uri="http://schemas.microsoft.com/office/infopath/2007/PartnerControls"/>
    <ds:schemaRef ds:uri="http://purl.org/dc/elements/1.1/"/>
    <ds:schemaRef ds:uri="http://schemas.microsoft.com/office/2006/metadata/properties"/>
    <ds:schemaRef ds:uri="92b43c18-9aa6-4eb9-a165-495405128628"/>
    <ds:schemaRef ds:uri="http://schemas.openxmlformats.org/package/2006/metadata/core-properties"/>
    <ds:schemaRef ds:uri="http://purl.org/dc/terms/"/>
    <ds:schemaRef ds:uri="2b40daba-3163-4ddb-a8a0-c0d8547833e5"/>
    <ds:schemaRef ds:uri="http://www.w3.org/XML/1998/namespace"/>
    <ds:schemaRef ds:uri="http://purl.org/dc/dcmitype/"/>
  </ds:schemaRefs>
</ds:datastoreItem>
</file>

<file path=customXml/itemProps2.xml><?xml version="1.0" encoding="utf-8"?>
<ds:datastoreItem xmlns:ds="http://schemas.openxmlformats.org/officeDocument/2006/customXml" ds:itemID="{1B23FD65-8764-406F-AFD7-52A79D905A6A}">
  <ds:schemaRefs>
    <ds:schemaRef ds:uri="http://schemas.microsoft.com/sharepoint/v3/contenttype/forms"/>
  </ds:schemaRefs>
</ds:datastoreItem>
</file>

<file path=customXml/itemProps3.xml><?xml version="1.0" encoding="utf-8"?>
<ds:datastoreItem xmlns:ds="http://schemas.openxmlformats.org/officeDocument/2006/customXml" ds:itemID="{5E083B49-6B6C-4696-BB41-5A295A48B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8b26a-0e01-4373-8351-bedf614831da"/>
    <ds:schemaRef ds:uri="92b43c18-9aa6-4eb9-a165-495405128628"/>
    <ds:schemaRef ds:uri="2b40daba-3163-4ddb-a8a0-c0d854783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2024-06-24T03:09:04Z</dcterms:created>
  <dcterms:modified xsi:type="dcterms:W3CDTF">2024-09-09T07:11:11Z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0x01010076A5FC447CB94C48913C3E98E3E10E87</vt:lpwstr>
  </property>
  <property fmtid="{D5CDD505-2E9C-101B-9397-08002B2CF9AE}" pid="3" name="MediaServiceImageTags">
    <vt:lpwstr/>
  </property>
</Properties>
</file>