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15255" windowHeight="6105"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O22" i="77"/>
  <c r="K51" i="94" s="1"/>
  <c r="J47" i="94"/>
  <c r="J46" i="94"/>
  <c r="J44" i="94"/>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O22" i="76"/>
  <c r="J51"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9" i="94" l="1"/>
  <c r="AA36" i="94"/>
  <c r="AA44" i="94"/>
  <c r="K226" i="95" s="1"/>
  <c r="K202" i="98" s="1"/>
  <c r="AA28" i="94"/>
  <c r="H32" i="94"/>
  <c r="H31" i="94" s="1"/>
  <c r="H26" i="94" s="1"/>
  <c r="H38" i="94"/>
  <c r="H37" i="94" s="1"/>
  <c r="O38" i="94"/>
  <c r="O37" i="94" s="1"/>
  <c r="O19" i="94" s="1"/>
  <c r="O10" i="94" s="1"/>
  <c r="AK27" i="82"/>
  <c r="X32" i="94"/>
  <c r="X31" i="94" s="1"/>
  <c r="X26" i="94" s="1"/>
  <c r="X27" i="94" s="1"/>
  <c r="X18" i="82"/>
  <c r="O16" i="83"/>
  <c r="Y50" i="94" s="1"/>
  <c r="X21" i="83"/>
  <c r="AK27" i="83"/>
  <c r="H27" i="94"/>
  <c r="X21" i="78"/>
  <c r="O16" i="79"/>
  <c r="R50" i="94" s="1"/>
  <c r="X21" i="89"/>
  <c r="F12" i="83"/>
  <c r="AA23" i="94"/>
  <c r="Y38" i="94"/>
  <c r="Y37" i="94" s="1"/>
  <c r="Y19" i="94" s="1"/>
  <c r="AA40" i="94"/>
  <c r="AK27" i="77"/>
  <c r="AK31" i="77" s="1"/>
  <c r="K52" i="94" s="1"/>
  <c r="AK27" i="74"/>
  <c r="AK31" i="74" s="1"/>
  <c r="H52" i="94" s="1"/>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AK31" i="84" s="1"/>
  <c r="T52" i="94" s="1"/>
  <c r="O16" i="75"/>
  <c r="I50" i="94" s="1"/>
  <c r="X21" i="75"/>
  <c r="AK27" i="89"/>
  <c r="X18" i="77"/>
  <c r="AA41" i="94"/>
  <c r="AK27" i="75"/>
  <c r="AK31" i="75" s="1"/>
  <c r="I52" i="94" s="1"/>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AK31" i="76" s="1"/>
  <c r="J52" i="94" s="1"/>
  <c r="L38" i="94"/>
  <c r="L37" i="94" s="1"/>
  <c r="L19" i="94" s="1"/>
  <c r="O16" i="87"/>
  <c r="O50" i="94" s="1"/>
  <c r="X21" i="87"/>
  <c r="Z38" i="94"/>
  <c r="Z37" i="94" s="1"/>
  <c r="Z19" i="94" s="1"/>
  <c r="W38" i="94"/>
  <c r="W37" i="94" s="1"/>
  <c r="W19" i="94" s="1"/>
  <c r="R32" i="94"/>
  <c r="R31" i="94" s="1"/>
  <c r="R26" i="94" s="1"/>
  <c r="R27" i="94" s="1"/>
  <c r="O12" i="94" l="1"/>
  <c r="O18" i="94"/>
  <c r="K145" i="95"/>
  <c r="K121" i="98" s="1"/>
  <c r="O11" i="94"/>
  <c r="O14" i="94"/>
  <c r="O17" i="94"/>
  <c r="O16" i="94"/>
  <c r="O13" i="94"/>
  <c r="O15" i="94"/>
  <c r="O9" i="94"/>
  <c r="O55" i="94"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<sst xmlns="http://schemas.openxmlformats.org/spreadsheetml/2006/main" count="3171" uniqueCount="459">
  <si>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</si>
  <si>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</si>
  <si>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</si>
  <si>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</si>
  <si>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</si>
  <si>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</si>
  <si>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</si>
  <si>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</si>
  <si>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</si>
  <si>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</si>
  <si>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</si>
  <si>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</si>
  <si>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</si>
  <si>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</si>
  <si>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</si>
  <si>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</si>
  <si>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</si>
  <si>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</si>
  <si>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</si>
  <si>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</si>
  <si>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</si>
  <si>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</si>
  <si>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</si>
  <si>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</si>
  <si>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</si>
  <si>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</si>
  <si>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</si>
  <si>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</si>
  <si>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</si>
  <si>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</si>
  <si>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</si>
  <si>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</si>
  <si>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</si>
  <si>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</si>
  <si>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</si>
  <si>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</si>
  <si>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</si>
  <si>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</si>
  <si>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</si>
  <si>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</si>
  <si>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</si>
  <si>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</si>
  <si>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</si>
  <si>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</si>
  <si>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</si>
  <si>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</si>
  <si>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</si>
  <si>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</si>
  <si>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</si>
  <si>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</si>
  <si>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</si>
  <si>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</si>
  <si>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</si>
  <si>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</si>
  <si>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</si>
  <si>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</si>
  <si>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</si>
  <si>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</si>
  <si>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</si>
  <si>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</si>
  <si>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</si>
  <si>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</si>
  <si>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</si>
  <si>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</si>
  <si>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</si>
  <si>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</si>
  <si>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</si>
  <si>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</si>
  <si>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</si>
  <si>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</si>
  <si>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</si>
  <si>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</si>
  <si>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</si>
  <si>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</si>
  <si>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</si>
  <si>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</si>
  <si>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</si>
  <si>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</si>
  <si>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</si>
  <si>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</si>
  <si>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</si>
  <si>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</si>
  <si>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</si>
  <si>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</si>
  <si>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</si>
  <si>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</si>
  <si>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</si>
  <si>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</si>
  <si>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</si>
  <si>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</si>
  <si>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</si>
  <si>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</si>
  <si>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</si>
  <si>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</si>
  <si>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</si>
  <si>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</si>
  <si>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</si>
  <si>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</si>
  <si>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</si>
  <si>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</si>
  <si>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</si>
  <si>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</si>
  <si>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</si>
  <si>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</si>
  <si>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</si>
  <si>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</si>
  <si>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</si>
  <si>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</si>
  <si>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</si>
  <si>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</si>
  <si>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</si>
  <si>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</si>
  <si>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</si>
  <si>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</si>
  <si>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</si>
  <si>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</si>
  <si>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</si>
  <si>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</si>
  <si>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</si>
  <si>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</si>
  <si>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</si>
  <si>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</si>
  <si>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</si>
  <si>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</si>
  <si>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</si>
  <si>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</si>
  <si>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</si>
  <si>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</si>
  <si>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</si>
  <si>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</si>
  <si>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</si>
  <si>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</si>
  <si>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</si>
  <si>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</si>
  <si>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</si>
  <si>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</si>
  <si>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</si>
  <si>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</si>
  <si>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</si>
  <si>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</si>
  <si>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</si>
  <si>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</si>
  <si>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</si>
  <si>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</si>
  <si>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</si>
  <si>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</si>
  <si>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</si>
  <si>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</si>
  <si>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</si>
  <si>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</si>
  <si>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</si>
  <si>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</si>
  <si>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</si>
  <si>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</si>
  <si>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</si>
  <si>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</si>
  <si>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</si>
  <si>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</si>
  <si>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</si>
  <si>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</si>
  <si>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</si>
  <si>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</si>
  <si>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</si>
  <si>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</si>
  <si>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</si>
  <si>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</si>
  <si>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</si>
  <si>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</si>
  <si>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</si>
  <si>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</si>
  <si>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</si>
  <si>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</si>
  <si>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</si>
  <si>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</si>
  <si>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</si>
  <si>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</si>
  <si>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</si>
  <si>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</si>
  <si>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</si>
  <si>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</si>
  <si>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</si>
  <si>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</si>
  <si>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</si>
  <si>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</si>
  <si>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</si>
  <si>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</si>
  <si>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</si>
  <si>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</si>
  <si>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</si>
  <si>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</si>
  <si>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</si>
  <si>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</si>
  <si>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</si>
  <si>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</si>
  <si>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</si>
  <si>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</si>
  <si>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</si>
  <si>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</si>
  <si>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</si>
  <si>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</si>
  <si>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</si>
  <si>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</si>
  <si>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</si>
  <si>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</si>
  <si>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</si>
  <si>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</si>
  <si>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</si>
  <si>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</si>
  <si>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</si>
  <si>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</si>
  <si>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</si>
  <si>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</si>
  <si>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</si>
  <si>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</si>
  <si>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</si>
  <si>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</si>
  <si>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</si>
  <si>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</si>
  <si>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</si>
  <si>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</si>
  <si>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</si>
  <si>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</si>
  <si>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</si>
  <si>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</si>
  <si>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</si>
  <si>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</si>
  <si>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</si>
  <si>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</si>
  <si>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</si>
  <si>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</si>
  <si>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</si>
  <si>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</si>
  <si>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</si>
  <si>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</si>
  <si>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</si>
  <si>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</si>
  <si>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</si>
  <si>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</si>
  <si>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</si>
  <si>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</si>
  <si>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</si>
  <si>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</si>
  <si>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</si>
  <si>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</si>
  <si>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</si>
  <si>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</si>
  <si>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</si>
  <si>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</si>
  <si>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</si>
  <si>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</si>
  <si>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</si>
  <si>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</si>
  <si>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</si>
  <si>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</si>
  <si>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</si>
  <si>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</si>
  <si>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</si>
  <si>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</si>
  <si>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</si>
  <si>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</si>
  <si>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</si>
  <si>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</si>
  <si>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</si>
  <si>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</si>
  <si>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</si>
  <si>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</si>
  <si>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</si>
  <si>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</si>
  <si>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</si>
  <si>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</si>
  <si>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</si>
  <si>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</si>
  <si>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</si>
  <si>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</si>
  <si>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</si>
  <si>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</si>
  <si>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</si>
  <si>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</si>
  <si>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</si>
  <si>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</si>
  <si>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</si>
  <si>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</si>
  <si>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</si>
  <si>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</si>
  <si>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</si>
  <si>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</si>
  <si>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</si>
  <si>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</si>
  <si>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</si>
  <si>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</si>
  <si>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</si>
  <si>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</si>
  <si>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</si>
  <si>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</si>
  <si>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</si>
  <si>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</si>
  <si>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</si>
  <si>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</si>
  <si>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</si>
  <si>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</si>
  <si>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</si>
  <si>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</si>
  <si>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</si>
  <si>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</si>
  <si>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</si>
  <si>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</si>
  <si>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</si>
  <si>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</si>
  <si>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</si>
  <si>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</si>
  <si>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</si>
  <si>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</si>
  <si>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</si>
  <si>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</si>
  <si>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</si>
  <si>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</si>
  <si>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</si>
  <si>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</si>
  <si>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</si>
  <si>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</si>
  <si>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</si>
  <si>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</si>
  <si>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</si>
  <si>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</si>
  <si>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</si>
  <si>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</si>
  <si>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</si>
  <si>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</si>
  <si>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</si>
  <si>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</si>
  <si>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</si>
  <si>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</si>
  <si>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</si>
  <si>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</si>
  <si>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</si>
  <si>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</si>
  <si>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</si>
  <si>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</si>
  <si>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</si>
  <si>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</si>
  <si>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</si>
  <si>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</si>
  <si>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</si>
  <si>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</si>
  <si>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</si>
  <si>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</si>
  <si>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</si>
  <si>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</si>
  <si>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</si>
  <si>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</si>
  <si>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</si>
  <si>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</si>
  <si>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</si>
  <si>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</si>
  <si>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</si>
  <si>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</si>
  <si>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</si>
  <si>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</si>
  <si>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</si>
  <si>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</si>
  <si>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</si>
  <si>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</si>
  <si>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</si>
  <si>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</si>
  <si>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</si>
  <si>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</si>
  <si>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</si>
  <si>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</si>
  <si>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</si>
  <si>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</si>
  <si>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</si>
  <si>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</si>
  <si>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</si>
  <si>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</si>
  <si>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</si>
  <si>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</si>
  <si>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</si>
  <si>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</si>
  <si>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</si>
  <si>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</si>
  <si>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</si>
  <si>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</si>
  <si>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</si>
  <si>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</si>
  <si>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</si>
  <si>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</si>
  <si>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</si>
  <si>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</si>
  <si>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</si>
  <si>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</si>
  <si>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</si>
  <si>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</si>
  <si>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</si>
  <si>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</si>
  <si>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</si>
  <si>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</si>
  <si>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</si>
  <si>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</si>
  <si>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</si>
  <si>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</si>
  <si>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</si>
  <si>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</si>
  <si>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</si>
  <si>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</si>
  <si>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</si>
  <si>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</si>
  <si>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</si>
  <si>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</si>
  <si>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</si>
  <si>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</si>
  <si>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</si>
  <si>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</si>
  <si>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</si>
  <si>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</si>
  <si>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</si>
  <si>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</si>
  <si>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</si>
  <si>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</si>
  <si>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</si>
  <si>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</si>
  <si>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</si>
  <si>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</si>
  <si>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</si>
  <si>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</si>
  <si>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</si>
  <si>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</si>
  <si>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</si>
  <si>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</si>
  <si>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</si>
  <si>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</si>
  <si>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</si>
  <si>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</si>
  <si>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</si>
  <si>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</si>
  <si>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</si>
  <si>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</si>
  <si>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</si>
  <si>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</si>
  <si>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</si>
  <si>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</si>
  <si>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</si>
  <si>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</si>
  <si>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</si>
  <si>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</si>
  <si>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</si>
  <si>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横浜市鶴見区末広町二丁目４番地</t>
    <phoneticPr fontId="3"/>
  </si>
  <si>
    <t>東芝エネルギーシステムズ株式会社
京浜事業所　所長　坪井　竜介</t>
    <phoneticPr fontId="3"/>
  </si>
  <si>
    <t>東芝エネルギーシステムズ株式会社　京浜事業所</t>
    <phoneticPr fontId="3"/>
  </si>
  <si>
    <t>０４５－５１０－５０００</t>
    <phoneticPr fontId="3"/>
  </si>
  <si>
    <t>横浜市長</t>
    <phoneticPr fontId="3"/>
  </si>
  <si>
    <t>Ｅ29－電気機械器具製造業</t>
    <phoneticPr fontId="3"/>
  </si>
  <si>
    <t>電気機械器具製造業</t>
    <phoneticPr fontId="3"/>
  </si>
  <si>
    <t>①設計仕様での高効率化、軽量化
②材料の歩留まり改善
③切削油再生機器の導入
④製品梱包の合理化
⑤ペーパーレス化
⑥木製パレットの再利用（廃棄物交換システム拡大）
⑥開発、試験、検査の合理化</t>
  </si>
  <si>
    <t>①上記取組の更なる推進（水平展開）　</t>
  </si>
  <si>
    <t>①大分類で２１種を分別ガイドに掲載して各排出場所に掲示　　　　　　　　　　　　　　　　　　　　　　　　　　　　　　　　　　　②分別パトロールの実施による周知、指導強化</t>
  </si>
  <si>
    <t>①上記取組の更なる推進（水平展開）　　　　　　　　　　　　　　　　　　　　　　　　　　　　　　　　　　　　　　　　　　　　　　　　②廃プラスチック系の分別細分化による有償化と再生利用向上</t>
  </si>
  <si>
    <t>汚泥→焼却・混錬・破砕・機械乾燥→再資源化
廃油→油水分離・焼却→再資源化
廃酸→中和→再資源化
廃アルカリ→中和→再資源化
廃プラスチック→破砕・圧縮→再資源化
木くず→破砕→再資源化
金属くず→破砕・分別→再資源化
ガラス・コンクリート・陶磁器くず→破砕→再資源化
鉱さい→破砕・薬注固化→埋立・再資源化</t>
    <rPh sb="0" eb="2">
      <t>オデイ</t>
    </rPh>
    <rPh sb="3" eb="5">
      <t>ショウキャク</t>
    </rPh>
    <rPh sb="6" eb="8">
      <t>コンレン</t>
    </rPh>
    <rPh sb="9" eb="11">
      <t>ハサイ</t>
    </rPh>
    <rPh sb="12" eb="14">
      <t>キカイ</t>
    </rPh>
    <rPh sb="14" eb="16">
      <t>カンソウ</t>
    </rPh>
    <rPh sb="22" eb="24">
      <t>ハイユ</t>
    </rPh>
    <rPh sb="30" eb="32">
      <t>ショウキャク</t>
    </rPh>
    <rPh sb="38" eb="40">
      <t>ハイサン</t>
    </rPh>
    <rPh sb="41" eb="43">
      <t>チュウワ</t>
    </rPh>
    <rPh sb="44" eb="48">
      <t>サイシゲンカ</t>
    </rPh>
    <rPh sb="49" eb="50">
      <t>ハイ</t>
    </rPh>
    <rPh sb="55" eb="57">
      <t>チュウワ</t>
    </rPh>
    <rPh sb="58" eb="62">
      <t>サイシゲンカ</t>
    </rPh>
    <rPh sb="63" eb="64">
      <t>ハイ</t>
    </rPh>
    <rPh sb="71" eb="73">
      <t>ハサイ</t>
    </rPh>
    <rPh sb="74" eb="76">
      <t>アッシュク</t>
    </rPh>
    <rPh sb="77" eb="81">
      <t>サイシゲンカ</t>
    </rPh>
    <rPh sb="82" eb="83">
      <t>キ</t>
    </rPh>
    <rPh sb="86" eb="88">
      <t>ハサイ</t>
    </rPh>
    <rPh sb="89" eb="93">
      <t>サイシゲンカ</t>
    </rPh>
    <rPh sb="94" eb="96">
      <t>キンゾク</t>
    </rPh>
    <rPh sb="99" eb="101">
      <t>ハサイ</t>
    </rPh>
    <rPh sb="102" eb="104">
      <t>ブンベツ</t>
    </rPh>
    <rPh sb="105" eb="109">
      <t>サイシゲンカ</t>
    </rPh>
    <rPh sb="121" eb="124">
      <t>トウジキ</t>
    </rPh>
    <rPh sb="127" eb="129">
      <t>ハサイ</t>
    </rPh>
    <rPh sb="130" eb="134">
      <t>サイシゲンカ</t>
    </rPh>
    <rPh sb="135" eb="136">
      <t>コウ</t>
    </rPh>
    <rPh sb="139" eb="141">
      <t>ハサイ</t>
    </rPh>
    <rPh sb="142" eb="146">
      <t>ヤクチュウコカ</t>
    </rPh>
    <rPh sb="147" eb="149">
      <t>ウメタテ</t>
    </rPh>
    <rPh sb="150" eb="154">
      <t>サイシゲンカ</t>
    </rPh>
    <phoneticPr fontId="3"/>
  </si>
  <si>
    <t>所長→環境保全副責任者→各部門長（１３名）の体制で管理、教育、研修を実施している。</t>
    <phoneticPr fontId="3"/>
  </si>
  <si>
    <t>令和  6年  6月  27日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</si>
</sst>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89075" y="2197100"/>
          <a:ext cx="396875" cy="63182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79550" y="2178050"/>
          <a:ext cx="406400" cy="62230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79550" y="2187575"/>
          <a:ext cx="406400" cy="63182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2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2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79550" y="2197100"/>
          <a:ext cx="406400" cy="63182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79550" y="2216150"/>
          <a:ext cx="406400" cy="62230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79550" y="2187575"/>
          <a:ext cx="406400" cy="63182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79550" y="2187575"/>
          <a:ext cx="406400" cy="63182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Normal="115" zoomScaleSheetLayoutView="100" workbookViewId="0">
      <selection activeCell="N51" sqref="N51:U51"/>
    </sheetView>
  </sheetViews>
  <sheetFormatPr defaultColWidth="9" defaultRowHeight="12" x14ac:dyDescent="0.15"/>
  <cols>
    <col min="1" max="1" width="1.125" style="28" customWidth="1"/>
    <col min="2" max="2" width="3.375" style="28" customWidth="1"/>
    <col min="3" max="3" width="2.875" style="26" customWidth="1"/>
    <col min="4" max="4" width="3.125" style="26" customWidth="1"/>
    <col min="5" max="5" width="9.625" style="26" customWidth="1"/>
    <col min="6" max="6" width="2.875" style="26" customWidth="1"/>
    <col min="7" max="7" width="9.875" style="26" customWidth="1"/>
    <col min="8" max="8" width="1.875" style="26" customWidth="1"/>
    <col min="9" max="9" width="3.875" style="26" customWidth="1"/>
    <col min="10" max="10" width="9.875" style="26" customWidth="1"/>
    <col min="11" max="11" width="1.875" style="26" customWidth="1"/>
    <col min="12" max="12" width="3.875" style="26" customWidth="1"/>
    <col min="13" max="13" width="9.875" style="26" customWidth="1"/>
    <col min="14" max="14" width="1.875" style="26" customWidth="1"/>
    <col min="15" max="15" width="4.875" style="26" customWidth="1"/>
    <col min="16" max="16" width="8.875" style="26" customWidth="1"/>
    <col min="17" max="17" width="1.875" style="26" customWidth="1"/>
    <col min="18" max="18" width="4.875" style="26" customWidth="1"/>
    <col min="19" max="19" width="0.875" style="26" customWidth="1"/>
    <col min="20" max="20" width="7.875" style="26" customWidth="1"/>
    <col min="21" max="21" width="1.375" style="26" customWidth="1"/>
    <col min="22" max="22" width="2.125" style="26" customWidth="1"/>
    <col min="23" max="23" width="9" style="26"/>
    <col min="24" max="24" width="9" style="53"/>
    <col min="25" max="25" width="10.875" style="53" customWidth="1"/>
    <col min="26" max="26" width="9" style="53"/>
    <col min="27" max="27" width="13.375" style="53" customWidth="1"/>
    <col min="28" max="33" width="9" style="53"/>
    <col min="34" max="34" width="33.8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3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458</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449</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445</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446</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448</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447</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2027</v>
      </c>
      <c r="Q49" s="726"/>
      <c r="R49" s="726"/>
      <c r="S49" s="726"/>
      <c r="T49" s="726"/>
      <c r="U49" s="727"/>
    </row>
    <row r="50" spans="3:54" ht="26.25" customHeight="1" x14ac:dyDescent="0.15">
      <c r="C50" s="697" t="s">
        <v>11</v>
      </c>
      <c r="D50" s="698"/>
      <c r="E50" s="699"/>
      <c r="F50" s="708" t="s">
        <v>445</v>
      </c>
      <c r="G50" s="709"/>
      <c r="H50" s="709"/>
      <c r="I50" s="709"/>
      <c r="J50" s="709"/>
      <c r="K50" s="709"/>
      <c r="L50" s="709"/>
      <c r="M50" s="709"/>
      <c r="N50" s="592" t="s">
        <v>172</v>
      </c>
      <c r="O50" s="595"/>
      <c r="P50" s="596"/>
      <c r="Q50" s="712" t="s">
        <v>448</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450</v>
      </c>
      <c r="G54" s="793"/>
      <c r="H54" s="793"/>
      <c r="I54" s="793"/>
      <c r="J54" s="793"/>
      <c r="K54" s="793"/>
      <c r="L54" s="38" t="s">
        <v>48</v>
      </c>
      <c r="M54" s="38"/>
      <c r="N54" s="797" t="s">
        <v>451</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v>39172</v>
      </c>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3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1500</v>
      </c>
      <c r="G61" s="795"/>
      <c r="H61" s="795"/>
      <c r="I61" s="795"/>
      <c r="J61" s="795"/>
      <c r="K61" s="795"/>
      <c r="L61" s="795"/>
      <c r="M61" s="795"/>
      <c r="N61" s="795"/>
      <c r="O61" s="795"/>
      <c r="P61" s="795"/>
      <c r="Q61" s="795"/>
      <c r="R61" s="795"/>
      <c r="S61" s="795"/>
      <c r="T61" s="795"/>
      <c r="U61" s="796"/>
      <c r="W61" s="34"/>
    </row>
    <row r="62" spans="3:54" ht="14.1" customHeight="1" x14ac:dyDescent="0.15">
      <c r="C62" s="597"/>
      <c r="D62" s="576"/>
      <c r="E62" s="505"/>
      <c r="F62" s="772" t="s">
        <v>456</v>
      </c>
      <c r="G62" s="773"/>
      <c r="H62" s="773"/>
      <c r="I62" s="773"/>
      <c r="J62" s="773"/>
      <c r="K62" s="773"/>
      <c r="L62" s="773"/>
      <c r="M62" s="773"/>
      <c r="N62" s="773"/>
      <c r="O62" s="773"/>
      <c r="P62" s="773"/>
      <c r="Q62" s="773"/>
      <c r="R62" s="773"/>
      <c r="S62" s="773"/>
      <c r="T62" s="773"/>
      <c r="U62" s="774"/>
      <c r="W62" s="34"/>
    </row>
    <row r="63" spans="3:54" ht="14.1"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4.1"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4.1"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4.1"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4.1"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4.1"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4.1"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4.1"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4.1"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4.1"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4.1"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3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4.1" customHeight="1" x14ac:dyDescent="0.15">
      <c r="C77" s="442"/>
      <c r="D77" s="766" t="s">
        <v>457</v>
      </c>
      <c r="E77" s="767"/>
      <c r="F77" s="767"/>
      <c r="G77" s="767"/>
      <c r="H77" s="767"/>
      <c r="I77" s="767"/>
      <c r="J77" s="767"/>
      <c r="K77" s="767"/>
      <c r="L77" s="767"/>
      <c r="M77" s="767"/>
      <c r="N77" s="767"/>
      <c r="O77" s="767"/>
      <c r="P77" s="767"/>
      <c r="Q77" s="767"/>
      <c r="R77" s="767"/>
      <c r="S77" s="767"/>
      <c r="T77" s="767"/>
      <c r="U77" s="768"/>
      <c r="W77"/>
    </row>
    <row r="78" spans="3:23" ht="14.1"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4.1"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4.1"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4.1"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4.1"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4.1"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4.1"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4.1"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4.1"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9</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1146.9000000000001</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4.1"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4.1" customHeight="1" x14ac:dyDescent="0.15">
      <c r="C94" s="780"/>
      <c r="D94" s="785"/>
      <c r="E94" s="751"/>
      <c r="F94" s="652" t="s">
        <v>452</v>
      </c>
      <c r="G94" s="653"/>
      <c r="H94" s="653"/>
      <c r="I94" s="653"/>
      <c r="J94" s="653"/>
      <c r="K94" s="653"/>
      <c r="L94" s="653"/>
      <c r="M94" s="653"/>
      <c r="N94" s="653"/>
      <c r="O94" s="653"/>
      <c r="P94" s="653"/>
      <c r="Q94" s="653"/>
      <c r="R94" s="653"/>
      <c r="S94" s="653"/>
      <c r="T94" s="653"/>
      <c r="U94" s="654"/>
      <c r="V94" s="180"/>
      <c r="W94" s="181"/>
      <c r="X94" s="181"/>
      <c r="Y94" s="181"/>
    </row>
    <row r="95" spans="1:56" ht="14.1"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4.1"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4.1"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4.1"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4.1"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4.1"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4.1"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4.1"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9</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1112.3</v>
      </c>
      <c r="L105" s="755"/>
      <c r="M105" s="755"/>
      <c r="N105" s="755"/>
      <c r="O105" s="755"/>
      <c r="P105" s="610" t="s">
        <v>291</v>
      </c>
      <c r="Q105" s="777"/>
      <c r="R105" s="777"/>
      <c r="S105" s="777"/>
      <c r="T105" s="777"/>
      <c r="U105" s="778"/>
      <c r="V105" s="376"/>
      <c r="W105" s="376"/>
      <c r="X105" s="115"/>
      <c r="Y105" s="26"/>
      <c r="BC105" s="53"/>
      <c r="BD105" s="53"/>
    </row>
    <row r="106" spans="1:56" ht="14.1"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4.1" customHeight="1" x14ac:dyDescent="0.15">
      <c r="C109" s="781"/>
      <c r="D109" s="759"/>
      <c r="E109" s="650"/>
      <c r="F109" s="652" t="s">
        <v>453</v>
      </c>
      <c r="G109" s="653"/>
      <c r="H109" s="653"/>
      <c r="I109" s="653"/>
      <c r="J109" s="653"/>
      <c r="K109" s="653"/>
      <c r="L109" s="653"/>
      <c r="M109" s="653"/>
      <c r="N109" s="653"/>
      <c r="O109" s="653"/>
      <c r="P109" s="653"/>
      <c r="Q109" s="653"/>
      <c r="R109" s="653"/>
      <c r="S109" s="653"/>
      <c r="T109" s="653"/>
      <c r="U109" s="654"/>
      <c r="V109" s="195"/>
      <c r="W109" s="181"/>
      <c r="X109" s="181"/>
      <c r="Y109" s="181"/>
    </row>
    <row r="110" spans="1:56" ht="14.1"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4.1"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4.1"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4.1"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4.1"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4.1"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4.1"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4.1"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4.1" customHeight="1" x14ac:dyDescent="0.15">
      <c r="C120" s="617"/>
      <c r="D120" s="647"/>
      <c r="E120" s="650"/>
      <c r="F120" s="652" t="s">
        <v>454</v>
      </c>
      <c r="G120" s="653"/>
      <c r="H120" s="653"/>
      <c r="I120" s="653"/>
      <c r="J120" s="653"/>
      <c r="K120" s="653"/>
      <c r="L120" s="653"/>
      <c r="M120" s="653"/>
      <c r="N120" s="653"/>
      <c r="O120" s="653"/>
      <c r="P120" s="653"/>
      <c r="Q120" s="653"/>
      <c r="R120" s="653"/>
      <c r="S120" s="653"/>
      <c r="T120" s="653"/>
      <c r="U120" s="654"/>
      <c r="V120" s="195"/>
      <c r="W120" s="181"/>
      <c r="X120" s="181"/>
      <c r="Y120" s="181"/>
    </row>
    <row r="121" spans="3:27" ht="14.1"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4.1"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4.1"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4.1"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4.1" customHeight="1" x14ac:dyDescent="0.15">
      <c r="C126" s="622"/>
      <c r="D126" s="647"/>
      <c r="E126" s="650"/>
      <c r="F126" s="652" t="s">
        <v>455</v>
      </c>
      <c r="G126" s="653"/>
      <c r="H126" s="653"/>
      <c r="I126" s="653"/>
      <c r="J126" s="653"/>
      <c r="K126" s="653"/>
      <c r="L126" s="653"/>
      <c r="M126" s="653"/>
      <c r="N126" s="653"/>
      <c r="O126" s="653"/>
      <c r="P126" s="653"/>
      <c r="Q126" s="653"/>
      <c r="R126" s="653"/>
      <c r="S126" s="653"/>
      <c r="T126" s="653"/>
      <c r="U126" s="654"/>
      <c r="V126" s="195"/>
      <c r="W126" s="181"/>
      <c r="X126" s="181"/>
      <c r="Y126" s="181"/>
    </row>
    <row r="127" spans="3:27" ht="14.1"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4.1"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4.1"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4.1"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4.1"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4.1"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4.1"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4.1"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4.1"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4.1"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4.1"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4.1"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4.1"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4.1"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4.1"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4.1"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4.1"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4.1"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4.1"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4.1"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4.1"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4.1"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4.1"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8.1"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8.1"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4.1"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4.1"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4.1"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4.1"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4.1"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4.1"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4.1"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4.1"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4.1"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4.1"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8.1"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8.1"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4.1"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4.1"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4.1"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4.1"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4.1"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4.1"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4.1"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4.1"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4.1"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4.1"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4.1"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4.1"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4.1"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4.1"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4.1"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4.1"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4.1"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4.1"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4.1"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4.1"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4.1"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4.1"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4.1"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4.1"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4.1"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4.1"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4.1"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35" customHeight="1" x14ac:dyDescent="0.15">
      <c r="C208" s="214"/>
      <c r="D208" s="647"/>
      <c r="E208" s="650"/>
      <c r="F208" s="668" t="s">
        <v>267</v>
      </c>
      <c r="G208" s="669"/>
      <c r="H208" s="669"/>
      <c r="I208" s="669"/>
      <c r="J208" s="669"/>
      <c r="K208" s="645">
        <f>+別紙!AA14</f>
        <v>1146.9000000000001</v>
      </c>
      <c r="L208" s="645"/>
      <c r="M208" s="645"/>
      <c r="N208" s="645"/>
      <c r="O208" s="645"/>
      <c r="P208" s="217" t="s">
        <v>13</v>
      </c>
      <c r="Q208" s="670" t="s">
        <v>365</v>
      </c>
      <c r="R208" s="671"/>
      <c r="S208" s="671"/>
      <c r="T208" s="671"/>
      <c r="U208" s="672"/>
      <c r="V208" s="180"/>
      <c r="W208" s="181"/>
      <c r="X208" s="181"/>
      <c r="Y208" s="181"/>
    </row>
    <row r="209" spans="3:26" ht="43.35" customHeight="1" x14ac:dyDescent="0.15">
      <c r="C209" s="214"/>
      <c r="D209" s="647"/>
      <c r="E209" s="650"/>
      <c r="F209" s="328"/>
      <c r="G209" s="658" t="s">
        <v>223</v>
      </c>
      <c r="H209" s="659"/>
      <c r="I209" s="659"/>
      <c r="J209" s="659"/>
      <c r="K209" s="645">
        <f>+別紙!AA15</f>
        <v>780.1</v>
      </c>
      <c r="L209" s="645"/>
      <c r="M209" s="645"/>
      <c r="N209" s="645"/>
      <c r="O209" s="645"/>
      <c r="P209" s="578" t="s">
        <v>13</v>
      </c>
      <c r="Q209" s="673"/>
      <c r="R209" s="674"/>
      <c r="S209" s="674"/>
      <c r="T209" s="674"/>
      <c r="U209" s="675"/>
      <c r="V209" s="180"/>
      <c r="W209" s="181"/>
      <c r="X209" s="181"/>
      <c r="Y209" s="181"/>
    </row>
    <row r="210" spans="3:26" ht="43.35" customHeight="1" x14ac:dyDescent="0.15">
      <c r="C210" s="214"/>
      <c r="D210" s="647"/>
      <c r="E210" s="650"/>
      <c r="F210" s="328"/>
      <c r="G210" s="658" t="s">
        <v>224</v>
      </c>
      <c r="H210" s="659"/>
      <c r="I210" s="659"/>
      <c r="J210" s="659"/>
      <c r="K210" s="645">
        <f>+別紙!AA16</f>
        <v>1146.9000000000001</v>
      </c>
      <c r="L210" s="645"/>
      <c r="M210" s="645"/>
      <c r="N210" s="645"/>
      <c r="O210" s="645"/>
      <c r="P210" s="578" t="s">
        <v>13</v>
      </c>
      <c r="Q210" s="673"/>
      <c r="R210" s="674"/>
      <c r="S210" s="674"/>
      <c r="T210" s="674"/>
      <c r="U210" s="675"/>
      <c r="V210" s="180"/>
      <c r="W210" s="181"/>
      <c r="X210" s="181"/>
      <c r="Y210" s="181"/>
    </row>
    <row r="211" spans="3:26" ht="43.3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3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4.1"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4.1"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4.1"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4.1"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4.1"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4.1"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4.1"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4.1"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4.1"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4.1"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1112.3</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182.9</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1112.3</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4.1"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4.1"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4.1"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4.1"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4.1"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4.1"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4.1"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4.1"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4.1"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4.1"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20.100000000000001"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20.100000000000001"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1.1"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1.1"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349999999999994"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1.1"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9"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3" workbookViewId="0">
      <selection activeCell="AK30" sqref="AK30:AN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121.4</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125.2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121.4</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121.4</v>
      </c>
      <c r="P27" s="881"/>
      <c r="Q27" s="881"/>
      <c r="R27" s="881"/>
      <c r="S27" s="59" t="s">
        <v>38</v>
      </c>
      <c r="T27" s="80"/>
      <c r="U27" s="80"/>
      <c r="X27" s="78" t="s">
        <v>39</v>
      </c>
      <c r="Y27" s="81"/>
      <c r="AG27" s="68"/>
      <c r="AH27" s="68"/>
      <c r="AI27" s="68"/>
      <c r="AJ27" s="68"/>
      <c r="AK27" s="831">
        <f>+AG18+O27</f>
        <v>121.4</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121.4</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125.2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121.4</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125.2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3" workbookViewId="0">
      <selection activeCell="AK30" sqref="AK30:AN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1.3</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1.3</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v>
      </c>
      <c r="P27" s="881"/>
      <c r="Q27" s="881"/>
      <c r="R27" s="881"/>
      <c r="S27" s="59" t="s">
        <v>38</v>
      </c>
      <c r="T27" s="80"/>
      <c r="U27" s="80"/>
      <c r="X27" s="78" t="s">
        <v>39</v>
      </c>
      <c r="Y27" s="81"/>
      <c r="AG27" s="68"/>
      <c r="AH27" s="68"/>
      <c r="AI27" s="68"/>
      <c r="AJ27" s="68"/>
      <c r="AK27" s="831">
        <f>+AG18+O27</f>
        <v>1.3</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1.3</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1.4</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1.4</v>
      </c>
      <c r="G30" s="837"/>
      <c r="H30" s="234" t="s">
        <v>198</v>
      </c>
      <c r="L30" s="845"/>
      <c r="O30" s="71"/>
      <c r="Q30" s="847">
        <f>+ROUND(Z28,1)+ROUND(Z29,1)+ROUND(Z30,1)</f>
        <v>1.3</v>
      </c>
      <c r="R30" s="881"/>
      <c r="S30" s="881"/>
      <c r="T30" s="881"/>
      <c r="U30" s="59" t="s">
        <v>16</v>
      </c>
      <c r="X30" s="889" t="s">
        <v>186</v>
      </c>
      <c r="Y30" s="890"/>
      <c r="Z30" s="833"/>
      <c r="AA30" s="834"/>
      <c r="AB30" s="834"/>
      <c r="AC30" s="834"/>
      <c r="AD30" s="834"/>
      <c r="AE30" s="59" t="s">
        <v>13</v>
      </c>
      <c r="AK30" s="818">
        <v>1.3</v>
      </c>
      <c r="AL30" s="819"/>
      <c r="AM30" s="819"/>
      <c r="AN30" s="819"/>
      <c r="AO30" s="67" t="s">
        <v>13</v>
      </c>
      <c r="AR30" s="830"/>
      <c r="AS30" s="827"/>
      <c r="AT30" s="827"/>
      <c r="AU30" s="828"/>
    </row>
    <row r="31" spans="2:48" ht="27" customHeight="1" thickTop="1" thickBot="1" x14ac:dyDescent="0.2">
      <c r="B31" s="853" t="s">
        <v>375</v>
      </c>
      <c r="C31" s="842"/>
      <c r="D31" s="842"/>
      <c r="E31" s="843"/>
      <c r="F31" s="836">
        <v>1.4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22" workbookViewId="0">
      <selection activeCell="AH30" sqref="AH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17.8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18.399999999999999</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17.8</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17.8</v>
      </c>
      <c r="P27" s="881"/>
      <c r="Q27" s="881"/>
      <c r="R27" s="881"/>
      <c r="S27" s="59" t="s">
        <v>38</v>
      </c>
      <c r="T27" s="80"/>
      <c r="U27" s="80"/>
      <c r="X27" s="78" t="s">
        <v>39</v>
      </c>
      <c r="Y27" s="81"/>
      <c r="AG27" s="68"/>
      <c r="AH27" s="68"/>
      <c r="AI27" s="68"/>
      <c r="AJ27" s="68"/>
      <c r="AK27" s="831">
        <f>+AG18+O27</f>
        <v>17.8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17.8</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18.399999999999999</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17.8</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18.399999999999999</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49" width="9" style="55"/>
    <col min="50" max="50" width="49.8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1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3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東芝エネルギーシステムズ株式会社　京浜事業所</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3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M37" zoomScale="80" zoomScaleNormal="80" workbookViewId="0"/>
  </sheetViews>
  <sheetFormatPr defaultColWidth="9" defaultRowHeight="11.25" x14ac:dyDescent="0.15"/>
  <cols>
    <col min="1" max="1" width="2.5" style="12" customWidth="1"/>
    <col min="2" max="3" width="3.875" style="12" customWidth="1"/>
    <col min="4" max="4" width="4.5" style="12" customWidth="1"/>
    <col min="5" max="5" width="3.875" style="12" customWidth="1"/>
    <col min="6" max="6" width="40.875" style="12" customWidth="1"/>
    <col min="7" max="7" width="9.875" style="12" customWidth="1"/>
    <col min="8" max="8" width="10.375" style="12" customWidth="1"/>
    <col min="9" max="26" width="9.875" style="12" customWidth="1"/>
    <col min="27" max="27" width="11.8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東芝エネルギーシステムズ株式会社　京浜事業所</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9.1"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59.6</v>
      </c>
      <c r="I9" s="507">
        <f>IF(OR(ｳ.廃油!F24&gt;0,ｳ.廃油!F24&lt;0),ｳ.廃油!F24,IF(I$19&gt;0,"0",0))</f>
        <v>222.9</v>
      </c>
      <c r="J9" s="507">
        <f>IF(OR(ｴ.廃酸!$F24&gt;0,ｴ.廃酸!$F24&lt;0),ｴ.廃酸!F24,IF(J$19&gt;0,"0",0))</f>
        <v>1.6</v>
      </c>
      <c r="K9" s="507">
        <f>IF(OR(ｵ.廃ｱﾙｶﾘ!$F24&gt;0,ｵ.廃ｱﾙｶﾘ!$F24&lt;0),ｵ.廃ｱﾙｶﾘ!F24,IF(K$19&gt;0,"0",0))</f>
        <v>0.5</v>
      </c>
      <c r="L9" s="507">
        <f>IF(OR(ｶ.廃ﾌﾟﾗ類!F24&gt;0,ｶ.廃ﾌﾟﾗ類!F24&lt;0),ｶ.廃ﾌﾟﾗ類!F24,IF(L$19&gt;0,"0",0))</f>
        <v>125.9</v>
      </c>
      <c r="M9" s="507">
        <f>IF(OR(ｷ.紙くず!F24&gt;0,ｷ.紙くず!F24&lt;0),ｷ.紙くず!F24,IF(M$19&gt;0,"0",0))</f>
        <v>0</v>
      </c>
      <c r="N9" s="507">
        <f>IF(OR(ｸ.木くず!F24&gt;0,ｸ.木くず!F24&lt;0),ｸ.木くず!F24,IF(N$19&gt;0,"0",0))</f>
        <v>591.4</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125.2</v>
      </c>
      <c r="T9" s="507">
        <f>IF(OR(ｾ.ｶﾞﾗｽ･ｺﾝｸﾘ･陶磁器くず!F24&gt;0,ｾ.ｶﾞﾗｽ･ｺﾝｸﾘ･陶磁器くず!F24&lt;0),ｾ.ｶﾞﾗｽ･ｺﾝｸﾘ･陶磁器くず!F24,IF(T$19&gt;0,"0",0))</f>
        <v>1.4</v>
      </c>
      <c r="U9" s="507">
        <f>IF(OR(ｿ.鉱さい!F24&gt;0,ｿ.鉱さい!F24&lt;0),ｿ.鉱さい!F24,IF(U$19&gt;0,"0",0))</f>
        <v>18.399999999999999</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1146.9000000000001</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t="str">
        <f>IF(OR(ｳ.廃油!F25&gt;0,ｳ.廃油!F25&lt;0),ｳ.廃油!F25,IF(I$19&gt;0,"0",0))</f>
        <v>0</v>
      </c>
      <c r="J10" s="510" t="str">
        <f>IF(OR(ｴ.廃酸!$F25&gt;0,ｴ.廃酸!$F25&lt;0),ｴ.廃酸!F25,IF(J$19&gt;0,"0",0))</f>
        <v>0</v>
      </c>
      <c r="K10" s="510" t="str">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t="str">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t="str">
        <f>IF(OR(ｳ.廃油!F26&gt;0,ｳ.廃油!F26&lt;0),ｳ.廃油!F26,IF(I$19&gt;0,"0",0))</f>
        <v>0</v>
      </c>
      <c r="J11" s="513" t="str">
        <f>IF(OR(ｴ.廃酸!$F26&gt;0,ｴ.廃酸!$F26&lt;0),ｴ.廃酸!F26,IF(J$19&gt;0,"0",0))</f>
        <v>0</v>
      </c>
      <c r="K11" s="513" t="str">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t="str">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t="str">
        <f>IF(OR(ｳ.廃油!F27&gt;0,ｳ.廃油!F27&lt;0),ｳ.廃油!F27,IF(I$19&gt;0,"0",0))</f>
        <v>0</v>
      </c>
      <c r="J12" s="513" t="str">
        <f>IF(OR(ｴ.廃酸!$F27&gt;0,ｴ.廃酸!$F27&lt;0),ｴ.廃酸!F27,IF(J$19&gt;0,"0",0))</f>
        <v>0</v>
      </c>
      <c r="K12" s="513" t="str">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t="str">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t="str">
        <f>IF(OR(ｳ.廃油!F28&gt;0,ｳ.廃油!F28&lt;0),ｳ.廃油!F28,IF(I$19&gt;0,"0",0))</f>
        <v>0</v>
      </c>
      <c r="J13" s="513" t="str">
        <f>IF(OR(ｴ.廃酸!$F28&gt;0,ｴ.廃酸!$F28&lt;0),ｴ.廃酸!F28,IF(J$19&gt;0,"0",0))</f>
        <v>0</v>
      </c>
      <c r="K13" s="513" t="str">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t="str">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59.6</v>
      </c>
      <c r="I14" s="513">
        <f>IF(OR(ｳ.廃油!F29&gt;0,ｳ.廃油!F29&lt;0),ｳ.廃油!F29,IF(I$19&gt;0,"0",0))</f>
        <v>222.9</v>
      </c>
      <c r="J14" s="513">
        <f>IF(OR(ｴ.廃酸!$F29&gt;0,ｴ.廃酸!$F29&lt;0),ｴ.廃酸!F29,IF(J$19&gt;0,"0",0))</f>
        <v>1.6</v>
      </c>
      <c r="K14" s="513">
        <f>IF(OR(ｵ.廃ｱﾙｶﾘ!$F29&gt;0,ｵ.廃ｱﾙｶﾘ!$F29&lt;0),ｵ.廃ｱﾙｶﾘ!F29,IF(K$19&gt;0,"0",0))</f>
        <v>0.5</v>
      </c>
      <c r="L14" s="513">
        <f>IF(OR(ｶ.廃ﾌﾟﾗ類!F29&gt;0,ｶ.廃ﾌﾟﾗ類!F29&lt;0),ｶ.廃ﾌﾟﾗ類!F29,IF(L$19&gt;0,"0",0))</f>
        <v>125.9</v>
      </c>
      <c r="M14" s="513">
        <f>IF(OR(ｷ.紙くず!F29&gt;0,ｷ.紙くず!F29&lt;0),ｷ.紙くず!F29,IF(M$19&gt;0,"0",0))</f>
        <v>0</v>
      </c>
      <c r="N14" s="513">
        <f>IF(OR(ｸ.木くず!F29&gt;0,ｸ.木くず!F29&lt;0),ｸ.木くず!F29,IF(N$19&gt;0,"0",0))</f>
        <v>591.4</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125.2</v>
      </c>
      <c r="T14" s="513">
        <f>IF(OR(ｾ.ｶﾞﾗｽ･ｺﾝｸﾘ･陶磁器くず!F29&gt;0,ｾ.ｶﾞﾗｽ･ｺﾝｸﾘ･陶磁器くず!F29&lt;0),ｾ.ｶﾞﾗｽ･ｺﾝｸﾘ･陶磁器くず!F29,IF(T$19&gt;0,"0",0))</f>
        <v>1.4</v>
      </c>
      <c r="U14" s="513">
        <f>IF(OR(ｿ.鉱さい!F29&gt;0,ｿ.鉱さい!F29&lt;0),ｿ.鉱さい!F29,IF(U$19&gt;0,"0",0))</f>
        <v>18.399999999999999</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1146.9000000000001</v>
      </c>
    </row>
    <row r="15" spans="2:27" ht="24" customHeight="1" x14ac:dyDescent="0.15">
      <c r="B15" s="188" t="s">
        <v>228</v>
      </c>
      <c r="C15" s="941" t="s">
        <v>299</v>
      </c>
      <c r="D15" s="941"/>
      <c r="E15" s="941"/>
      <c r="F15" s="942"/>
      <c r="G15" s="513">
        <f>IF(OR(ｱ.燃え殻!F30&gt;0,ｱ.燃え殻!F30&lt;0),ｱ.燃え殻!F30,IF(G$19&gt;0,"0",0))</f>
        <v>0</v>
      </c>
      <c r="H15" s="513">
        <f>IF(OR(ｲ.汚泥!F30&gt;0,ｲ.汚泥!F30&lt;0),ｲ.汚泥!F30,IF(H$19&gt;0,"0",0))</f>
        <v>58.5</v>
      </c>
      <c r="I15" s="513">
        <f>IF(OR(ｳ.廃油!F30&gt;0,ｳ.廃油!F30&lt;0),ｳ.廃油!F30,IF(I$19&gt;0,"0",0))</f>
        <v>0.8</v>
      </c>
      <c r="J15" s="513">
        <f>IF(OR(ｴ.廃酸!$F30&gt;0,ｴ.廃酸!$F30&lt;0),ｴ.廃酸!F30,IF(J$19&gt;0,"0",0))</f>
        <v>1.6</v>
      </c>
      <c r="K15" s="513">
        <f>IF(OR(ｵ.廃ｱﾙｶﾘ!$F30&gt;0,ｵ.廃ｱﾙｶﾘ!$F30&lt;0),ｵ.廃ｱﾙｶﾘ!F30,IF(K$19&gt;0,"0",0))</f>
        <v>0.5</v>
      </c>
      <c r="L15" s="513">
        <f>IF(OR(ｶ.廃ﾌﾟﾗ類!F30&gt;0,ｶ.廃ﾌﾟﾗ類!F30&lt;0),ｶ.廃ﾌﾟﾗ類!F30,IF(L$19&gt;0,"0",0))</f>
        <v>125.9</v>
      </c>
      <c r="M15" s="513">
        <f>IF(OR(ｷ.紙くず!F30&gt;0,ｷ.紙くず!F30&lt;0),ｷ.紙くず!F30,IF(M$19&gt;0,"0",0))</f>
        <v>0</v>
      </c>
      <c r="N15" s="513">
        <f>IF(OR(ｸ.木くず!F30&gt;0,ｸ.木くず!F30&lt;0),ｸ.木くず!F30,IF(N$19&gt;0,"0",0))</f>
        <v>591.4</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1.4</v>
      </c>
      <c r="U15" s="513" t="str">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f t="shared" si="0"/>
        <v>780.1</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59.6</v>
      </c>
      <c r="I16" s="513">
        <f>IF(OR(ｳ.廃油!F31&gt;0,ｳ.廃油!F31&lt;0),ｳ.廃油!F31,IF(I$19&gt;0,"0",0))</f>
        <v>222.9</v>
      </c>
      <c r="J16" s="513">
        <f>IF(OR(ｴ.廃酸!$F31&gt;0,ｴ.廃酸!$F31&lt;0),ｴ.廃酸!F31,IF(J$19&gt;0,"0",0))</f>
        <v>1.6</v>
      </c>
      <c r="K16" s="513">
        <f>IF(OR(ｵ.廃ｱﾙｶﾘ!$F31&gt;0,ｵ.廃ｱﾙｶﾘ!$F31&lt;0),ｵ.廃ｱﾙｶﾘ!F31,IF(K$19&gt;0,"0",0))</f>
        <v>0.5</v>
      </c>
      <c r="L16" s="513">
        <f>IF(OR(ｶ.廃ﾌﾟﾗ類!F31&gt;0,ｶ.廃ﾌﾟﾗ類!F31&lt;0),ｶ.廃ﾌﾟﾗ類!F31,IF(L$19&gt;0,"0",0))</f>
        <v>125.9</v>
      </c>
      <c r="M16" s="513">
        <f>IF(OR(ｷ.紙くず!F31&gt;0,ｷ.紙くず!F31&lt;0),ｷ.紙くず!F31,IF(M$19&gt;0,"0",0))</f>
        <v>0</v>
      </c>
      <c r="N16" s="513">
        <f>IF(OR(ｸ.木くず!F31&gt;0,ｸ.木くず!F31&lt;0),ｸ.木くず!F31,IF(N$19&gt;0,"0",0))</f>
        <v>591.4</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125.2</v>
      </c>
      <c r="T16" s="513">
        <f>IF(OR(ｾ.ｶﾞﾗｽ･ｺﾝｸﾘ･陶磁器くず!F31&gt;0,ｾ.ｶﾞﾗｽ･ｺﾝｸﾘ･陶磁器くず!F31&lt;0),ｾ.ｶﾞﾗｽ･ｺﾝｸﾘ･陶磁器くず!F31,IF(T$19&gt;0,"0",0))</f>
        <v>1.4</v>
      </c>
      <c r="U16" s="513">
        <f>IF(OR(ｿ.鉱さい!F31&gt;0,ｿ.鉱さい!F31&lt;0),ｿ.鉱さい!F31,IF(U$19&gt;0,"0",0))</f>
        <v>18.399999999999999</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1146.9000000000001</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t="str">
        <f>IF(OR(ｳ.廃油!F32&gt;0,ｳ.廃油!F32&lt;0),ｳ.廃油!F32,IF(I$19&gt;0,"0",0))</f>
        <v>0</v>
      </c>
      <c r="J17" s="513" t="str">
        <f>IF(OR(ｴ.廃酸!$F32&gt;0,ｴ.廃酸!$F32&lt;0),ｴ.廃酸!F32,IF(J$19&gt;0,"0",0))</f>
        <v>0</v>
      </c>
      <c r="K17" s="513" t="str">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t="str">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t="str">
        <f>IF(OR(ｳ.廃油!F33&gt;0,ｳ.廃油!F33&lt;0),ｳ.廃油!F33,IF(I$19&gt;0,"0",0))</f>
        <v>0</v>
      </c>
      <c r="J18" s="516" t="str">
        <f>IF(OR(ｴ.廃酸!$F33&gt;0,ｴ.廃酸!$F33&lt;0),ｴ.廃酸!F33,IF(J$19&gt;0,"0",0))</f>
        <v>0</v>
      </c>
      <c r="K18" s="516" t="str">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t="str">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57.8</v>
      </c>
      <c r="I19" s="519">
        <f t="shared" si="1"/>
        <v>216.2</v>
      </c>
      <c r="J19" s="519">
        <f t="shared" si="1"/>
        <v>1.5</v>
      </c>
      <c r="K19" s="519">
        <f t="shared" si="1"/>
        <v>0.5</v>
      </c>
      <c r="L19" s="519">
        <f t="shared" si="1"/>
        <v>122.1</v>
      </c>
      <c r="M19" s="519">
        <f t="shared" si="1"/>
        <v>0</v>
      </c>
      <c r="N19" s="519">
        <f t="shared" si="1"/>
        <v>573.70000000000005</v>
      </c>
      <c r="O19" s="519">
        <f t="shared" si="1"/>
        <v>0</v>
      </c>
      <c r="P19" s="519">
        <f t="shared" si="1"/>
        <v>0</v>
      </c>
      <c r="Q19" s="519">
        <f t="shared" si="1"/>
        <v>0</v>
      </c>
      <c r="R19" s="519">
        <f t="shared" si="1"/>
        <v>0</v>
      </c>
      <c r="S19" s="519">
        <f t="shared" si="1"/>
        <v>121.4</v>
      </c>
      <c r="T19" s="519">
        <f t="shared" si="1"/>
        <v>1.3</v>
      </c>
      <c r="U19" s="519">
        <f t="shared" si="1"/>
        <v>17.8</v>
      </c>
      <c r="V19" s="519">
        <f t="shared" si="1"/>
        <v>0</v>
      </c>
      <c r="W19" s="519">
        <f t="shared" si="1"/>
        <v>0</v>
      </c>
      <c r="X19" s="519">
        <f t="shared" si="1"/>
        <v>0</v>
      </c>
      <c r="Y19" s="519">
        <f t="shared" si="1"/>
        <v>0</v>
      </c>
      <c r="Z19" s="520">
        <f t="shared" si="1"/>
        <v>0</v>
      </c>
      <c r="AA19" s="521">
        <f t="shared" ref="AA19:AA25" si="2">SUM(G19:Z19)</f>
        <v>1112.3</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6"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57.8</v>
      </c>
      <c r="I37" s="554">
        <f t="shared" si="8"/>
        <v>216.2</v>
      </c>
      <c r="J37" s="554">
        <f t="shared" si="8"/>
        <v>1.5</v>
      </c>
      <c r="K37" s="554">
        <f t="shared" si="8"/>
        <v>0.5</v>
      </c>
      <c r="L37" s="554">
        <f t="shared" si="8"/>
        <v>122.1</v>
      </c>
      <c r="M37" s="554">
        <f t="shared" si="8"/>
        <v>0</v>
      </c>
      <c r="N37" s="554">
        <f t="shared" si="8"/>
        <v>573.70000000000005</v>
      </c>
      <c r="O37" s="554">
        <f t="shared" si="8"/>
        <v>0</v>
      </c>
      <c r="P37" s="554">
        <f t="shared" si="8"/>
        <v>0</v>
      </c>
      <c r="Q37" s="554">
        <f t="shared" si="8"/>
        <v>0</v>
      </c>
      <c r="R37" s="554">
        <f t="shared" si="8"/>
        <v>0</v>
      </c>
      <c r="S37" s="554">
        <f t="shared" si="8"/>
        <v>121.4</v>
      </c>
      <c r="T37" s="554">
        <f t="shared" si="8"/>
        <v>1.3</v>
      </c>
      <c r="U37" s="554">
        <f t="shared" si="8"/>
        <v>17.8</v>
      </c>
      <c r="V37" s="554">
        <f t="shared" si="8"/>
        <v>0</v>
      </c>
      <c r="W37" s="554">
        <f t="shared" si="8"/>
        <v>0</v>
      </c>
      <c r="X37" s="554">
        <f t="shared" si="8"/>
        <v>0</v>
      </c>
      <c r="Y37" s="554">
        <f t="shared" si="8"/>
        <v>0</v>
      </c>
      <c r="Z37" s="555">
        <f t="shared" si="8"/>
        <v>0</v>
      </c>
      <c r="AA37" s="556">
        <f t="shared" si="4"/>
        <v>1112.3</v>
      </c>
    </row>
    <row r="38" spans="2:27" ht="24" customHeight="1" x14ac:dyDescent="0.15">
      <c r="B38" s="186"/>
      <c r="C38" s="972"/>
      <c r="D38" s="247"/>
      <c r="E38" s="245" t="s">
        <v>319</v>
      </c>
      <c r="F38" s="585"/>
      <c r="G38" s="545">
        <f t="shared" ref="G38:Z38" si="9">SUM(G39:G41)</f>
        <v>0</v>
      </c>
      <c r="H38" s="545">
        <f t="shared" si="9"/>
        <v>57.8</v>
      </c>
      <c r="I38" s="545">
        <f t="shared" si="9"/>
        <v>216.2</v>
      </c>
      <c r="J38" s="545">
        <f t="shared" si="9"/>
        <v>1.5</v>
      </c>
      <c r="K38" s="545">
        <f t="shared" si="9"/>
        <v>0.5</v>
      </c>
      <c r="L38" s="545">
        <f t="shared" si="9"/>
        <v>122.1</v>
      </c>
      <c r="M38" s="545">
        <f t="shared" si="9"/>
        <v>0</v>
      </c>
      <c r="N38" s="545">
        <f t="shared" si="9"/>
        <v>573.70000000000005</v>
      </c>
      <c r="O38" s="545">
        <f t="shared" si="9"/>
        <v>0</v>
      </c>
      <c r="P38" s="545">
        <f t="shared" si="9"/>
        <v>0</v>
      </c>
      <c r="Q38" s="545">
        <f t="shared" si="9"/>
        <v>0</v>
      </c>
      <c r="R38" s="545">
        <f t="shared" si="9"/>
        <v>0</v>
      </c>
      <c r="S38" s="545">
        <f t="shared" si="9"/>
        <v>121.4</v>
      </c>
      <c r="T38" s="545">
        <f t="shared" si="9"/>
        <v>1.3</v>
      </c>
      <c r="U38" s="545">
        <f t="shared" si="9"/>
        <v>17.8</v>
      </c>
      <c r="V38" s="545">
        <f t="shared" si="9"/>
        <v>0</v>
      </c>
      <c r="W38" s="545">
        <f t="shared" si="9"/>
        <v>0</v>
      </c>
      <c r="X38" s="545">
        <f t="shared" si="9"/>
        <v>0</v>
      </c>
      <c r="Y38" s="545">
        <f t="shared" si="9"/>
        <v>0</v>
      </c>
      <c r="Z38" s="546">
        <f t="shared" si="9"/>
        <v>0</v>
      </c>
      <c r="AA38" s="547">
        <f t="shared" si="4"/>
        <v>1112.3</v>
      </c>
    </row>
    <row r="39" spans="2:27" ht="24" customHeight="1" x14ac:dyDescent="0.15">
      <c r="B39" s="186"/>
      <c r="C39" s="972"/>
      <c r="D39" s="248"/>
      <c r="E39" s="243"/>
      <c r="F39" s="241" t="s">
        <v>233</v>
      </c>
      <c r="G39" s="548">
        <f>+ｱ.燃え殻!$Z$28</f>
        <v>0</v>
      </c>
      <c r="H39" s="548">
        <f>+ｲ.汚泥!$Z$28</f>
        <v>57.8</v>
      </c>
      <c r="I39" s="548">
        <f>+ｳ.廃油!$Z$28</f>
        <v>216.2</v>
      </c>
      <c r="J39" s="548">
        <f>+ｴ.廃酸!$Z$28</f>
        <v>1.5</v>
      </c>
      <c r="K39" s="548">
        <f>+ｵ.廃ｱﾙｶﾘ!$Z$28</f>
        <v>0.5</v>
      </c>
      <c r="L39" s="548">
        <f>+ｶ.廃ﾌﾟﾗ類!$Z$28</f>
        <v>122.1</v>
      </c>
      <c r="M39" s="548">
        <f>+ｷ.紙くず!$Z$28</f>
        <v>0</v>
      </c>
      <c r="N39" s="548">
        <f>+ｸ.木くず!$Z$28</f>
        <v>573.70000000000005</v>
      </c>
      <c r="O39" s="548">
        <f>+ｹ.繊維くず!$Z$28</f>
        <v>0</v>
      </c>
      <c r="P39" s="548">
        <f>+ｺ.動植物性残さ!$Z$28</f>
        <v>0</v>
      </c>
      <c r="Q39" s="548">
        <f>+ｻ.動物系固形不要物!$Z$28</f>
        <v>0</v>
      </c>
      <c r="R39" s="548">
        <f>+ｼ.ｺﾞﾑくず!$Z$28</f>
        <v>0</v>
      </c>
      <c r="S39" s="548">
        <f>+ｽ.金属くず!$Z$28</f>
        <v>121.4</v>
      </c>
      <c r="T39" s="548">
        <f>+ｾ.ｶﾞﾗｽ･ｺﾝｸﾘ･陶磁器くず!$Z$28</f>
        <v>1.3</v>
      </c>
      <c r="U39" s="548">
        <f>+ｿ.鉱さい!$Z$28</f>
        <v>17.8</v>
      </c>
      <c r="V39" s="548">
        <f>+ﾀ.がれき類!$Z$28</f>
        <v>0</v>
      </c>
      <c r="W39" s="548">
        <f>+ﾁ.動物のふん尿!$Z$28</f>
        <v>0</v>
      </c>
      <c r="X39" s="548">
        <f>+ﾂ.動物の死体!$Z$28</f>
        <v>0</v>
      </c>
      <c r="Y39" s="548">
        <f>+ﾃ.ばいじん!$Z$28</f>
        <v>0</v>
      </c>
      <c r="Z39" s="549">
        <f>+ﾄ.混合廃棄物その他!$Z$28</f>
        <v>0</v>
      </c>
      <c r="AA39" s="550">
        <f t="shared" si="4"/>
        <v>1112.3</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57.8</v>
      </c>
      <c r="I43" s="557">
        <f>+ｳ.廃油!$AK$27</f>
        <v>216.2</v>
      </c>
      <c r="J43" s="557">
        <f>+ｴ.廃酸!$AK$27</f>
        <v>1.5</v>
      </c>
      <c r="K43" s="557">
        <f>+ｵ.廃ｱﾙｶﾘ!$AK$27</f>
        <v>0.5</v>
      </c>
      <c r="L43" s="557">
        <f>+ｶ.廃ﾌﾟﾗ類!$AK$27</f>
        <v>122.1</v>
      </c>
      <c r="M43" s="557">
        <f>+ｷ.紙くず!$AK$27</f>
        <v>0</v>
      </c>
      <c r="N43" s="557">
        <f>+ｸ.木くず!$AK$27</f>
        <v>573.70000000000005</v>
      </c>
      <c r="O43" s="557">
        <f>+ｹ.繊維くず!$AK$27</f>
        <v>0</v>
      </c>
      <c r="P43" s="557">
        <f>+ｺ.動植物性残さ!$AK$27</f>
        <v>0</v>
      </c>
      <c r="Q43" s="557">
        <f>+ｻ.動物系固形不要物!$AK$27</f>
        <v>0</v>
      </c>
      <c r="R43" s="557">
        <f>+ｼ.ｺﾞﾑくず!$AK$27</f>
        <v>0</v>
      </c>
      <c r="S43" s="557">
        <f>+ｽ.金属くず!$AK$27</f>
        <v>121.4</v>
      </c>
      <c r="T43" s="557">
        <f>+ｾ.ｶﾞﾗｽ･ｺﾝｸﾘ･陶磁器くず!$AK$27</f>
        <v>1.3</v>
      </c>
      <c r="U43" s="557">
        <f>+ｿ.鉱さい!$AK$27</f>
        <v>17.8</v>
      </c>
      <c r="V43" s="557">
        <f>+ﾀ.がれき類!$AK$27</f>
        <v>0</v>
      </c>
      <c r="W43" s="557">
        <f>+ﾁ.動物のふん尿!$AK$27</f>
        <v>0</v>
      </c>
      <c r="X43" s="557">
        <f>+ﾂ.動物の死体!$AK$27</f>
        <v>0</v>
      </c>
      <c r="Y43" s="557">
        <f>+ﾃ.ばいじん!$AK$27</f>
        <v>0</v>
      </c>
      <c r="Z43" s="558">
        <f>+ﾄ.混合廃棄物その他!$AK$27</f>
        <v>0</v>
      </c>
      <c r="AA43" s="559">
        <f t="shared" si="4"/>
        <v>1112.3</v>
      </c>
    </row>
    <row r="44" spans="2:27" ht="24" customHeight="1" x14ac:dyDescent="0.15">
      <c r="B44" s="186"/>
      <c r="C44" s="193"/>
      <c r="D44" s="191" t="s">
        <v>188</v>
      </c>
      <c r="E44" s="969" t="s">
        <v>236</v>
      </c>
      <c r="F44" s="970"/>
      <c r="G44" s="560">
        <f>+ｱ.燃え殻!$AK$30</f>
        <v>0</v>
      </c>
      <c r="H44" s="560">
        <f>+ｲ.汚泥!$AK$30</f>
        <v>56.7</v>
      </c>
      <c r="I44" s="560">
        <f>+ｳ.廃油!$AK$30</f>
        <v>0.8</v>
      </c>
      <c r="J44" s="560">
        <f>+ｴ.廃酸!$AK$30</f>
        <v>1.5</v>
      </c>
      <c r="K44" s="560">
        <f>+ｵ.廃ｱﾙｶﾘ!$AK$30</f>
        <v>0.5</v>
      </c>
      <c r="L44" s="560">
        <f>+ｶ.廃ﾌﾟﾗ類!$AK$30</f>
        <v>122.1</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1.3</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182.9</v>
      </c>
    </row>
    <row r="45" spans="2:27" ht="24" customHeight="1" x14ac:dyDescent="0.15">
      <c r="B45" s="186"/>
      <c r="C45" s="193"/>
      <c r="D45" s="584" t="s">
        <v>190</v>
      </c>
      <c r="E45" s="962" t="s">
        <v>237</v>
      </c>
      <c r="F45" s="963"/>
      <c r="G45" s="563">
        <f>+ｱ.燃え殻!$AR$24</f>
        <v>0</v>
      </c>
      <c r="H45" s="563">
        <f>+ｲ.汚泥!$AR$24</f>
        <v>57.8</v>
      </c>
      <c r="I45" s="563">
        <f>+ｳ.廃油!$AR$24</f>
        <v>216.2</v>
      </c>
      <c r="J45" s="563">
        <f>+ｴ.廃酸!$AR$24</f>
        <v>1.5</v>
      </c>
      <c r="K45" s="563">
        <f>+ｵ.廃ｱﾙｶﾘ!$AR$24</f>
        <v>0.5</v>
      </c>
      <c r="L45" s="563">
        <f>+ｶ.廃ﾌﾟﾗ類!$AR$24</f>
        <v>122.1</v>
      </c>
      <c r="M45" s="563">
        <f>+ｷ.紙くず!$AR$24</f>
        <v>0</v>
      </c>
      <c r="N45" s="563">
        <f>+ｸ.木くず!$AR$24</f>
        <v>573.70000000000005</v>
      </c>
      <c r="O45" s="563">
        <f>+ｹ.繊維くず!$AR$24</f>
        <v>0</v>
      </c>
      <c r="P45" s="563">
        <f>+ｺ.動植物性残さ!$AR$24</f>
        <v>0</v>
      </c>
      <c r="Q45" s="563">
        <f>+ｻ.動物系固形不要物!$AR$24</f>
        <v>0</v>
      </c>
      <c r="R45" s="563">
        <f>+ｼ.ｺﾞﾑくず!$AR$24</f>
        <v>0</v>
      </c>
      <c r="S45" s="563">
        <f>+ｽ.金属くず!$AR$24</f>
        <v>121.4</v>
      </c>
      <c r="T45" s="563">
        <f>+ｾ.ｶﾞﾗｽ･ｺﾝｸﾘ･陶磁器くず!$AR$24</f>
        <v>1.3</v>
      </c>
      <c r="U45" s="563">
        <f>+ｿ.鉱さい!$AR$24</f>
        <v>17.8</v>
      </c>
      <c r="V45" s="563">
        <f>+ﾀ.がれき類!$AR$24</f>
        <v>0</v>
      </c>
      <c r="W45" s="563">
        <f>+ﾁ.動物のふん尿!$AR$24</f>
        <v>0</v>
      </c>
      <c r="X45" s="563">
        <f>+ﾂ.動物の死体!$AR$24</f>
        <v>0</v>
      </c>
      <c r="Y45" s="563">
        <f>+ﾃ.ばいじん!$AR$24</f>
        <v>0</v>
      </c>
      <c r="Z45" s="564">
        <f>+ﾄ.混合廃棄物その他!$AR$24</f>
        <v>0</v>
      </c>
      <c r="AA45" s="565">
        <f t="shared" si="4"/>
        <v>1112.3</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8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20.100000000000001"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117.4</v>
      </c>
      <c r="I55" s="634">
        <f t="shared" si="10"/>
        <v>439.1</v>
      </c>
      <c r="J55" s="634">
        <f t="shared" si="10"/>
        <v>3.1</v>
      </c>
      <c r="K55" s="634">
        <f t="shared" si="10"/>
        <v>1</v>
      </c>
      <c r="L55" s="634">
        <f t="shared" si="10"/>
        <v>248</v>
      </c>
      <c r="M55" s="634">
        <f t="shared" si="10"/>
        <v>0</v>
      </c>
      <c r="N55" s="634">
        <f t="shared" si="10"/>
        <v>1165.0999999999999</v>
      </c>
      <c r="O55" s="634">
        <f t="shared" si="10"/>
        <v>0</v>
      </c>
      <c r="P55" s="634">
        <f t="shared" si="10"/>
        <v>0</v>
      </c>
      <c r="Q55" s="634">
        <f t="shared" si="10"/>
        <v>0</v>
      </c>
      <c r="R55" s="634">
        <f t="shared" si="10"/>
        <v>0</v>
      </c>
      <c r="S55" s="634">
        <f t="shared" si="10"/>
        <v>246.60000000000002</v>
      </c>
      <c r="T55" s="634">
        <f t="shared" si="10"/>
        <v>2.7</v>
      </c>
      <c r="U55" s="634">
        <f t="shared" si="10"/>
        <v>36.200000000000003</v>
      </c>
      <c r="V55" s="634">
        <f t="shared" si="10"/>
        <v>0</v>
      </c>
      <c r="W55" s="634">
        <f t="shared" si="10"/>
        <v>0</v>
      </c>
      <c r="X55" s="634">
        <f t="shared" si="10"/>
        <v>0</v>
      </c>
      <c r="Y55" s="634">
        <f t="shared" si="10"/>
        <v>0</v>
      </c>
      <c r="Z55" s="634">
        <f t="shared" si="10"/>
        <v>0</v>
      </c>
      <c r="AA55" s="633">
        <f>+AA9+AA19+AA20</f>
        <v>2259.1999999999998</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875" style="259" customWidth="1"/>
    <col min="4" max="4" width="3.375" style="259" customWidth="1"/>
    <col min="5" max="5" width="8.875" style="259" customWidth="1"/>
    <col min="6" max="6" width="2.875" style="259" customWidth="1"/>
    <col min="7" max="7" width="9.875" style="259" customWidth="1"/>
    <col min="8" max="8" width="1.875" style="259" customWidth="1"/>
    <col min="9" max="9" width="3.875" style="259" customWidth="1"/>
    <col min="10" max="10" width="9.875" style="259" customWidth="1"/>
    <col min="11" max="11" width="1.875" style="259" customWidth="1"/>
    <col min="12" max="12" width="3.875" style="259" customWidth="1"/>
    <col min="13" max="13" width="9.875" style="259" customWidth="1"/>
    <col min="14" max="14" width="1.875" style="259" customWidth="1"/>
    <col min="15" max="15" width="4.875" style="259" customWidth="1"/>
    <col min="16" max="16" width="8.875" style="259" customWidth="1"/>
    <col min="17" max="17" width="1.875" style="259" customWidth="1"/>
    <col min="18" max="18" width="4.875" style="259" customWidth="1"/>
    <col min="19" max="19" width="0.875" style="259" customWidth="1"/>
    <col min="20" max="20" width="7.875" style="259" customWidth="1"/>
    <col min="21" max="21" width="1.375" style="259" customWidth="1"/>
    <col min="22" max="22" width="2.125" style="49" customWidth="1"/>
    <col min="23" max="30" width="9" style="51"/>
    <col min="31" max="16384" width="9" style="49"/>
  </cols>
  <sheetData>
    <row r="1" spans="1:24" ht="16.350000000000001" customHeight="1" x14ac:dyDescent="0.15">
      <c r="C1" s="92" t="s">
        <v>351</v>
      </c>
    </row>
    <row r="2" spans="1:24" ht="16.350000000000001" customHeight="1" x14ac:dyDescent="0.15">
      <c r="C2" s="92"/>
    </row>
    <row r="3" spans="1:24" ht="14.1"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3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3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3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6年  6月  27日</v>
      </c>
      <c r="Q11" s="1065"/>
      <c r="R11" s="1065"/>
      <c r="S11" s="1065"/>
      <c r="T11" s="1066"/>
      <c r="U11" s="362"/>
    </row>
    <row r="12" spans="1:24" ht="13.3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3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3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横浜市鶴見区末広町二丁目４番地</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東芝エネルギーシステムズ株式会社
京浜事業所　所長　坪井　竜介</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０４５－５１０－５０００</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東芝エネルギーシステムズ株式会社　京浜事業所</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2027</v>
      </c>
      <c r="Q25" s="1086"/>
      <c r="R25" s="1086"/>
      <c r="S25" s="1086"/>
      <c r="T25" s="1086"/>
      <c r="U25" s="1087"/>
    </row>
    <row r="26" spans="1:22" ht="26.25" customHeight="1" x14ac:dyDescent="0.15">
      <c r="C26" s="1099" t="s">
        <v>11</v>
      </c>
      <c r="D26" s="1100"/>
      <c r="E26" s="1101"/>
      <c r="F26" s="1118" t="str">
        <f>+表紙!F50</f>
        <v>横浜市鶴見区末広町二丁目４番地</v>
      </c>
      <c r="G26" s="1119"/>
      <c r="H26" s="1119"/>
      <c r="I26" s="1119"/>
      <c r="J26" s="1119"/>
      <c r="K26" s="1119"/>
      <c r="L26" s="1119"/>
      <c r="M26" s="1119"/>
      <c r="N26" s="454" t="s">
        <v>172</v>
      </c>
      <c r="O26" s="383"/>
      <c r="P26" s="383"/>
      <c r="Q26" s="1113" t="str">
        <f>IF(+表紙!Q50="","",+表紙!Q50)</f>
        <v>０４５－５１０－５０００</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Ｅ29－電気機械器具製造業</v>
      </c>
      <c r="G30" s="1089"/>
      <c r="H30" s="1089"/>
      <c r="I30" s="1089"/>
      <c r="J30" s="1089"/>
      <c r="K30" s="1089"/>
      <c r="L30" s="282" t="s">
        <v>48</v>
      </c>
      <c r="M30" s="282"/>
      <c r="N30" s="1090" t="str">
        <f>IF(COUNTA(表紙!N54)=1,+表紙!N54,"")</f>
        <v>電気機械器具製造業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f>IF(+表紙!N55="","",+表紙!N55)</f>
        <v>39172</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3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1500</v>
      </c>
      <c r="G37" s="1048"/>
      <c r="H37" s="1048"/>
      <c r="I37" s="1048"/>
      <c r="J37" s="1048"/>
      <c r="K37" s="1048"/>
      <c r="L37" s="1048"/>
      <c r="M37" s="1048"/>
      <c r="N37" s="1048"/>
      <c r="O37" s="1048"/>
      <c r="P37" s="1048"/>
      <c r="Q37" s="1048"/>
      <c r="R37" s="1048"/>
      <c r="S37" s="1048"/>
      <c r="T37" s="1048"/>
      <c r="U37" s="1049"/>
    </row>
    <row r="38" spans="3:21" ht="14.1"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4.1"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4.1"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4.1"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4.1"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4.1"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4.1"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4.1"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4.1"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4.1"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4.1"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4.1"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3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4.1"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4.1"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4.1"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4.1"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4.1"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4.1"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4.1"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4.1"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4.1"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4.1"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9</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1146.9000000000001</v>
      </c>
      <c r="L66" s="1054"/>
      <c r="M66" s="1054"/>
      <c r="N66" s="1054"/>
      <c r="O66" s="1054"/>
      <c r="P66" s="300" t="s">
        <v>13</v>
      </c>
      <c r="Q66" s="1052"/>
      <c r="R66" s="1052"/>
      <c r="S66" s="1052"/>
      <c r="T66" s="1052"/>
      <c r="U66" s="1053"/>
      <c r="V66" s="467"/>
      <c r="W66" s="467"/>
      <c r="X66" s="391"/>
    </row>
    <row r="67" spans="1:24" ht="14.1"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4.1" customHeight="1" x14ac:dyDescent="0.15">
      <c r="C70" s="1041"/>
      <c r="D70" s="1058"/>
      <c r="E70" s="1061"/>
      <c r="F70" s="985" t="str">
        <f>IF(COUNTA(表紙!F94)=1,+表紙!F94,"")</f>
        <v>①設計仕様での高効率化、軽量化
②材料の歩留まり改善
③切削油再生機器の導入
④製品梱包の合理化
⑤ペーパーレス化
⑥木製パレットの再利用（廃棄物交換システム拡大）
⑥開発、試験、検査の合理化</v>
      </c>
      <c r="G70" s="986"/>
      <c r="H70" s="986"/>
      <c r="I70" s="986"/>
      <c r="J70" s="986"/>
      <c r="K70" s="986"/>
      <c r="L70" s="986"/>
      <c r="M70" s="986"/>
      <c r="N70" s="986"/>
      <c r="O70" s="986"/>
      <c r="P70" s="986"/>
      <c r="Q70" s="986"/>
      <c r="R70" s="986"/>
      <c r="S70" s="986"/>
      <c r="T70" s="986"/>
      <c r="U70" s="987"/>
      <c r="V70" s="308"/>
    </row>
    <row r="71" spans="1:24" ht="14.1"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4.1"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4.1"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4.1"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4.1"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4.1"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4.1"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9</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1112.3</v>
      </c>
      <c r="L81" s="1054"/>
      <c r="M81" s="1054"/>
      <c r="N81" s="1054"/>
      <c r="O81" s="1054"/>
      <c r="P81" s="303" t="s">
        <v>13</v>
      </c>
      <c r="Q81" s="1052"/>
      <c r="R81" s="1052"/>
      <c r="S81" s="1052"/>
      <c r="T81" s="1052"/>
      <c r="U81" s="1053"/>
      <c r="V81" s="467"/>
      <c r="W81" s="467"/>
      <c r="X81" s="309"/>
    </row>
    <row r="82" spans="1:24" ht="14.1"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4.1" customHeight="1" x14ac:dyDescent="0.15">
      <c r="C85" s="1046"/>
      <c r="D85" s="1010"/>
      <c r="E85" s="995"/>
      <c r="F85" s="985" t="str">
        <f>IF(COUNTA(表紙!F109)=1,+表紙!F109,"")</f>
        <v>①上記取組の更なる推進（水平展開）　</v>
      </c>
      <c r="G85" s="986"/>
      <c r="H85" s="986"/>
      <c r="I85" s="986"/>
      <c r="J85" s="986"/>
      <c r="K85" s="986"/>
      <c r="L85" s="986"/>
      <c r="M85" s="986"/>
      <c r="N85" s="986"/>
      <c r="O85" s="986"/>
      <c r="P85" s="986"/>
      <c r="Q85" s="986"/>
      <c r="R85" s="986"/>
      <c r="S85" s="986"/>
      <c r="T85" s="986"/>
      <c r="U85" s="987"/>
      <c r="V85" s="321"/>
    </row>
    <row r="86" spans="1:24" ht="14.1"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4.1"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4.1"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4.1"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4.1"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4.1"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4.1"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4.1"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4.1" customHeight="1" x14ac:dyDescent="0.15">
      <c r="C96" s="251"/>
      <c r="D96" s="1010"/>
      <c r="E96" s="995"/>
      <c r="F96" s="985" t="str">
        <f>IF(COUNTA(表紙!F120)=1,+表紙!F120,"")</f>
        <v>①大分類で２１種を分別ガイドに掲載して各排出場所に掲示　　　　　　　　　　　　　　　　　　　　　　　　　　　　　　　　　　　②分別パトロールの実施による周知、指導強化</v>
      </c>
      <c r="G96" s="986"/>
      <c r="H96" s="986"/>
      <c r="I96" s="986"/>
      <c r="J96" s="986"/>
      <c r="K96" s="986"/>
      <c r="L96" s="986"/>
      <c r="M96" s="986"/>
      <c r="N96" s="986"/>
      <c r="O96" s="986"/>
      <c r="P96" s="986"/>
      <c r="Q96" s="986"/>
      <c r="R96" s="986"/>
      <c r="S96" s="986"/>
      <c r="T96" s="986"/>
      <c r="U96" s="987"/>
      <c r="V96" s="321"/>
    </row>
    <row r="97" spans="3:25" ht="14.1"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4.1"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4.1"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4.1"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4.1" customHeight="1" x14ac:dyDescent="0.15">
      <c r="C102" s="318"/>
      <c r="D102" s="1010"/>
      <c r="E102" s="995"/>
      <c r="F102" s="1018" t="str">
        <f>IF(COUNTA(表紙!F126)=1,+表紙!F126,"")</f>
        <v>①上記取組の更なる推進（水平展開）　　　　　　　　　　　　　　　　　　　　　　　　　　　　　　　　　　　　　　　　　　　　　　　　②廃プラスチック系の分別細分化による有償化と再生利用向上</v>
      </c>
      <c r="G102" s="1019"/>
      <c r="H102" s="1019"/>
      <c r="I102" s="1019"/>
      <c r="J102" s="1019"/>
      <c r="K102" s="1019"/>
      <c r="L102" s="1019"/>
      <c r="M102" s="1019"/>
      <c r="N102" s="1019"/>
      <c r="O102" s="1019"/>
      <c r="P102" s="1019"/>
      <c r="Q102" s="1019"/>
      <c r="R102" s="1019"/>
      <c r="S102" s="1019"/>
      <c r="T102" s="1019"/>
      <c r="U102" s="1020"/>
      <c r="V102" s="321"/>
    </row>
    <row r="103" spans="3:25" ht="14.1"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4.1"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4.1"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4.1"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4.1"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4.1"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4.1"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4.1"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4.1"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4.1"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4.1"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4.1"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4.1"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4.1"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4.1"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4.1"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4.1"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4.1"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4.1"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4.1"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4.1"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4.1"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4.1"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8.1"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8.1"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4.1"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4.1"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4.1"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4.1"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4.1"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4.1"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4.1"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4.1"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4.1"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4.1"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8.1"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8.1"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4.1"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4.1"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4.1"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4.1"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4.1"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4.1"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4.1"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4.1"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4.1"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4.1"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4.1"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4.1"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4.1"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4.1"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4.1"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4.1"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4.1"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4.1"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4.1"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4.1"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4.1"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4.1"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4.1"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4.1"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4.1"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4.1"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4.1"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35" customHeight="1" x14ac:dyDescent="0.15">
      <c r="C184" s="325"/>
      <c r="D184" s="1010"/>
      <c r="E184" s="995"/>
      <c r="F184" s="1016" t="s">
        <v>267</v>
      </c>
      <c r="G184" s="1017"/>
      <c r="H184" s="1017"/>
      <c r="I184" s="1017"/>
      <c r="J184" s="1017"/>
      <c r="K184" s="1015">
        <f>+表紙!K208</f>
        <v>1146.9000000000001</v>
      </c>
      <c r="L184" s="1015"/>
      <c r="M184" s="1015"/>
      <c r="N184" s="1015"/>
      <c r="O184" s="1015"/>
      <c r="P184" s="327" t="s">
        <v>13</v>
      </c>
      <c r="Q184" s="996" t="s">
        <v>293</v>
      </c>
      <c r="R184" s="997"/>
      <c r="S184" s="997"/>
      <c r="T184" s="997"/>
      <c r="U184" s="998"/>
      <c r="V184" s="467"/>
      <c r="W184" s="467"/>
      <c r="X184" s="321"/>
      <c r="Y184" s="341"/>
    </row>
    <row r="185" spans="3:25" ht="43.35" customHeight="1" x14ac:dyDescent="0.15">
      <c r="C185" s="325"/>
      <c r="D185" s="1010"/>
      <c r="E185" s="995"/>
      <c r="F185" s="328"/>
      <c r="G185" s="658" t="s">
        <v>223</v>
      </c>
      <c r="H185" s="659"/>
      <c r="I185" s="659"/>
      <c r="J185" s="659"/>
      <c r="K185" s="1015">
        <f>+表紙!K209</f>
        <v>780.1</v>
      </c>
      <c r="L185" s="1015"/>
      <c r="M185" s="1015"/>
      <c r="N185" s="1015"/>
      <c r="O185" s="1015"/>
      <c r="P185" s="459" t="s">
        <v>13</v>
      </c>
      <c r="Q185" s="999"/>
      <c r="R185" s="1000"/>
      <c r="S185" s="1000"/>
      <c r="T185" s="1000"/>
      <c r="U185" s="1001"/>
      <c r="V185" s="467"/>
      <c r="W185" s="467"/>
      <c r="X185" s="321"/>
      <c r="Y185" s="341"/>
    </row>
    <row r="186" spans="3:25" ht="43.35" customHeight="1" x14ac:dyDescent="0.15">
      <c r="C186" s="325"/>
      <c r="D186" s="1010"/>
      <c r="E186" s="995"/>
      <c r="F186" s="328"/>
      <c r="G186" s="658" t="s">
        <v>224</v>
      </c>
      <c r="H186" s="659"/>
      <c r="I186" s="659"/>
      <c r="J186" s="659"/>
      <c r="K186" s="1015">
        <f>+表紙!K210</f>
        <v>1146.9000000000001</v>
      </c>
      <c r="L186" s="1015"/>
      <c r="M186" s="1015"/>
      <c r="N186" s="1015"/>
      <c r="O186" s="1015"/>
      <c r="P186" s="459" t="s">
        <v>13</v>
      </c>
      <c r="Q186" s="999"/>
      <c r="R186" s="1000"/>
      <c r="S186" s="1000"/>
      <c r="T186" s="1000"/>
      <c r="U186" s="1001"/>
      <c r="V186" s="467"/>
      <c r="W186" s="467"/>
      <c r="X186" s="321"/>
      <c r="Y186" s="341"/>
    </row>
    <row r="187" spans="3:25" ht="43.3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3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4.1"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4.1"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4.1"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4.1"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4.1"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4.1"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4.1"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4.1"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4.1"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4.1"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1112.3</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182.9</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1112.3</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4.1"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4.1"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4.1"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4.1"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4.1"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4.1"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4.1"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4.1"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4.1"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4.1"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20.100000000000001"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20.100000000000001"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20.100000000000001"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20.100000000000001"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20.100000000000001"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20.100000000000001"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1.1"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1.1"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349999999999994"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1.1"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B21" zoomScaleNormal="100" workbookViewId="0">
      <selection activeCell="AH29" sqref="AH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57.8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59.6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57.8</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57.8</v>
      </c>
      <c r="P27" s="881"/>
      <c r="Q27" s="881"/>
      <c r="R27" s="881"/>
      <c r="S27" s="59" t="s">
        <v>38</v>
      </c>
      <c r="T27" s="80"/>
      <c r="U27" s="80"/>
      <c r="X27" s="78" t="s">
        <v>39</v>
      </c>
      <c r="Y27" s="81"/>
      <c r="AG27" s="68"/>
      <c r="AH27" s="68"/>
      <c r="AI27" s="68"/>
      <c r="AJ27" s="68"/>
      <c r="AK27" s="831">
        <f>+AG18+O27</f>
        <v>57.8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57.8</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59.6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58.5</v>
      </c>
      <c r="G30" s="837"/>
      <c r="H30" s="234" t="s">
        <v>198</v>
      </c>
      <c r="L30" s="845"/>
      <c r="O30" s="71"/>
      <c r="Q30" s="847">
        <f>+ROUND(Z28,1)+ROUND(Z29,1)+ROUND(Z30,1)</f>
        <v>57.8</v>
      </c>
      <c r="R30" s="881"/>
      <c r="S30" s="881"/>
      <c r="T30" s="881"/>
      <c r="U30" s="59" t="s">
        <v>16</v>
      </c>
      <c r="X30" s="889" t="s">
        <v>186</v>
      </c>
      <c r="Y30" s="890"/>
      <c r="Z30" s="833"/>
      <c r="AA30" s="834"/>
      <c r="AB30" s="834"/>
      <c r="AC30" s="834"/>
      <c r="AD30" s="834"/>
      <c r="AE30" s="59" t="s">
        <v>13</v>
      </c>
      <c r="AK30" s="818">
        <v>56.7</v>
      </c>
      <c r="AL30" s="819"/>
      <c r="AM30" s="819"/>
      <c r="AN30" s="819"/>
      <c r="AO30" s="67" t="s">
        <v>13</v>
      </c>
      <c r="AR30" s="830"/>
      <c r="AS30" s="827"/>
      <c r="AT30" s="827"/>
      <c r="AU30" s="828"/>
    </row>
    <row r="31" spans="2:48" ht="27" customHeight="1" thickTop="1" thickBot="1" x14ac:dyDescent="0.2">
      <c r="B31" s="853" t="s">
        <v>375</v>
      </c>
      <c r="C31" s="842"/>
      <c r="D31" s="842"/>
      <c r="E31" s="843"/>
      <c r="F31" s="836">
        <v>59.6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B19"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216.2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222.9</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216.2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216.2</v>
      </c>
      <c r="P27" s="881"/>
      <c r="Q27" s="881"/>
      <c r="R27" s="881"/>
      <c r="S27" s="59" t="s">
        <v>38</v>
      </c>
      <c r="T27" s="80"/>
      <c r="U27" s="80"/>
      <c r="X27" s="78" t="s">
        <v>39</v>
      </c>
      <c r="Y27" s="81"/>
      <c r="AG27" s="68"/>
      <c r="AH27" s="68"/>
      <c r="AI27" s="68"/>
      <c r="AJ27" s="68"/>
      <c r="AK27" s="831">
        <f>+AG18+O27</f>
        <v>216.2</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216.2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222.9</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0.8</v>
      </c>
      <c r="G30" s="837"/>
      <c r="H30" s="234" t="s">
        <v>198</v>
      </c>
      <c r="L30" s="845"/>
      <c r="O30" s="71"/>
      <c r="Q30" s="847">
        <f>+ROUND(Z28,1)+ROUND(Z29,1)+ROUND(Z30,1)</f>
        <v>216.2</v>
      </c>
      <c r="R30" s="881"/>
      <c r="S30" s="881"/>
      <c r="T30" s="881"/>
      <c r="U30" s="59" t="s">
        <v>16</v>
      </c>
      <c r="X30" s="889" t="s">
        <v>186</v>
      </c>
      <c r="Y30" s="890"/>
      <c r="Z30" s="833"/>
      <c r="AA30" s="834"/>
      <c r="AB30" s="834"/>
      <c r="AC30" s="834"/>
      <c r="AD30" s="834"/>
      <c r="AE30" s="59" t="s">
        <v>13</v>
      </c>
      <c r="AK30" s="818">
        <v>0.8</v>
      </c>
      <c r="AL30" s="819"/>
      <c r="AM30" s="819"/>
      <c r="AN30" s="819"/>
      <c r="AO30" s="67" t="s">
        <v>13</v>
      </c>
      <c r="AR30" s="830"/>
      <c r="AS30" s="827"/>
      <c r="AT30" s="827"/>
      <c r="AU30" s="828"/>
    </row>
    <row r="31" spans="2:48" ht="27" customHeight="1" thickTop="1" thickBot="1" x14ac:dyDescent="0.2">
      <c r="B31" s="853" t="s">
        <v>375</v>
      </c>
      <c r="C31" s="842"/>
      <c r="D31" s="842"/>
      <c r="E31" s="843"/>
      <c r="F31" s="836">
        <v>222.9</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22"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1.5</v>
      </c>
      <c r="P27" s="881"/>
      <c r="Q27" s="881"/>
      <c r="R27" s="881"/>
      <c r="S27" s="59" t="s">
        <v>38</v>
      </c>
      <c r="T27" s="80"/>
      <c r="U27" s="80"/>
      <c r="X27" s="78" t="s">
        <v>39</v>
      </c>
      <c r="Y27" s="81"/>
      <c r="AG27" s="68"/>
      <c r="AH27" s="68"/>
      <c r="AI27" s="68"/>
      <c r="AJ27" s="68"/>
      <c r="AK27" s="831">
        <f>+AG18+O27</f>
        <v>1.5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1.6</v>
      </c>
      <c r="G30" s="837"/>
      <c r="H30" s="234" t="s">
        <v>198</v>
      </c>
      <c r="L30" s="845"/>
      <c r="O30" s="71"/>
      <c r="Q30" s="847">
        <f>+ROUND(Z28,1)+ROUND(Z29,1)+ROUND(Z30,1)</f>
        <v>1.5</v>
      </c>
      <c r="R30" s="881"/>
      <c r="S30" s="881"/>
      <c r="T30" s="881"/>
      <c r="U30" s="59" t="s">
        <v>16</v>
      </c>
      <c r="X30" s="889" t="s">
        <v>186</v>
      </c>
      <c r="Y30" s="890"/>
      <c r="Z30" s="833"/>
      <c r="AA30" s="834"/>
      <c r="AB30" s="834"/>
      <c r="AC30" s="834"/>
      <c r="AD30" s="834"/>
      <c r="AE30" s="59" t="s">
        <v>13</v>
      </c>
      <c r="AK30" s="818">
        <v>1.5</v>
      </c>
      <c r="AL30" s="819"/>
      <c r="AM30" s="819"/>
      <c r="AN30" s="819"/>
      <c r="AO30" s="67" t="s">
        <v>13</v>
      </c>
      <c r="AR30" s="830"/>
      <c r="AS30" s="827"/>
      <c r="AT30" s="827"/>
      <c r="AU30" s="828"/>
    </row>
    <row r="31" spans="2:48" ht="27" customHeight="1" thickTop="1" thickBot="1" x14ac:dyDescent="0.2">
      <c r="B31" s="853" t="s">
        <v>375</v>
      </c>
      <c r="C31" s="842"/>
      <c r="D31" s="842"/>
      <c r="E31" s="843"/>
      <c r="F31" s="836">
        <v>1.6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21"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0.5</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0.5</v>
      </c>
      <c r="P27" s="881"/>
      <c r="Q27" s="881"/>
      <c r="R27" s="881"/>
      <c r="S27" s="59" t="s">
        <v>38</v>
      </c>
      <c r="T27" s="80"/>
      <c r="U27" s="80"/>
      <c r="X27" s="78" t="s">
        <v>39</v>
      </c>
      <c r="Y27" s="81"/>
      <c r="AG27" s="68"/>
      <c r="AH27" s="68"/>
      <c r="AI27" s="68"/>
      <c r="AJ27" s="68"/>
      <c r="AK27" s="831">
        <f>+AG18+O27</f>
        <v>0.5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0.5</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0.5</v>
      </c>
      <c r="G30" s="837"/>
      <c r="H30" s="234" t="s">
        <v>198</v>
      </c>
      <c r="L30" s="845"/>
      <c r="O30" s="71"/>
      <c r="Q30" s="847">
        <f>+ROUND(Z28,1)+ROUND(Z29,1)+ROUND(Z30,1)</f>
        <v>0.5</v>
      </c>
      <c r="R30" s="881"/>
      <c r="S30" s="881"/>
      <c r="T30" s="881"/>
      <c r="U30" s="59" t="s">
        <v>16</v>
      </c>
      <c r="X30" s="889" t="s">
        <v>186</v>
      </c>
      <c r="Y30" s="890"/>
      <c r="Z30" s="833"/>
      <c r="AA30" s="834"/>
      <c r="AB30" s="834"/>
      <c r="AC30" s="834"/>
      <c r="AD30" s="834"/>
      <c r="AE30" s="59" t="s">
        <v>13</v>
      </c>
      <c r="AK30" s="818">
        <v>0.5</v>
      </c>
      <c r="AL30" s="819"/>
      <c r="AM30" s="819"/>
      <c r="AN30" s="819"/>
      <c r="AO30" s="67" t="s">
        <v>13</v>
      </c>
      <c r="AR30" s="830"/>
      <c r="AS30" s="827"/>
      <c r="AT30" s="827"/>
      <c r="AU30" s="828"/>
    </row>
    <row r="31" spans="2:48" ht="27" customHeight="1" thickTop="1" thickBot="1" x14ac:dyDescent="0.2">
      <c r="B31" s="853" t="s">
        <v>375</v>
      </c>
      <c r="C31" s="842"/>
      <c r="D31" s="842"/>
      <c r="E31" s="843"/>
      <c r="F31" s="836">
        <v>0.5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3"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122.1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125.9</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122.1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122.1</v>
      </c>
      <c r="P27" s="881"/>
      <c r="Q27" s="881"/>
      <c r="R27" s="881"/>
      <c r="S27" s="59" t="s">
        <v>38</v>
      </c>
      <c r="T27" s="80"/>
      <c r="U27" s="80"/>
      <c r="X27" s="78" t="s">
        <v>39</v>
      </c>
      <c r="Y27" s="81"/>
      <c r="AG27" s="68"/>
      <c r="AH27" s="68"/>
      <c r="AI27" s="68"/>
      <c r="AJ27" s="68"/>
      <c r="AK27" s="831">
        <f>+AG18+O27</f>
        <v>122.1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122.1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125.9</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125.9</v>
      </c>
      <c r="G30" s="837"/>
      <c r="H30" s="234" t="s">
        <v>198</v>
      </c>
      <c r="L30" s="845"/>
      <c r="O30" s="71"/>
      <c r="Q30" s="847">
        <f>+ROUND(Z28,1)+ROUND(Z29,1)+ROUND(Z30,1)</f>
        <v>122.1</v>
      </c>
      <c r="R30" s="881"/>
      <c r="S30" s="881"/>
      <c r="T30" s="881"/>
      <c r="U30" s="59" t="s">
        <v>16</v>
      </c>
      <c r="X30" s="889" t="s">
        <v>186</v>
      </c>
      <c r="Y30" s="890"/>
      <c r="Z30" s="833"/>
      <c r="AA30" s="834"/>
      <c r="AB30" s="834"/>
      <c r="AC30" s="834"/>
      <c r="AD30" s="834"/>
      <c r="AE30" s="59" t="s">
        <v>13</v>
      </c>
      <c r="AK30" s="818">
        <v>122.1</v>
      </c>
      <c r="AL30" s="819"/>
      <c r="AM30" s="819"/>
      <c r="AN30" s="819"/>
      <c r="AO30" s="67" t="s">
        <v>13</v>
      </c>
      <c r="AR30" s="830"/>
      <c r="AS30" s="827"/>
      <c r="AT30" s="827"/>
      <c r="AU30" s="828"/>
    </row>
    <row r="31" spans="2:48" ht="27" customHeight="1" thickTop="1" thickBot="1" x14ac:dyDescent="0.2">
      <c r="B31" s="853" t="s">
        <v>375</v>
      </c>
      <c r="C31" s="842"/>
      <c r="D31" s="842"/>
      <c r="E31" s="843"/>
      <c r="F31" s="836">
        <v>125.9</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25"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3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22" workbookViewId="0">
      <selection activeCell="AH28" sqref="AH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4" width="2.875" style="55" customWidth="1"/>
    <col min="15" max="15" width="3" style="55" customWidth="1"/>
    <col min="16" max="18" width="4.875" style="55" customWidth="1"/>
    <col min="19" max="21" width="2.875" style="55" customWidth="1"/>
    <col min="22" max="23" width="2.5" style="55" customWidth="1"/>
    <col min="24" max="24" width="2.875" style="55" customWidth="1"/>
    <col min="25" max="25" width="7.875" style="55" customWidth="1"/>
    <col min="26" max="26" width="4.875" style="55" customWidth="1"/>
    <col min="27" max="27" width="2" style="55" customWidth="1"/>
    <col min="28" max="29" width="2.375" style="55" customWidth="1"/>
    <col min="30" max="30" width="3.125" style="55" customWidth="1"/>
    <col min="31" max="32" width="2.375" style="55" customWidth="1"/>
    <col min="33" max="33" width="2.875" style="55" customWidth="1"/>
    <col min="34" max="34" width="7.875" style="55" customWidth="1"/>
    <col min="35" max="36" width="4.375" style="55" customWidth="1"/>
    <col min="37" max="37" width="3.375" style="55" customWidth="1"/>
    <col min="38" max="39" width="2.875" style="55" customWidth="1"/>
    <col min="40" max="40" width="10.875" style="55" customWidth="1"/>
    <col min="41" max="41" width="2.875" style="55" customWidth="1"/>
    <col min="42" max="43" width="2.5" style="55" customWidth="1"/>
    <col min="44" max="44" width="2.875" style="55" customWidth="1"/>
    <col min="45" max="45" width="7.875" style="55" customWidth="1"/>
    <col min="46" max="46" width="11.875" style="55" customWidth="1"/>
    <col min="47" max="47" width="1.875" style="55" customWidth="1"/>
    <col min="48" max="57" width="9" style="55"/>
    <col min="58" max="58" width="16.1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3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東芝エネルギーシステムズ株式会社　京浜事業所</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3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3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573.70000000000005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591.4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573.70000000000005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573.70000000000005</v>
      </c>
      <c r="P27" s="881"/>
      <c r="Q27" s="881"/>
      <c r="R27" s="881"/>
      <c r="S27" s="59" t="s">
        <v>38</v>
      </c>
      <c r="T27" s="80"/>
      <c r="U27" s="80"/>
      <c r="X27" s="78" t="s">
        <v>39</v>
      </c>
      <c r="Y27" s="81"/>
      <c r="AG27" s="68"/>
      <c r="AH27" s="68"/>
      <c r="AI27" s="68"/>
      <c r="AJ27" s="68"/>
      <c r="AK27" s="831">
        <f>+AG18+O27</f>
        <v>573.70000000000005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573.70000000000005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591.4</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591.4</v>
      </c>
      <c r="G30" s="837"/>
      <c r="H30" s="234" t="s">
        <v>198</v>
      </c>
      <c r="L30" s="845"/>
      <c r="O30" s="71"/>
      <c r="Q30" s="847">
        <f>+ROUND(Z28,1)+ROUND(Z29,1)+ROUND(Z30,1)</f>
        <v>573.70000000000005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591.4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2024-06-27T03:33:11Z</dcterms:created>
  <dcterms:modified xsi:type="dcterms:W3CDTF">2024-09-09T07:12:18Z</dcterms:modified>
</cp:coreProperties>
</file>