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44" i="94"/>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<sst xmlns="http://schemas.openxmlformats.org/spreadsheetml/2006/main" count="3177" uniqueCount="466">
  <si>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</si>
  <si>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</si>
  <si>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</si>
  <si>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</si>
  <si>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</si>
  <si>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</si>
  <si>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</si>
  <si>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</si>
  <si>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</si>
  <si>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</si>
  <si>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</si>
  <si>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</si>
  <si>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</si>
  <si>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</si>
  <si>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</si>
  <si>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</si>
  <si>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</si>
  <si>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</si>
  <si>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</si>
  <si>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</si>
  <si>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</si>
  <si>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</si>
  <si>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</si>
  <si>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</si>
  <si>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</si>
  <si>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</si>
  <si>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</si>
  <si>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</si>
  <si>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</si>
  <si>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</si>
  <si>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</si>
  <si>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</si>
  <si>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</si>
  <si>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</si>
  <si>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</si>
  <si>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</si>
  <si>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</si>
  <si>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</si>
  <si>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</si>
  <si>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</si>
  <si>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</si>
  <si>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</si>
  <si>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</si>
  <si>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</si>
  <si>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</si>
  <si>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</si>
  <si>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</si>
  <si>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</si>
  <si>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</si>
  <si>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</si>
  <si>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</si>
  <si>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</si>
  <si>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</si>
  <si>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</si>
  <si>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</si>
  <si>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</si>
  <si>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</si>
  <si>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</si>
  <si>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</si>
  <si>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</si>
  <si>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</si>
  <si>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</si>
  <si>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</si>
  <si>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</si>
  <si>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</si>
  <si>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</si>
  <si>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</si>
  <si>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</si>
  <si>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</si>
  <si>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</si>
  <si>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</si>
  <si>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</si>
  <si>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</si>
  <si>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</si>
  <si>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</si>
  <si>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</si>
  <si>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</si>
  <si>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</si>
  <si>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</si>
  <si>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</si>
  <si>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</si>
  <si>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</si>
  <si>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</si>
  <si>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</si>
  <si>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</si>
  <si>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</si>
  <si>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</si>
  <si>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</si>
  <si>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</si>
  <si>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</si>
  <si>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</si>
  <si>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</si>
  <si>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</si>
  <si>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</si>
  <si>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</si>
  <si>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</si>
  <si>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</si>
  <si>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</si>
  <si>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</si>
  <si>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</si>
  <si>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</si>
  <si>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</si>
  <si>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</si>
  <si>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</si>
  <si>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</si>
  <si>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</si>
  <si>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</si>
  <si>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</si>
  <si>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</si>
  <si>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</si>
  <si>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</si>
  <si>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</si>
  <si>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</si>
  <si>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</si>
  <si>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</si>
  <si>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</si>
  <si>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</si>
  <si>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</si>
  <si>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</si>
  <si>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</si>
  <si>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</si>
  <si>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</si>
  <si>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</si>
  <si>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</si>
  <si>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</si>
  <si>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</si>
  <si>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</si>
  <si>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</si>
  <si>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</si>
  <si>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</si>
  <si>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</si>
  <si>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</si>
  <si>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</si>
  <si>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</si>
  <si>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</si>
  <si>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</si>
  <si>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</si>
  <si>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</si>
  <si>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</si>
  <si>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</si>
  <si>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</si>
  <si>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</si>
  <si>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</si>
  <si>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</si>
  <si>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</si>
  <si>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</si>
  <si>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</si>
  <si>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</si>
  <si>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</si>
  <si>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</si>
  <si>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</si>
  <si>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</si>
  <si>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</si>
  <si>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</si>
  <si>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</si>
  <si>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</si>
  <si>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</si>
  <si>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</si>
  <si>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</si>
  <si>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</si>
  <si>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</si>
  <si>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</si>
  <si>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</si>
  <si>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</si>
  <si>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</si>
  <si>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</si>
  <si>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</si>
  <si>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</si>
  <si>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</si>
  <si>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</si>
  <si>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</si>
  <si>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</si>
  <si>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</si>
  <si>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</si>
  <si>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</si>
  <si>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</si>
  <si>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</si>
  <si>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</si>
  <si>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</si>
  <si>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</si>
  <si>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</si>
  <si>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</si>
  <si>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</si>
  <si>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</si>
  <si>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</si>
  <si>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</si>
  <si>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</si>
  <si>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</si>
  <si>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</si>
  <si>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</si>
  <si>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</si>
  <si>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</si>
  <si>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</si>
  <si>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</si>
  <si>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</si>
  <si>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</si>
  <si>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</si>
  <si>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</si>
  <si>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</si>
  <si>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</si>
  <si>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</si>
  <si>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</si>
  <si>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</si>
  <si>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</si>
  <si>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</si>
  <si>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</si>
  <si>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</si>
  <si>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</si>
  <si>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</si>
  <si>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</si>
  <si>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</si>
  <si>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</si>
  <si>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</si>
  <si>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</si>
  <si>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</si>
  <si>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</si>
  <si>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</si>
  <si>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</si>
  <si>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</si>
  <si>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</si>
  <si>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</si>
  <si>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</si>
  <si>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</si>
  <si>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</si>
  <si>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</si>
  <si>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</si>
  <si>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</si>
  <si>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</si>
  <si>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</si>
  <si>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</si>
  <si>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</si>
  <si>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</si>
  <si>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</si>
  <si>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</si>
  <si>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</si>
  <si>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</si>
  <si>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</si>
  <si>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</si>
  <si>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</si>
  <si>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</si>
  <si>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</si>
  <si>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</si>
  <si>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</si>
  <si>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</si>
  <si>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</si>
  <si>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</si>
  <si>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</si>
  <si>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</si>
  <si>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</si>
  <si>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</si>
  <si>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</si>
  <si>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</si>
  <si>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</si>
  <si>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</si>
  <si>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</si>
  <si>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</si>
  <si>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</si>
  <si>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</si>
  <si>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</si>
  <si>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</si>
  <si>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</si>
  <si>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</si>
  <si>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</si>
  <si>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</si>
  <si>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</si>
  <si>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</si>
  <si>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</si>
  <si>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</si>
  <si>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</si>
  <si>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</si>
  <si>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</si>
  <si>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</si>
  <si>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</si>
  <si>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</si>
  <si>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</si>
  <si>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</si>
  <si>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</si>
  <si>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</si>
  <si>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</si>
  <si>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</si>
  <si>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</si>
  <si>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</si>
  <si>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</si>
  <si>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</si>
  <si>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</si>
  <si>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</si>
  <si>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</si>
  <si>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</si>
  <si>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</si>
  <si>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</si>
  <si>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</si>
  <si>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</si>
  <si>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</si>
  <si>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</si>
  <si>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</si>
  <si>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</si>
  <si>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</si>
  <si>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</si>
  <si>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</si>
  <si>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</si>
  <si>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</si>
  <si>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</si>
  <si>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</si>
  <si>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</si>
  <si>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</si>
  <si>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</si>
  <si>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</si>
  <si>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</si>
  <si>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</si>
  <si>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</si>
  <si>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</si>
  <si>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</si>
  <si>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</si>
  <si>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</si>
  <si>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</si>
  <si>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</si>
  <si>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</si>
  <si>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</si>
  <si>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</si>
  <si>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</si>
  <si>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</si>
  <si>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</si>
  <si>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</si>
  <si>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</si>
  <si>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</si>
  <si>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</si>
  <si>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</si>
  <si>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</si>
  <si>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</si>
  <si>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</si>
  <si>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</si>
  <si>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</si>
  <si>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</si>
  <si>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</si>
  <si>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</si>
  <si>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</si>
  <si>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</si>
  <si>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</si>
  <si>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</si>
  <si>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</si>
  <si>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</si>
  <si>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</si>
  <si>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</si>
  <si>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</si>
  <si>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</si>
  <si>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</si>
  <si>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</si>
  <si>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</si>
  <si>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</si>
  <si>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</si>
  <si>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</si>
  <si>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</si>
  <si>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</si>
  <si>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</si>
  <si>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</si>
  <si>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</si>
  <si>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</si>
  <si>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</si>
  <si>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</si>
  <si>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</si>
  <si>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</si>
  <si>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</si>
  <si>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</si>
  <si>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</si>
  <si>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</si>
  <si>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</si>
  <si>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</si>
  <si>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</si>
  <si>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</si>
  <si>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</si>
  <si>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</si>
  <si>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</si>
  <si>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</si>
  <si>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</si>
  <si>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</si>
  <si>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</si>
  <si>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</si>
  <si>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</si>
  <si>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</si>
  <si>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</si>
  <si>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</si>
  <si>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</si>
  <si>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</si>
  <si>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</si>
  <si>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</si>
  <si>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</si>
  <si>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</si>
  <si>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</si>
  <si>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</si>
  <si>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</si>
  <si>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</si>
  <si>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</si>
  <si>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</si>
  <si>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</si>
  <si>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</si>
  <si>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</si>
  <si>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</si>
  <si>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</si>
  <si>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</si>
  <si>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</si>
  <si>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</si>
  <si>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</si>
  <si>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</si>
  <si>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</si>
  <si>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</si>
  <si>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</si>
  <si>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</si>
  <si>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</si>
  <si>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</si>
  <si>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</si>
  <si>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</si>
  <si>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</si>
  <si>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</si>
  <si>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</si>
  <si>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</si>
  <si>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</si>
  <si>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</si>
  <si>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</si>
  <si>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</si>
  <si>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</si>
  <si>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</si>
  <si>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</si>
  <si>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</si>
  <si>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</si>
  <si>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</si>
  <si>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</si>
  <si>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</si>
  <si>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</si>
  <si>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</si>
  <si>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</si>
  <si>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</si>
  <si>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</si>
  <si>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</si>
  <si>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</si>
  <si>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</si>
  <si>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</si>
  <si>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</si>
  <si>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</si>
  <si>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</si>
  <si>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</si>
  <si>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</si>
  <si>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</si>
  <si>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</si>
  <si>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</si>
  <si>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</si>
  <si>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 xml:space="preserve">汚泥：焼却→埋立、一部再生
廃油：マテリアルリサイクル、サーマルリサイクル
廃アルカリ：中和→再生、一部埋立
廃プラスチック：粉砕・圧縮→再生、一部埋立
木くず：粉砕→再資源化
金属クズ：圧縮・切断→再資源化
</t>
    <rPh sb="0" eb="2">
      <t>オデイ</t>
    </rPh>
    <rPh sb="3" eb="5">
      <t>ショウキャク</t>
    </rPh>
    <rPh sb="6" eb="8">
      <t>ウメタテ</t>
    </rPh>
    <rPh sb="9" eb="11">
      <t>イチブ</t>
    </rPh>
    <rPh sb="11" eb="13">
      <t>サイセイ</t>
    </rPh>
    <rPh sb="14" eb="16">
      <t>ハイユ</t>
    </rPh>
    <rPh sb="38" eb="39">
      <t>ハイ</t>
    </rPh>
    <rPh sb="44" eb="46">
      <t>チュウワ</t>
    </rPh>
    <rPh sb="47" eb="49">
      <t>サイセイ</t>
    </rPh>
    <rPh sb="50" eb="52">
      <t>イチブ</t>
    </rPh>
    <rPh sb="52" eb="54">
      <t>ウメタテ</t>
    </rPh>
    <rPh sb="55" eb="56">
      <t>ハイ</t>
    </rPh>
    <rPh sb="63" eb="65">
      <t>フンサイ</t>
    </rPh>
    <rPh sb="66" eb="68">
      <t>アッシュク</t>
    </rPh>
    <rPh sb="69" eb="71">
      <t>サイセイ</t>
    </rPh>
    <rPh sb="72" eb="74">
      <t>イチブ</t>
    </rPh>
    <rPh sb="74" eb="76">
      <t>ウメタテ</t>
    </rPh>
    <rPh sb="77" eb="78">
      <t>キ</t>
    </rPh>
    <rPh sb="81" eb="83">
      <t>フンサイ</t>
    </rPh>
    <rPh sb="84" eb="88">
      <t>サイシゲンカ</t>
    </rPh>
    <rPh sb="89" eb="91">
      <t>キンゾク</t>
    </rPh>
    <rPh sb="94" eb="96">
      <t>アッシュク</t>
    </rPh>
    <rPh sb="97" eb="99">
      <t>セツダン</t>
    </rPh>
    <rPh sb="100" eb="104">
      <t>サイシゲンカ</t>
    </rPh>
    <phoneticPr fontId="3"/>
  </si>
  <si>
    <t>トップマネジメント（事業所長）→環境管理責任者→環境管理委員（協力会社含む）→従業員</t>
    <rPh sb="10" eb="12">
      <t>ジギョウ</t>
    </rPh>
    <rPh sb="12" eb="14">
      <t>ショチョウ</t>
    </rPh>
    <rPh sb="16" eb="18">
      <t>カンキョウ</t>
    </rPh>
    <rPh sb="18" eb="20">
      <t>カンリ</t>
    </rPh>
    <rPh sb="20" eb="23">
      <t>セキニンシャ</t>
    </rPh>
    <rPh sb="24" eb="26">
      <t>カンキョウ</t>
    </rPh>
    <rPh sb="26" eb="30">
      <t>カンリイイン</t>
    </rPh>
    <rPh sb="31" eb="33">
      <t>キョウリョク</t>
    </rPh>
    <rPh sb="33" eb="35">
      <t>カイシャ</t>
    </rPh>
    <rPh sb="35" eb="36">
      <t>フク</t>
    </rPh>
    <rPh sb="39" eb="42">
      <t>ジュウギョウイン</t>
    </rPh>
    <phoneticPr fontId="3"/>
  </si>
  <si>
    <t>品質不具合（仕込みミス）削減
有償化による排出量削減</t>
    <rPh sb="0" eb="2">
      <t>ヒンシツ</t>
    </rPh>
    <rPh sb="2" eb="5">
      <t>フグアイ</t>
    </rPh>
    <rPh sb="6" eb="8">
      <t>シコ</t>
    </rPh>
    <rPh sb="12" eb="14">
      <t>サクゲン</t>
    </rPh>
    <rPh sb="15" eb="18">
      <t>ユウショウカ</t>
    </rPh>
    <rPh sb="21" eb="24">
      <t>ハイシュツリョウ</t>
    </rPh>
    <rPh sb="24" eb="26">
      <t>サクゲン</t>
    </rPh>
    <phoneticPr fontId="3"/>
  </si>
  <si>
    <t>現状の取組の継続</t>
    <rPh sb="0" eb="2">
      <t>ゲンジョウ</t>
    </rPh>
    <rPh sb="3" eb="5">
      <t>トリクミ</t>
    </rPh>
    <rPh sb="6" eb="8">
      <t>ケイゾク</t>
    </rPh>
    <phoneticPr fontId="3"/>
  </si>
  <si>
    <t>汚泥、廃油、廃アルカリ、廃プラスチック、木くず、金属クズ</t>
    <rPh sb="3" eb="5">
      <t>ハイユ</t>
    </rPh>
    <rPh sb="12" eb="13">
      <t>ハイ</t>
    </rPh>
    <phoneticPr fontId="3"/>
  </si>
  <si>
    <t>現状と同様</t>
    <rPh sb="0" eb="2">
      <t>ゲンジョウ</t>
    </rPh>
    <rPh sb="3" eb="5">
      <t>ドウヨウ</t>
    </rPh>
    <phoneticPr fontId="3"/>
  </si>
  <si>
    <t>自社内での再生利用はありません</t>
    <rPh sb="0" eb="3">
      <t>ジシャナイ</t>
    </rPh>
    <rPh sb="5" eb="7">
      <t>サイセイ</t>
    </rPh>
    <rPh sb="7" eb="9">
      <t>リヨウ</t>
    </rPh>
    <phoneticPr fontId="3"/>
  </si>
  <si>
    <t>再生利用の計画もありません</t>
    <rPh sb="0" eb="4">
      <t>サイセイリヨウ</t>
    </rPh>
    <rPh sb="5" eb="7">
      <t>ケイカク</t>
    </rPh>
    <phoneticPr fontId="3"/>
  </si>
  <si>
    <t>自社内での中間処理はありません</t>
    <rPh sb="0" eb="3">
      <t>ジシャナイ</t>
    </rPh>
    <rPh sb="5" eb="9">
      <t>チュウカンショリ</t>
    </rPh>
    <phoneticPr fontId="3"/>
  </si>
  <si>
    <t>中間処理の計画もありません</t>
    <rPh sb="0" eb="4">
      <t>チュウカンショリ</t>
    </rPh>
    <rPh sb="5" eb="7">
      <t>ケイカク</t>
    </rPh>
    <phoneticPr fontId="3"/>
  </si>
  <si>
    <t>自ら埋設処分はありません</t>
    <rPh sb="0" eb="1">
      <t>ミズカ</t>
    </rPh>
    <rPh sb="2" eb="4">
      <t>マイセツ</t>
    </rPh>
    <rPh sb="4" eb="6">
      <t>ショブン</t>
    </rPh>
    <phoneticPr fontId="3"/>
  </si>
  <si>
    <t>埋設処分の計画もありません</t>
    <rPh sb="0" eb="2">
      <t>マイセツ</t>
    </rPh>
    <rPh sb="2" eb="4">
      <t>ショブン</t>
    </rPh>
    <rPh sb="5" eb="7">
      <t>ケイカク</t>
    </rPh>
    <phoneticPr fontId="3"/>
  </si>
  <si>
    <t>中間処理業者のアンケート調査もしくは現地調査。</t>
    <rPh sb="0" eb="6">
      <t>チュウカンショリギョウシャ</t>
    </rPh>
    <rPh sb="12" eb="14">
      <t>チョウサ</t>
    </rPh>
    <rPh sb="18" eb="20">
      <t>ゲンチ</t>
    </rPh>
    <rPh sb="20" eb="22">
      <t>チョウサ</t>
    </rPh>
    <phoneticPr fontId="3"/>
  </si>
  <si>
    <t>中間処理業者を積極的に現地調査する。</t>
    <rPh sb="0" eb="6">
      <t>チュウカンショリギョウシャ</t>
    </rPh>
    <rPh sb="7" eb="10">
      <t>セッキョクテキ</t>
    </rPh>
    <rPh sb="11" eb="13">
      <t>ゲンチ</t>
    </rPh>
    <rPh sb="13" eb="15">
      <t>チョウサ</t>
    </rPh>
    <phoneticPr fontId="3"/>
  </si>
  <si>
    <t>令和 6  年 6  月 27  日</t>
    <phoneticPr fontId="3"/>
  </si>
  <si>
    <t>横浜市戸塚区下倉田町296</t>
  </si>
  <si>
    <t>BASFジャパン株式会社戸塚事業所
事業所長　篠田　大</t>
  </si>
  <si>
    <t>BASFジャパン株式会社戸塚事業所</t>
  </si>
  <si>
    <t>横浜市戸塚区下倉田町２９６</t>
  </si>
  <si>
    <t>045-862-7500</t>
  </si>
  <si>
    <t>横浜市長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</si>
</sst>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89" zoomScaleNormal="115" zoomScaleSheetLayoutView="89" workbookViewId="0">
      <selection activeCell="Y53" sqref="Y53"/>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459</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465</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460</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461</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464</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462</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2034</v>
      </c>
      <c r="Q49" s="726"/>
      <c r="R49" s="726"/>
      <c r="S49" s="726"/>
      <c r="T49" s="726"/>
      <c r="U49" s="727"/>
    </row>
    <row r="50" spans="3:54" ht="26.25" customHeight="1" x14ac:dyDescent="0.15">
      <c r="C50" s="697" t="s">
        <v>11</v>
      </c>
      <c r="D50" s="698"/>
      <c r="E50" s="699"/>
      <c r="F50" s="708" t="s">
        <v>463</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129</v>
      </c>
      <c r="G54" s="793"/>
      <c r="H54" s="793"/>
      <c r="I54" s="793"/>
      <c r="J54" s="793"/>
      <c r="K54" s="793"/>
      <c r="L54" s="38" t="s">
        <v>48</v>
      </c>
      <c r="M54" s="38"/>
      <c r="N54" s="797">
        <v>1644</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240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1653.1000000000001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447</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1603.3000000000002</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449</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451</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452</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453</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454</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455</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456</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1653.1000000000001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958.5</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1102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457</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1603.3000000000002</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929.59999999999991</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1068.8</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458</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oddFooter>&amp;C_x000D_&amp;1#&amp;"Arial"&amp;10&amp;K000000 Internal</oddFooter>
  </headerFooter>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5"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BASFジャパン株式会社戸塚事業所</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E22" zoomScaleNormal="100"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445.7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459.5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445.7</v>
      </c>
      <c r="P27" s="881"/>
      <c r="Q27" s="881"/>
      <c r="R27" s="881"/>
      <c r="S27" s="59" t="s">
        <v>38</v>
      </c>
      <c r="T27" s="80"/>
      <c r="U27" s="80"/>
      <c r="X27" s="78" t="s">
        <v>39</v>
      </c>
      <c r="Y27" s="81"/>
      <c r="AG27" s="68"/>
      <c r="AH27" s="68"/>
      <c r="AI27" s="68"/>
      <c r="AJ27" s="68"/>
      <c r="AK27" s="831">
        <f>+AG18+O27</f>
        <v>445.7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459.5</v>
      </c>
      <c r="G29" s="837"/>
      <c r="H29" s="234" t="s">
        <v>198</v>
      </c>
      <c r="L29" s="845"/>
      <c r="O29" s="71"/>
      <c r="P29" s="163"/>
      <c r="Q29" s="66" t="s">
        <v>183</v>
      </c>
      <c r="R29" s="842" t="s">
        <v>33</v>
      </c>
      <c r="S29" s="884"/>
      <c r="T29" s="884"/>
      <c r="U29" s="885"/>
      <c r="V29" s="63"/>
      <c r="W29" s="82"/>
      <c r="X29" s="889" t="s">
        <v>315</v>
      </c>
      <c r="Y29" s="890"/>
      <c r="Z29" s="833">
        <v>445.7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445.7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704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725.8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704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704</v>
      </c>
      <c r="P27" s="881"/>
      <c r="Q27" s="881"/>
      <c r="R27" s="881"/>
      <c r="S27" s="59" t="s">
        <v>38</v>
      </c>
      <c r="T27" s="80"/>
      <c r="U27" s="80"/>
      <c r="X27" s="78" t="s">
        <v>39</v>
      </c>
      <c r="Y27" s="81"/>
      <c r="AG27" s="68"/>
      <c r="AH27" s="68"/>
      <c r="AI27" s="68"/>
      <c r="AJ27" s="68"/>
      <c r="AK27" s="831">
        <f>+AG18+O27</f>
        <v>704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704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725.8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725.8</v>
      </c>
      <c r="G30" s="837"/>
      <c r="H30" s="234" t="s">
        <v>198</v>
      </c>
      <c r="L30" s="845"/>
      <c r="O30" s="71"/>
      <c r="Q30" s="847">
        <f>+ROUND(Z28,1)+ROUND(Z29,1)+ROUND(Z30,1)</f>
        <v>704</v>
      </c>
      <c r="R30" s="881"/>
      <c r="S30" s="881"/>
      <c r="T30" s="881"/>
      <c r="U30" s="59" t="s">
        <v>16</v>
      </c>
      <c r="X30" s="889" t="s">
        <v>186</v>
      </c>
      <c r="Y30" s="890"/>
      <c r="Z30" s="833"/>
      <c r="AA30" s="834"/>
      <c r="AB30" s="834"/>
      <c r="AC30" s="834"/>
      <c r="AD30" s="834"/>
      <c r="AE30" s="59" t="s">
        <v>13</v>
      </c>
      <c r="AK30" s="818">
        <v>704</v>
      </c>
      <c r="AL30" s="819"/>
      <c r="AM30" s="819"/>
      <c r="AN30" s="819"/>
      <c r="AO30" s="67" t="s">
        <v>13</v>
      </c>
      <c r="AR30" s="830"/>
      <c r="AS30" s="827"/>
      <c r="AT30" s="827"/>
      <c r="AU30" s="828"/>
    </row>
    <row r="31" spans="2:48" ht="27" customHeight="1" thickTop="1" thickBot="1" x14ac:dyDescent="0.2">
      <c r="B31" s="853" t="s">
        <v>375</v>
      </c>
      <c r="C31" s="842"/>
      <c r="D31" s="842"/>
      <c r="E31" s="843"/>
      <c r="F31" s="836">
        <v>725.8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workbookViewId="0">
      <selection activeCell="AF29" sqref="AF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0.9</v>
      </c>
      <c r="P27" s="881"/>
      <c r="Q27" s="881"/>
      <c r="R27" s="881"/>
      <c r="S27" s="59" t="s">
        <v>38</v>
      </c>
      <c r="T27" s="80"/>
      <c r="U27" s="80"/>
      <c r="X27" s="78" t="s">
        <v>39</v>
      </c>
      <c r="Y27" s="81"/>
      <c r="AG27" s="68"/>
      <c r="AH27" s="68"/>
      <c r="AI27" s="68"/>
      <c r="AJ27" s="68"/>
      <c r="AK27" s="831">
        <f>+AG18+O27</f>
        <v>0.9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v>
      </c>
      <c r="G30" s="837"/>
      <c r="H30" s="234" t="s">
        <v>198</v>
      </c>
      <c r="L30" s="845"/>
      <c r="O30" s="71"/>
      <c r="Q30" s="847">
        <f>+ROUND(Z28,1)+ROUND(Z29,1)+ROUND(Z30,1)</f>
        <v>0.9</v>
      </c>
      <c r="R30" s="881"/>
      <c r="S30" s="881"/>
      <c r="T30" s="881"/>
      <c r="U30" s="59" t="s">
        <v>16</v>
      </c>
      <c r="X30" s="889" t="s">
        <v>186</v>
      </c>
      <c r="Y30" s="890"/>
      <c r="Z30" s="833"/>
      <c r="AA30" s="834"/>
      <c r="AB30" s="834"/>
      <c r="AC30" s="834"/>
      <c r="AD30" s="834"/>
      <c r="AE30" s="59" t="s">
        <v>13</v>
      </c>
      <c r="AK30" s="818">
        <v>0.9</v>
      </c>
      <c r="AL30" s="819"/>
      <c r="AM30" s="819"/>
      <c r="AN30" s="819"/>
      <c r="AO30" s="67" t="s">
        <v>13</v>
      </c>
      <c r="AR30" s="830"/>
      <c r="AS30" s="827"/>
      <c r="AT30" s="827"/>
      <c r="AU30" s="828"/>
    </row>
    <row r="31" spans="2:48" ht="27" customHeight="1" thickTop="1" thickBot="1" x14ac:dyDescent="0.2">
      <c r="B31" s="853" t="s">
        <v>375</v>
      </c>
      <c r="C31" s="842"/>
      <c r="D31" s="842"/>
      <c r="E31" s="843"/>
      <c r="F31" s="836">
        <v>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12.3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12.3</v>
      </c>
      <c r="P27" s="881"/>
      <c r="Q27" s="881"/>
      <c r="R27" s="881"/>
      <c r="S27" s="59" t="s">
        <v>38</v>
      </c>
      <c r="T27" s="80"/>
      <c r="U27" s="80"/>
      <c r="X27" s="78" t="s">
        <v>39</v>
      </c>
      <c r="Y27" s="81"/>
      <c r="AG27" s="68"/>
      <c r="AH27" s="68"/>
      <c r="AI27" s="68"/>
      <c r="AJ27" s="68"/>
      <c r="AK27" s="831">
        <f>+AG18+O27</f>
        <v>12.3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12.3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12.7</v>
      </c>
      <c r="G30" s="837"/>
      <c r="H30" s="234" t="s">
        <v>198</v>
      </c>
      <c r="L30" s="845"/>
      <c r="O30" s="71"/>
      <c r="Q30" s="847">
        <f>+ROUND(Z28,1)+ROUND(Z29,1)+ROUND(Z30,1)</f>
        <v>12.3</v>
      </c>
      <c r="R30" s="881"/>
      <c r="S30" s="881"/>
      <c r="T30" s="881"/>
      <c r="U30" s="59" t="s">
        <v>16</v>
      </c>
      <c r="X30" s="889" t="s">
        <v>186</v>
      </c>
      <c r="Y30" s="890"/>
      <c r="Z30" s="833"/>
      <c r="AA30" s="834"/>
      <c r="AB30" s="834"/>
      <c r="AC30" s="834"/>
      <c r="AD30" s="834"/>
      <c r="AE30" s="59" t="s">
        <v>13</v>
      </c>
      <c r="AK30" s="818">
        <v>12.3</v>
      </c>
      <c r="AL30" s="819"/>
      <c r="AM30" s="819"/>
      <c r="AN30" s="819"/>
      <c r="AO30" s="67" t="s">
        <v>13</v>
      </c>
      <c r="AR30" s="830"/>
      <c r="AS30" s="827"/>
      <c r="AT30" s="827"/>
      <c r="AU30" s="828"/>
    </row>
    <row r="31" spans="2:48" ht="27" customHeight="1" thickTop="1" thickBot="1" x14ac:dyDescent="0.2">
      <c r="B31" s="853" t="s">
        <v>375</v>
      </c>
      <c r="C31" s="842"/>
      <c r="D31" s="842"/>
      <c r="E31" s="843"/>
      <c r="F31" s="836">
        <v>12.7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270.89999999999998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279.39999999999998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182.1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270.89999999999998</v>
      </c>
      <c r="P27" s="881"/>
      <c r="Q27" s="881"/>
      <c r="R27" s="881"/>
      <c r="S27" s="59" t="s">
        <v>38</v>
      </c>
      <c r="T27" s="80"/>
      <c r="U27" s="80"/>
      <c r="X27" s="78" t="s">
        <v>39</v>
      </c>
      <c r="Y27" s="81"/>
      <c r="AG27" s="68"/>
      <c r="AH27" s="68"/>
      <c r="AI27" s="68"/>
      <c r="AJ27" s="68"/>
      <c r="AK27" s="831">
        <f>+AG18+O27</f>
        <v>270.89999999999998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182.1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279.39999999999998</v>
      </c>
      <c r="G29" s="837"/>
      <c r="H29" s="234" t="s">
        <v>198</v>
      </c>
      <c r="L29" s="845"/>
      <c r="O29" s="71"/>
      <c r="P29" s="163"/>
      <c r="Q29" s="66" t="s">
        <v>183</v>
      </c>
      <c r="R29" s="842" t="s">
        <v>33</v>
      </c>
      <c r="S29" s="884"/>
      <c r="T29" s="884"/>
      <c r="U29" s="885"/>
      <c r="V29" s="63"/>
      <c r="W29" s="82"/>
      <c r="X29" s="889" t="s">
        <v>315</v>
      </c>
      <c r="Y29" s="890"/>
      <c r="Z29" s="833">
        <v>88.8</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219</v>
      </c>
      <c r="G30" s="837"/>
      <c r="H30" s="234" t="s">
        <v>198</v>
      </c>
      <c r="L30" s="845"/>
      <c r="O30" s="71"/>
      <c r="Q30" s="847">
        <f>+ROUND(Z28,1)+ROUND(Z29,1)+ROUND(Z30,1)</f>
        <v>270.89999999999998</v>
      </c>
      <c r="R30" s="881"/>
      <c r="S30" s="881"/>
      <c r="T30" s="881"/>
      <c r="U30" s="59" t="s">
        <v>16</v>
      </c>
      <c r="X30" s="889" t="s">
        <v>186</v>
      </c>
      <c r="Y30" s="890"/>
      <c r="Z30" s="833"/>
      <c r="AA30" s="834"/>
      <c r="AB30" s="834"/>
      <c r="AC30" s="834"/>
      <c r="AD30" s="834"/>
      <c r="AE30" s="59" t="s">
        <v>13</v>
      </c>
      <c r="AK30" s="818">
        <v>212.4</v>
      </c>
      <c r="AL30" s="819"/>
      <c r="AM30" s="819"/>
      <c r="AN30" s="819"/>
      <c r="AO30" s="67" t="s">
        <v>13</v>
      </c>
      <c r="AR30" s="830"/>
      <c r="AS30" s="827"/>
      <c r="AT30" s="827"/>
      <c r="AU30" s="828"/>
    </row>
    <row r="31" spans="2:48" ht="27" customHeight="1" thickTop="1" thickBot="1" x14ac:dyDescent="0.2">
      <c r="B31" s="853" t="s">
        <v>375</v>
      </c>
      <c r="C31" s="842"/>
      <c r="D31" s="842"/>
      <c r="E31" s="843"/>
      <c r="F31" s="836">
        <v>187.8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36.6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37.700000000000003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36.6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36.6</v>
      </c>
      <c r="P27" s="881"/>
      <c r="Q27" s="881"/>
      <c r="R27" s="881"/>
      <c r="S27" s="59" t="s">
        <v>38</v>
      </c>
      <c r="T27" s="80"/>
      <c r="U27" s="80"/>
      <c r="X27" s="78" t="s">
        <v>39</v>
      </c>
      <c r="Y27" s="81"/>
      <c r="AG27" s="68"/>
      <c r="AH27" s="68"/>
      <c r="AI27" s="68"/>
      <c r="AJ27" s="68"/>
      <c r="AK27" s="831">
        <f>+AG18+O27</f>
        <v>36.6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36.6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37.700000000000003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36.6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37.700000000000003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132.9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137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132.9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132.9</v>
      </c>
      <c r="P27" s="881"/>
      <c r="Q27" s="881"/>
      <c r="R27" s="881"/>
      <c r="S27" s="59" t="s">
        <v>38</v>
      </c>
      <c r="T27" s="80"/>
      <c r="U27" s="80"/>
      <c r="X27" s="78" t="s">
        <v>39</v>
      </c>
      <c r="Y27" s="81"/>
      <c r="AG27" s="68"/>
      <c r="AH27" s="68"/>
      <c r="AI27" s="68"/>
      <c r="AJ27" s="68"/>
      <c r="AK27" s="831">
        <f>+AG18+O27</f>
        <v>132.9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132.9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132.9</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137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BASFジャパン株式会社戸塚事業所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&amp;C_x000D_&amp;1#&amp;"Arial"&amp;10&amp;K000000 Internal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5"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BASFジャパン株式会社戸塚事業所</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459.5</v>
      </c>
      <c r="I9" s="507">
        <f>IF(OR(ｳ.廃油!F24&gt;0,ｳ.廃油!F24&lt;0),ｳ.廃油!F24,IF(I$19&gt;0,"0",0))</f>
        <v>725.8</v>
      </c>
      <c r="J9" s="507">
        <f>IF(OR(ｴ.廃酸!$F24&gt;0,ｴ.廃酸!$F24&lt;0),ｴ.廃酸!F24,IF(J$19&gt;0,"0",0))</f>
        <v>1</v>
      </c>
      <c r="K9" s="507">
        <f>IF(OR(ｵ.廃ｱﾙｶﾘ!$F24&gt;0,ｵ.廃ｱﾙｶﾘ!$F24&lt;0),ｵ.廃ｱﾙｶﾘ!F24,IF(K$19&gt;0,"0",0))</f>
        <v>12.7</v>
      </c>
      <c r="L9" s="507">
        <f>IF(OR(ｶ.廃ﾌﾟﾗ類!F24&gt;0,ｶ.廃ﾌﾟﾗ類!F24&lt;0),ｶ.廃ﾌﾟﾗ類!F24,IF(L$19&gt;0,"0",0))</f>
        <v>279.39999999999998</v>
      </c>
      <c r="M9" s="507">
        <f>IF(OR(ｷ.紙くず!F24&gt;0,ｷ.紙くず!F24&lt;0),ｷ.紙くず!F24,IF(M$19&gt;0,"0",0))</f>
        <v>0</v>
      </c>
      <c r="N9" s="507">
        <f>IF(OR(ｸ.木くず!F24&gt;0,ｸ.木くず!F24&lt;0),ｸ.木くず!F24,IF(N$19&gt;0,"0",0))</f>
        <v>37.700000000000003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137</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1653.1000000000001</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459.5</v>
      </c>
      <c r="I14" s="513">
        <f>IF(OR(ｳ.廃油!F29&gt;0,ｳ.廃油!F29&lt;0),ｳ.廃油!F29,IF(I$19&gt;0,"0",0))</f>
        <v>725.8</v>
      </c>
      <c r="J14" s="513">
        <f>IF(OR(ｴ.廃酸!$F29&gt;0,ｴ.廃酸!$F29&lt;0),ｴ.廃酸!F29,IF(J$19&gt;0,"0",0))</f>
        <v>1</v>
      </c>
      <c r="K14" s="513">
        <f>IF(OR(ｵ.廃ｱﾙｶﾘ!$F29&gt;0,ｵ.廃ｱﾙｶﾘ!$F29&lt;0),ｵ.廃ｱﾙｶﾘ!F29,IF(K$19&gt;0,"0",0))</f>
        <v>12.7</v>
      </c>
      <c r="L14" s="513">
        <f>IF(OR(ｶ.廃ﾌﾟﾗ類!F29&gt;0,ｶ.廃ﾌﾟﾗ類!F29&lt;0),ｶ.廃ﾌﾟﾗ類!F29,IF(L$19&gt;0,"0",0))</f>
        <v>279.39999999999998</v>
      </c>
      <c r="M14" s="513">
        <f>IF(OR(ｷ.紙くず!F29&gt;0,ｷ.紙くず!F29&lt;0),ｷ.紙くず!F29,IF(M$19&gt;0,"0",0))</f>
        <v>0</v>
      </c>
      <c r="N14" s="513">
        <f>IF(OR(ｸ.木くず!F29&gt;0,ｸ.木くず!F29&lt;0),ｸ.木くず!F29,IF(N$19&gt;0,"0",0))</f>
        <v>37.700000000000003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137</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1653.1000000000001</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725.8</v>
      </c>
      <c r="J15" s="513">
        <f>IF(OR(ｴ.廃酸!$F30&gt;0,ｴ.廃酸!$F30&lt;0),ｴ.廃酸!F30,IF(J$19&gt;0,"0",0))</f>
        <v>1</v>
      </c>
      <c r="K15" s="513">
        <f>IF(OR(ｵ.廃ｱﾙｶﾘ!$F30&gt;0,ｵ.廃ｱﾙｶﾘ!$F30&lt;0),ｵ.廃ｱﾙｶﾘ!F30,IF(K$19&gt;0,"0",0))</f>
        <v>12.7</v>
      </c>
      <c r="L15" s="513">
        <f>IF(OR(ｶ.廃ﾌﾟﾗ類!F30&gt;0,ｶ.廃ﾌﾟﾗ類!F30&lt;0),ｶ.廃ﾌﾟﾗ類!F30,IF(L$19&gt;0,"0",0))</f>
        <v>219</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958.5</v>
      </c>
    </row>
    <row r="16" spans="2:27" ht="24" customHeight="1" x14ac:dyDescent="0.15">
      <c r="B16" s="188" t="s">
        <v>229</v>
      </c>
      <c r="C16" s="941" t="s">
        <v>300</v>
      </c>
      <c r="D16" s="941"/>
      <c r="E16" s="941"/>
      <c r="F16" s="942"/>
      <c r="G16" s="513">
        <f>IF(OR(ｱ.燃え殻!F31&gt;0,ｱ.燃え殻!F31&lt;0),ｱ.燃え殻!F31,IF(G$19&gt;0,"0",0))</f>
        <v>0</v>
      </c>
      <c r="H16" s="513" t="str">
        <f>IF(OR(ｲ.汚泥!F31&gt;0,ｲ.汚泥!F31&lt;0),ｲ.汚泥!F31,IF(H$19&gt;0,"0",0))</f>
        <v>0</v>
      </c>
      <c r="I16" s="513">
        <f>IF(OR(ｳ.廃油!F31&gt;0,ｳ.廃油!F31&lt;0),ｳ.廃油!F31,IF(I$19&gt;0,"0",0))</f>
        <v>725.8</v>
      </c>
      <c r="J16" s="513">
        <f>IF(OR(ｴ.廃酸!$F31&gt;0,ｴ.廃酸!$F31&lt;0),ｴ.廃酸!F31,IF(J$19&gt;0,"0",0))</f>
        <v>1</v>
      </c>
      <c r="K16" s="513">
        <f>IF(OR(ｵ.廃ｱﾙｶﾘ!$F31&gt;0,ｵ.廃ｱﾙｶﾘ!$F31&lt;0),ｵ.廃ｱﾙｶﾘ!F31,IF(K$19&gt;0,"0",0))</f>
        <v>12.7</v>
      </c>
      <c r="L16" s="513">
        <f>IF(OR(ｶ.廃ﾌﾟﾗ類!F31&gt;0,ｶ.廃ﾌﾟﾗ類!F31&lt;0),ｶ.廃ﾌﾟﾗ類!F31,IF(L$19&gt;0,"0",0))</f>
        <v>187.8</v>
      </c>
      <c r="M16" s="513">
        <f>IF(OR(ｷ.紙くず!F31&gt;0,ｷ.紙くず!F31&lt;0),ｷ.紙くず!F31,IF(M$19&gt;0,"0",0))</f>
        <v>0</v>
      </c>
      <c r="N16" s="513">
        <f>IF(OR(ｸ.木くず!F31&gt;0,ｸ.木くず!F31&lt;0),ｸ.木くず!F31,IF(N$19&gt;0,"0",0))</f>
        <v>37.700000000000003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137</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1102</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445.7</v>
      </c>
      <c r="I19" s="519">
        <f t="shared" si="1"/>
        <v>704</v>
      </c>
      <c r="J19" s="519">
        <f t="shared" si="1"/>
        <v>0.9</v>
      </c>
      <c r="K19" s="519">
        <f t="shared" si="1"/>
        <v>12.3</v>
      </c>
      <c r="L19" s="519">
        <f t="shared" si="1"/>
        <v>270.89999999999998</v>
      </c>
      <c r="M19" s="519">
        <f t="shared" si="1"/>
        <v>0</v>
      </c>
      <c r="N19" s="519">
        <f t="shared" si="1"/>
        <v>36.6</v>
      </c>
      <c r="O19" s="519">
        <f t="shared" si="1"/>
        <v>0</v>
      </c>
      <c r="P19" s="519">
        <f t="shared" si="1"/>
        <v>0</v>
      </c>
      <c r="Q19" s="519">
        <f t="shared" si="1"/>
        <v>0</v>
      </c>
      <c r="R19" s="519">
        <f t="shared" si="1"/>
        <v>0</v>
      </c>
      <c r="S19" s="519">
        <f t="shared" si="1"/>
        <v>132.9</v>
      </c>
      <c r="T19" s="519">
        <f t="shared" si="1"/>
        <v>0</v>
      </c>
      <c r="U19" s="519">
        <f t="shared" si="1"/>
        <v>0</v>
      </c>
      <c r="V19" s="519">
        <f t="shared" si="1"/>
        <v>0</v>
      </c>
      <c r="W19" s="519">
        <f t="shared" si="1"/>
        <v>0</v>
      </c>
      <c r="X19" s="519">
        <f t="shared" si="1"/>
        <v>0</v>
      </c>
      <c r="Y19" s="519">
        <f t="shared" si="1"/>
        <v>0</v>
      </c>
      <c r="Z19" s="520">
        <f t="shared" si="1"/>
        <v>0</v>
      </c>
      <c r="AA19" s="521">
        <f t="shared" ref="AA19:AA25" si="2">SUM(G19:Z19)</f>
        <v>1603.3000000000002</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445.7</v>
      </c>
      <c r="I37" s="554">
        <f t="shared" si="8"/>
        <v>704</v>
      </c>
      <c r="J37" s="554">
        <f t="shared" si="8"/>
        <v>0.9</v>
      </c>
      <c r="K37" s="554">
        <f t="shared" si="8"/>
        <v>12.3</v>
      </c>
      <c r="L37" s="554">
        <f t="shared" si="8"/>
        <v>270.89999999999998</v>
      </c>
      <c r="M37" s="554">
        <f t="shared" si="8"/>
        <v>0</v>
      </c>
      <c r="N37" s="554">
        <f t="shared" si="8"/>
        <v>36.6</v>
      </c>
      <c r="O37" s="554">
        <f t="shared" si="8"/>
        <v>0</v>
      </c>
      <c r="P37" s="554">
        <f t="shared" si="8"/>
        <v>0</v>
      </c>
      <c r="Q37" s="554">
        <f t="shared" si="8"/>
        <v>0</v>
      </c>
      <c r="R37" s="554">
        <f t="shared" si="8"/>
        <v>0</v>
      </c>
      <c r="S37" s="554">
        <f t="shared" si="8"/>
        <v>132.9</v>
      </c>
      <c r="T37" s="554">
        <f t="shared" si="8"/>
        <v>0</v>
      </c>
      <c r="U37" s="554">
        <f t="shared" si="8"/>
        <v>0</v>
      </c>
      <c r="V37" s="554">
        <f t="shared" si="8"/>
        <v>0</v>
      </c>
      <c r="W37" s="554">
        <f t="shared" si="8"/>
        <v>0</v>
      </c>
      <c r="X37" s="554">
        <f t="shared" si="8"/>
        <v>0</v>
      </c>
      <c r="Y37" s="554">
        <f t="shared" si="8"/>
        <v>0</v>
      </c>
      <c r="Z37" s="555">
        <f t="shared" si="8"/>
        <v>0</v>
      </c>
      <c r="AA37" s="556">
        <f t="shared" si="4"/>
        <v>1603.3000000000002</v>
      </c>
    </row>
    <row r="38" spans="2:27" ht="24" customHeight="1" x14ac:dyDescent="0.15">
      <c r="B38" s="186"/>
      <c r="C38" s="972"/>
      <c r="D38" s="247"/>
      <c r="E38" s="245" t="s">
        <v>319</v>
      </c>
      <c r="F38" s="585"/>
      <c r="G38" s="545">
        <f t="shared" ref="G38:Z38" si="9">SUM(G39:G41)</f>
        <v>0</v>
      </c>
      <c r="H38" s="545">
        <f t="shared" si="9"/>
        <v>445.7</v>
      </c>
      <c r="I38" s="545">
        <f t="shared" si="9"/>
        <v>704</v>
      </c>
      <c r="J38" s="545">
        <f t="shared" si="9"/>
        <v>0.9</v>
      </c>
      <c r="K38" s="545">
        <f t="shared" si="9"/>
        <v>12.3</v>
      </c>
      <c r="L38" s="545">
        <f t="shared" si="9"/>
        <v>270.89999999999998</v>
      </c>
      <c r="M38" s="545">
        <f t="shared" si="9"/>
        <v>0</v>
      </c>
      <c r="N38" s="545">
        <f t="shared" si="9"/>
        <v>36.6</v>
      </c>
      <c r="O38" s="545">
        <f t="shared" si="9"/>
        <v>0</v>
      </c>
      <c r="P38" s="545">
        <f t="shared" si="9"/>
        <v>0</v>
      </c>
      <c r="Q38" s="545">
        <f t="shared" si="9"/>
        <v>0</v>
      </c>
      <c r="R38" s="545">
        <f t="shared" si="9"/>
        <v>0</v>
      </c>
      <c r="S38" s="545">
        <f t="shared" si="9"/>
        <v>132.9</v>
      </c>
      <c r="T38" s="545">
        <f t="shared" si="9"/>
        <v>0</v>
      </c>
      <c r="U38" s="545">
        <f t="shared" si="9"/>
        <v>0</v>
      </c>
      <c r="V38" s="545">
        <f t="shared" si="9"/>
        <v>0</v>
      </c>
      <c r="W38" s="545">
        <f t="shared" si="9"/>
        <v>0</v>
      </c>
      <c r="X38" s="545">
        <f t="shared" si="9"/>
        <v>0</v>
      </c>
      <c r="Y38" s="545">
        <f t="shared" si="9"/>
        <v>0</v>
      </c>
      <c r="Z38" s="546">
        <f t="shared" si="9"/>
        <v>0</v>
      </c>
      <c r="AA38" s="547">
        <f t="shared" si="4"/>
        <v>1603.3000000000002</v>
      </c>
    </row>
    <row r="39" spans="2:27" ht="24" customHeight="1" x14ac:dyDescent="0.15">
      <c r="B39" s="186"/>
      <c r="C39" s="972"/>
      <c r="D39" s="248"/>
      <c r="E39" s="243"/>
      <c r="F39" s="241" t="s">
        <v>233</v>
      </c>
      <c r="G39" s="548">
        <f>+ｱ.燃え殻!$Z$28</f>
        <v>0</v>
      </c>
      <c r="H39" s="548">
        <f>+ｲ.汚泥!$Z$28</f>
        <v>0</v>
      </c>
      <c r="I39" s="548">
        <f>+ｳ.廃油!$Z$28</f>
        <v>704</v>
      </c>
      <c r="J39" s="548">
        <f>+ｴ.廃酸!$Z$28</f>
        <v>0.9</v>
      </c>
      <c r="K39" s="548">
        <f>+ｵ.廃ｱﾙｶﾘ!$Z$28</f>
        <v>12.3</v>
      </c>
      <c r="L39" s="548">
        <f>+ｶ.廃ﾌﾟﾗ類!$Z$28</f>
        <v>182.1</v>
      </c>
      <c r="M39" s="548">
        <f>+ｷ.紙くず!$Z$28</f>
        <v>0</v>
      </c>
      <c r="N39" s="548">
        <f>+ｸ.木くず!$Z$28</f>
        <v>36.6</v>
      </c>
      <c r="O39" s="548">
        <f>+ｹ.繊維くず!$Z$28</f>
        <v>0</v>
      </c>
      <c r="P39" s="548">
        <f>+ｺ.動植物性残さ!$Z$28</f>
        <v>0</v>
      </c>
      <c r="Q39" s="548">
        <f>+ｻ.動物系固形不要物!$Z$28</f>
        <v>0</v>
      </c>
      <c r="R39" s="548">
        <f>+ｼ.ｺﾞﾑくず!$Z$28</f>
        <v>0</v>
      </c>
      <c r="S39" s="548">
        <f>+ｽ.金属くず!$Z$28</f>
        <v>132.9</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1068.8</v>
      </c>
    </row>
    <row r="40" spans="2:27" ht="24" customHeight="1" x14ac:dyDescent="0.15">
      <c r="B40" s="186"/>
      <c r="C40" s="972"/>
      <c r="D40" s="248"/>
      <c r="E40" s="243"/>
      <c r="F40" s="241" t="s">
        <v>318</v>
      </c>
      <c r="G40" s="548">
        <f>+ｱ.燃え殻!$Z$29</f>
        <v>0</v>
      </c>
      <c r="H40" s="548">
        <f>+ｲ.汚泥!$Z$29</f>
        <v>445.7</v>
      </c>
      <c r="I40" s="548">
        <f>+ｳ.廃油!$Z$29</f>
        <v>0</v>
      </c>
      <c r="J40" s="548">
        <f>+ｴ.廃酸!$Z$29</f>
        <v>0</v>
      </c>
      <c r="K40" s="548">
        <f>+ｵ.廃ｱﾙｶﾘ!$Z$29</f>
        <v>0</v>
      </c>
      <c r="L40" s="548">
        <f>+ｶ.廃ﾌﾟﾗ類!$Z$29</f>
        <v>88.8</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534.5</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445.7</v>
      </c>
      <c r="I43" s="557">
        <f>+ｳ.廃油!$AK$27</f>
        <v>704</v>
      </c>
      <c r="J43" s="557">
        <f>+ｴ.廃酸!$AK$27</f>
        <v>0.9</v>
      </c>
      <c r="K43" s="557">
        <f>+ｵ.廃ｱﾙｶﾘ!$AK$27</f>
        <v>12.3</v>
      </c>
      <c r="L43" s="557">
        <f>+ｶ.廃ﾌﾟﾗ類!$AK$27</f>
        <v>270.89999999999998</v>
      </c>
      <c r="M43" s="557">
        <f>+ｷ.紙くず!$AK$27</f>
        <v>0</v>
      </c>
      <c r="N43" s="557">
        <f>+ｸ.木くず!$AK$27</f>
        <v>36.6</v>
      </c>
      <c r="O43" s="557">
        <f>+ｹ.繊維くず!$AK$27</f>
        <v>0</v>
      </c>
      <c r="P43" s="557">
        <f>+ｺ.動植物性残さ!$AK$27</f>
        <v>0</v>
      </c>
      <c r="Q43" s="557">
        <f>+ｻ.動物系固形不要物!$AK$27</f>
        <v>0</v>
      </c>
      <c r="R43" s="557">
        <f>+ｼ.ｺﾞﾑくず!$AK$27</f>
        <v>0</v>
      </c>
      <c r="S43" s="557">
        <f>+ｽ.金属くず!$AK$27</f>
        <v>132.9</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1603.3000000000002</v>
      </c>
    </row>
    <row r="44" spans="2:27" ht="24" customHeight="1" x14ac:dyDescent="0.15">
      <c r="B44" s="186"/>
      <c r="C44" s="193"/>
      <c r="D44" s="191" t="s">
        <v>188</v>
      </c>
      <c r="E44" s="969" t="s">
        <v>236</v>
      </c>
      <c r="F44" s="970"/>
      <c r="G44" s="560">
        <f>+ｱ.燃え殻!$AK$30</f>
        <v>0</v>
      </c>
      <c r="H44" s="560">
        <f>+ｲ.汚泥!$AK$30</f>
        <v>0</v>
      </c>
      <c r="I44" s="560">
        <f>+ｳ.廃油!$AK$30</f>
        <v>704</v>
      </c>
      <c r="J44" s="560">
        <f>+ｴ.廃酸!$AK$30</f>
        <v>0.9</v>
      </c>
      <c r="K44" s="560">
        <f>+ｵ.廃ｱﾙｶﾘ!$AK$30</f>
        <v>12.3</v>
      </c>
      <c r="L44" s="560">
        <f>+ｶ.廃ﾌﾟﾗ類!$AK$30</f>
        <v>212.4</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929.59999999999991</v>
      </c>
    </row>
    <row r="45" spans="2:27" ht="24" customHeight="1" x14ac:dyDescent="0.15">
      <c r="B45" s="186"/>
      <c r="C45" s="193"/>
      <c r="D45" s="584" t="s">
        <v>190</v>
      </c>
      <c r="E45" s="962" t="s">
        <v>237</v>
      </c>
      <c r="F45" s="963"/>
      <c r="G45" s="563">
        <f>+ｱ.燃え殻!$AR$24</f>
        <v>0</v>
      </c>
      <c r="H45" s="563">
        <f>+ｲ.汚泥!$AR$24</f>
        <v>0</v>
      </c>
      <c r="I45" s="563">
        <f>+ｳ.廃油!$AR$24</f>
        <v>704</v>
      </c>
      <c r="J45" s="563">
        <f>+ｴ.廃酸!$AR$24</f>
        <v>0.9</v>
      </c>
      <c r="K45" s="563">
        <f>+ｵ.廃ｱﾙｶﾘ!$AR$24</f>
        <v>12.3</v>
      </c>
      <c r="L45" s="563">
        <f>+ｶ.廃ﾌﾟﾗ類!$AR$24</f>
        <v>182.1</v>
      </c>
      <c r="M45" s="563">
        <f>+ｷ.紙くず!$AR$24</f>
        <v>0</v>
      </c>
      <c r="N45" s="563">
        <f>+ｸ.木くず!$AR$24</f>
        <v>36.6</v>
      </c>
      <c r="O45" s="563">
        <f>+ｹ.繊維くず!$AR$24</f>
        <v>0</v>
      </c>
      <c r="P45" s="563">
        <f>+ｺ.動植物性残さ!$AR$24</f>
        <v>0</v>
      </c>
      <c r="Q45" s="563">
        <f>+ｻ.動物系固形不要物!$AR$24</f>
        <v>0</v>
      </c>
      <c r="R45" s="563">
        <f>+ｼ.ｺﾞﾑくず!$AR$24</f>
        <v>0</v>
      </c>
      <c r="S45" s="563">
        <f>+ｽ.金属くず!$AR$24</f>
        <v>132.9</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1068.8</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905.2</v>
      </c>
      <c r="I55" s="634">
        <f t="shared" si="10"/>
        <v>1429.8</v>
      </c>
      <c r="J55" s="634">
        <f t="shared" si="10"/>
        <v>1.9</v>
      </c>
      <c r="K55" s="634">
        <f t="shared" si="10"/>
        <v>25</v>
      </c>
      <c r="L55" s="634">
        <f t="shared" si="10"/>
        <v>550.29999999999995</v>
      </c>
      <c r="M55" s="634">
        <f t="shared" si="10"/>
        <v>0</v>
      </c>
      <c r="N55" s="634">
        <f t="shared" si="10"/>
        <v>74.300000000000011</v>
      </c>
      <c r="O55" s="634">
        <f t="shared" si="10"/>
        <v>0</v>
      </c>
      <c r="P55" s="634">
        <f t="shared" si="10"/>
        <v>0</v>
      </c>
      <c r="Q55" s="634">
        <f t="shared" si="10"/>
        <v>0</v>
      </c>
      <c r="R55" s="634">
        <f t="shared" si="10"/>
        <v>0</v>
      </c>
      <c r="S55" s="634">
        <f t="shared" si="10"/>
        <v>269.89999999999998</v>
      </c>
      <c r="T55" s="634">
        <f t="shared" si="10"/>
        <v>0</v>
      </c>
      <c r="U55" s="634">
        <f t="shared" si="10"/>
        <v>0</v>
      </c>
      <c r="V55" s="634">
        <f t="shared" si="10"/>
        <v>0</v>
      </c>
      <c r="W55" s="634">
        <f t="shared" si="10"/>
        <v>0</v>
      </c>
      <c r="X55" s="634">
        <f t="shared" si="10"/>
        <v>0</v>
      </c>
      <c r="Y55" s="634">
        <f t="shared" si="10"/>
        <v>0</v>
      </c>
      <c r="Z55" s="634">
        <f t="shared" si="10"/>
        <v>0</v>
      </c>
      <c r="AA55" s="633">
        <f>+AA9+AA19+AA20</f>
        <v>3256.4000000000005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oddFooter>&amp;C_x000D_&amp;1#&amp;"Arial"&amp;10&amp;K000000 Internal</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27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横浜市戸塚区下倉田町296</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BASFジャパン株式会社戸塚事業所
事業所長　篠田　大</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045-862-7500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BASFジャパン株式会社戸塚事業所</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2034</v>
      </c>
      <c r="Q25" s="1086"/>
      <c r="R25" s="1086"/>
      <c r="S25" s="1086"/>
      <c r="T25" s="1086"/>
      <c r="U25" s="1087"/>
    </row>
    <row r="26" spans="1:22" ht="26.25" customHeight="1" x14ac:dyDescent="0.15">
      <c r="C26" s="1099" t="s">
        <v>11</v>
      </c>
      <c r="D26" s="1100"/>
      <c r="E26" s="1101"/>
      <c r="F26" s="1118" t="str">
        <f>+表紙!F50</f>
        <v>横浜市戸塚区下倉田町２９６</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Ｅ16－化学工業</v>
      </c>
      <c r="G30" s="1089"/>
      <c r="H30" s="1089"/>
      <c r="I30" s="1089"/>
      <c r="J30" s="1089"/>
      <c r="K30" s="1089"/>
      <c r="L30" s="282" t="s">
        <v>48</v>
      </c>
      <c r="M30" s="282"/>
      <c r="N30" s="1090">
        <f>IF(COUNTA(表紙!N54)=1,+表紙!N54,"")</f>
        <v>1644</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240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1653.1000000000001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品質不具合（仕込みミス）削減
有償化による排出量削減</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1603.3000000000002</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現状の取組の継続</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汚泥、廃油、廃アルカリ、廃プラスチック、木くず、金属クズ</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現状と同様</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自社内での再生利用はありません</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再生利用の計画もありません</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自社内での中間処理はありません</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中間処理の計画もありません</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自ら埋設処分はありません</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埋設処分の計画もありません</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1653.1000000000001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958.5</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1102</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中間処理業者のアンケート調査もしくは現地調査。</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1603.3000000000002</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929.59999999999991</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1068.8</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中間処理業者を積極的に現地調査する。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oddFooter>&amp;C_x000D_&amp;1#&amp;"Arial"&amp;10&amp;K000000 Internal</oddFooter>
  </headerFooter>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&amp;C_x000D_&amp;1#&amp;"Arial"&amp;10&amp;K000000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2024-07-01T09:18:20Z</dcterms:created>
  <dcterms:modified xsi:type="dcterms:W3CDTF">2024-09-09T09:34:36Z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530cf4-8573-4c29-a912-bbcdac835909_Enabled">
    <vt:lpwstr>true</vt:lpwstr>
  </property>
  <property fmtid="{D5CDD505-2E9C-101B-9397-08002B2CF9AE}" pid="3" name="MSIP_Label_06530cf4-8573-4c29-a912-bbcdac835909_SetDate">
    <vt:lpwstr>2024-06-12T06:28:41Z</vt:lpwstr>
  </property>
  <property fmtid="{D5CDD505-2E9C-101B-9397-08002B2CF9AE}" pid="4" name="MSIP_Label_06530cf4-8573-4c29-a912-bbcdac835909_Method">
    <vt:lpwstr>Standard</vt:lpwstr>
  </property>
  <property fmtid="{D5CDD505-2E9C-101B-9397-08002B2CF9AE}" pid="5" name="MSIP_Label_06530cf4-8573-4c29-a912-bbcdac835909_Name">
    <vt:lpwstr>06530cf4-8573-4c29-a912-bbcdac835909</vt:lpwstr>
  </property>
  <property fmtid="{D5CDD505-2E9C-101B-9397-08002B2CF9AE}" pid="6" name="MSIP_Label_06530cf4-8573-4c29-a912-bbcdac835909_SiteId">
    <vt:lpwstr>ecaa386b-c8df-4ce0-ad01-740cbdb5ba55</vt:lpwstr>
  </property>
  <property fmtid="{D5CDD505-2E9C-101B-9397-08002B2CF9AE}" pid="7" name="MSIP_Label_06530cf4-8573-4c29-a912-bbcdac835909_ActionId">
    <vt:lpwstr>5ec3598e-d0aa-4557-9a86-4fb37ee79c79</vt:lpwstr>
  </property>
  <property fmtid="{D5CDD505-2E9C-101B-9397-08002B2CF9AE}" pid="8" name="MSIP_Label_06530cf4-8573-4c29-a912-bbcdac835909_ContentBits">
    <vt:lpwstr>2</vt:lpwstr>
  </property>
</Properties>
</file>