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P27" i="99" s="1"/>
  <c r="F12" i="99" s="1"/>
  <c r="H24" i="99" s="1"/>
  <c r="H30" i="99"/>
  <c r="H28" i="99"/>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J34" i="94"/>
  <c r="K34" i="94"/>
  <c r="L34" i="94"/>
  <c r="M34" i="94"/>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R40" i="94"/>
  <c r="M41" i="94"/>
  <c r="Q41" i="94"/>
  <c r="J41" i="94"/>
  <c r="K41" i="94"/>
  <c r="L41" i="94"/>
  <c r="O41" i="94"/>
  <c r="R41" i="94"/>
  <c r="U45" i="94"/>
  <c r="Y18" i="77"/>
  <c r="P16" i="77" s="1"/>
  <c r="K50" i="94" s="1"/>
  <c r="J38" i="94" l="1"/>
  <c r="J37" i="94" s="1"/>
  <c r="Q38" i="94"/>
  <c r="Q37" i="94" s="1"/>
  <c r="Q19" i="94" s="1"/>
  <c r="I32" i="94"/>
  <c r="I31" i="94" s="1"/>
  <c r="I38" i="94"/>
  <c r="I37" i="94" s="1"/>
  <c r="X34" i="94"/>
  <c r="J19" i="94"/>
  <c r="J14" i="94" s="1"/>
  <c r="P16" i="82"/>
  <c r="U50" i="94" s="1"/>
  <c r="R45" i="94"/>
  <c r="Q18" i="94"/>
  <c r="Q17" i="94"/>
  <c r="Q16" i="94"/>
  <c r="Q15" i="94"/>
  <c r="Q14" i="94"/>
  <c r="Q13" i="94"/>
  <c r="Q12" i="94"/>
  <c r="Q11" i="94"/>
  <c r="Q10" i="94"/>
  <c r="Q9" i="94"/>
  <c r="Q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31" i="2" s="1"/>
  <c r="G52" i="94" s="1"/>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AL31" i="76" s="1"/>
  <c r="J52" i="94" s="1"/>
  <c r="O45" i="94"/>
  <c r="H31" i="87"/>
  <c r="V19" i="94"/>
  <c r="Y21" i="76"/>
  <c r="H27" i="76" s="1"/>
  <c r="P16" i="76"/>
  <c r="J50" i="94" s="1"/>
  <c r="F12" i="84"/>
  <c r="H24" i="84" s="1"/>
  <c r="AL27" i="84"/>
  <c r="J12" i="94" l="1"/>
  <c r="J9" i="94"/>
  <c r="J55" i="94" s="1"/>
  <c r="J17" i="94"/>
  <c r="J10" i="94"/>
  <c r="J15" i="94"/>
  <c r="J18"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<sst xmlns="http://schemas.openxmlformats.org/spreadsheetml/2006/main" count="2837" uniqueCount="437">
  <si>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</si>
  <si>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</si>
  <si>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</si>
  <si>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</si>
  <si>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</si>
  <si>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</si>
  <si>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</si>
  <si>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</si>
  <si>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</si>
  <si>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</si>
  <si>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</si>
  <si>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</si>
  <si>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</si>
  <si>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</si>
  <si>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</si>
  <si>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</si>
  <si>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</si>
  <si>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</si>
  <si>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</si>
  <si>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</si>
  <si>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</si>
  <si>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</si>
  <si>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</si>
  <si>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</si>
  <si>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</si>
  <si>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</si>
  <si>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</si>
  <si>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</si>
  <si>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</si>
  <si>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</si>
  <si>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</si>
  <si>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</si>
  <si>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</si>
  <si>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</si>
  <si>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</si>
  <si>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</si>
  <si>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</si>
  <si>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</si>
  <si>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</si>
  <si>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</si>
  <si>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</si>
  <si>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</si>
  <si>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</si>
  <si>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</si>
  <si>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</si>
  <si>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</si>
  <si>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</si>
  <si>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</si>
  <si>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</si>
  <si>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</si>
  <si>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</si>
  <si>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</si>
  <si>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</si>
  <si>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</si>
  <si>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</si>
  <si>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</si>
  <si>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</si>
  <si>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</si>
  <si>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</si>
  <si>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</si>
  <si>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</si>
  <si>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</si>
  <si>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</si>
  <si>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</si>
  <si>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</si>
  <si>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</si>
  <si>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</si>
  <si>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</si>
  <si>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</si>
  <si>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</si>
  <si>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</si>
  <si>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</si>
  <si>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</si>
  <si>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</si>
  <si>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</si>
  <si>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</si>
  <si>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</si>
  <si>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</si>
  <si>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</si>
  <si>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</si>
  <si>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</si>
  <si>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</si>
  <si>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</si>
  <si>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</si>
  <si>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</si>
  <si>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</si>
  <si>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</si>
  <si>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</si>
  <si>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</si>
  <si>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</si>
  <si>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</si>
  <si>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</si>
  <si>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</si>
  <si>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</si>
  <si>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</si>
  <si>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</si>
  <si>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</si>
  <si>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</si>
  <si>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</si>
  <si>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</si>
  <si>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</si>
  <si>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</si>
  <si>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</si>
  <si>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</si>
  <si>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</si>
  <si>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</si>
  <si>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</si>
  <si>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</si>
  <si>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</si>
  <si>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</si>
  <si>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</si>
  <si>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</si>
  <si>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</si>
  <si>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</si>
  <si>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</si>
  <si>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</si>
  <si>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</si>
  <si>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</si>
  <si>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</si>
  <si>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</si>
  <si>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</si>
  <si>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</si>
  <si>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</si>
  <si>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</si>
  <si>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</si>
  <si>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</si>
  <si>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</si>
  <si>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</si>
  <si>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</si>
  <si>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</si>
  <si>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</si>
  <si>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</si>
  <si>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</si>
  <si>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</si>
  <si>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</si>
  <si>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</si>
  <si>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</si>
  <si>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</si>
  <si>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</si>
  <si>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</si>
  <si>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</si>
  <si>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</si>
  <si>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</si>
  <si>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</si>
  <si>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</si>
  <si>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</si>
  <si>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</si>
  <si>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</si>
  <si>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</si>
  <si>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</si>
  <si>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</si>
  <si>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</si>
  <si>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</si>
  <si>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</si>
  <si>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</si>
  <si>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</si>
  <si>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</si>
  <si>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</si>
  <si>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</si>
  <si>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</si>
  <si>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</si>
  <si>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</si>
  <si>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</si>
  <si>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</si>
  <si>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</si>
  <si>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</si>
  <si>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</si>
  <si>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</si>
  <si>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</si>
  <si>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</si>
  <si>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</si>
  <si>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</si>
  <si>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</si>
  <si>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</si>
  <si>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</si>
  <si>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</si>
  <si>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</si>
  <si>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</si>
  <si>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</si>
  <si>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</si>
  <si>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</si>
  <si>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</si>
  <si>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</si>
  <si>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</si>
  <si>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</si>
  <si>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</si>
  <si>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</si>
  <si>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</si>
  <si>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</si>
  <si>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</si>
  <si>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</si>
  <si>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</si>
  <si>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</si>
  <si>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</si>
  <si>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</si>
  <si>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</si>
  <si>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</si>
  <si>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</si>
  <si>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</si>
  <si>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</si>
  <si>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</si>
  <si>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</si>
  <si>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</si>
  <si>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</si>
  <si>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</si>
  <si>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</si>
  <si>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</si>
  <si>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</si>
  <si>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</si>
  <si>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</si>
  <si>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</si>
  <si>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</si>
  <si>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</si>
  <si>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</si>
  <si>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</si>
  <si>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</si>
  <si>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</si>
  <si>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</si>
  <si>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</si>
  <si>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</si>
  <si>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</si>
  <si>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</si>
  <si>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</si>
  <si>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</si>
  <si>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</si>
  <si>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</si>
  <si>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</si>
  <si>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</si>
  <si>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</si>
  <si>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</si>
  <si>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</si>
  <si>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</si>
  <si>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</si>
  <si>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</si>
  <si>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</si>
  <si>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</si>
  <si>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</si>
  <si>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</si>
  <si>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</si>
  <si>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</si>
  <si>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</si>
  <si>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</si>
  <si>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</si>
  <si>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</si>
  <si>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</si>
  <si>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</si>
  <si>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</si>
  <si>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</si>
  <si>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</si>
  <si>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</si>
  <si>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</si>
  <si>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</si>
  <si>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</si>
  <si>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</si>
  <si>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</si>
  <si>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</si>
  <si>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</si>
  <si>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</si>
  <si>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</si>
  <si>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</si>
  <si>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</si>
  <si>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</si>
  <si>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</si>
  <si>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</si>
  <si>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</si>
  <si>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</si>
  <si>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</si>
  <si>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</si>
  <si>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</si>
  <si>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</si>
  <si>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</si>
  <si>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</si>
  <si>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</si>
  <si>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</si>
  <si>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</si>
  <si>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</si>
  <si>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</si>
  <si>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</si>
  <si>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</si>
  <si>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</si>
  <si>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</si>
  <si>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</si>
  <si>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</si>
  <si>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</si>
  <si>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</si>
  <si>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</si>
  <si>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</si>
  <si>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</si>
  <si>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</si>
  <si>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</si>
  <si>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</si>
  <si>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</si>
  <si>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</si>
  <si>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</si>
  <si>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</si>
  <si>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</si>
  <si>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</si>
  <si>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</si>
  <si>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</si>
  <si>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</si>
  <si>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</si>
  <si>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</si>
  <si>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</si>
  <si>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</si>
  <si>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</si>
  <si>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</si>
  <si>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</si>
  <si>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</si>
  <si>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</si>
  <si>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</si>
  <si>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</si>
  <si>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</si>
  <si>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</si>
  <si>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</si>
  <si>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</si>
  <si>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</si>
  <si>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</si>
  <si>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</si>
  <si>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</si>
  <si>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</si>
  <si>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</si>
  <si>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</si>
  <si>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</si>
  <si>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</si>
  <si>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</si>
  <si>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</si>
  <si>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</si>
  <si>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</si>
  <si>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</si>
  <si>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</si>
  <si>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</si>
  <si>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</si>
  <si>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</si>
  <si>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</si>
  <si>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</si>
  <si>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</si>
  <si>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</si>
  <si>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</si>
  <si>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</si>
  <si>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</si>
  <si>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</si>
  <si>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</si>
  <si>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</si>
  <si>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</si>
  <si>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</si>
  <si>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</si>
  <si>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</si>
  <si>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</si>
  <si>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</si>
  <si>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</si>
  <si>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</si>
  <si>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</si>
  <si>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</si>
  <si>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</si>
  <si>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</si>
  <si>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</si>
  <si>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</si>
  <si>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</si>
  <si>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</si>
  <si>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</si>
  <si>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</si>
  <si>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</si>
  <si>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</si>
  <si>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</si>
  <si>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</si>
  <si>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</si>
  <si>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</si>
  <si>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</si>
  <si>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</si>
  <si>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</si>
  <si>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</si>
  <si>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</si>
  <si>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</si>
  <si>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</si>
  <si>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</si>
  <si>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</si>
  <si>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</si>
  <si>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</si>
  <si>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</si>
  <si>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</si>
  <si>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</si>
  <si>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</si>
  <si>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</si>
  <si>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</si>
  <si>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</si>
  <si>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</si>
  <si>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</si>
  <si>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</si>
  <si>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</si>
  <si>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</si>
  <si>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</si>
  <si>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</si>
  <si>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</si>
  <si>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</si>
  <si>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</si>
  <si>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</si>
  <si>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</si>
  <si>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</si>
  <si>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</si>
  <si>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</si>
  <si>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</si>
  <si>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</si>
  <si>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</si>
  <si>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</si>
  <si>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</si>
  <si>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</si>
  <si>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</si>
  <si>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</si>
  <si>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</si>
  <si>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</si>
  <si>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</si>
  <si>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</si>
  <si>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</si>
  <si>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</si>
  <si>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</si>
  <si>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</si>
  <si>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</si>
  <si>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</si>
  <si>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</si>
  <si>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</si>
  <si>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</si>
  <si>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</si>
  <si>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</si>
  <si>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</si>
  <si>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</si>
  <si>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</si>
  <si>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</si>
  <si>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</si>
  <si>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</si>
  <si>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令和　６  年　７  月 16 日</t>
    <phoneticPr fontId="3"/>
  </si>
  <si>
    <t>横浜市旭区中尾２－３－２</t>
    <rPh sb="0" eb="3">
      <t>ヨコハマシ</t>
    </rPh>
    <rPh sb="3" eb="5">
      <t>アサヒク</t>
    </rPh>
    <rPh sb="5" eb="7">
      <t>ナカオ</t>
    </rPh>
    <phoneticPr fontId="3"/>
  </si>
  <si>
    <t>地方独立行政法人神奈川県立病院機構
神奈川県立がんセンター　　総長　古瀬　純司</t>
    <rPh sb="0" eb="8">
      <t>チホウドクリツギョウセイホウジン</t>
    </rPh>
    <rPh sb="8" eb="15">
      <t>カナガワケンリツビョウイン</t>
    </rPh>
    <rPh sb="15" eb="17">
      <t>キコウ</t>
    </rPh>
    <rPh sb="18" eb="23">
      <t>カナガワケンリツ</t>
    </rPh>
    <rPh sb="31" eb="33">
      <t>ソウチョウ</t>
    </rPh>
    <rPh sb="34" eb="36">
      <t>フルセ</t>
    </rPh>
    <rPh sb="37" eb="39">
      <t>ジュンジ</t>
    </rPh>
    <phoneticPr fontId="3"/>
  </si>
  <si>
    <t>045-520-2222</t>
    <phoneticPr fontId="3"/>
  </si>
  <si>
    <t>地方独立行政法人神奈川県立病院機構
神奈川県立がんセンター</t>
    <phoneticPr fontId="3"/>
  </si>
  <si>
    <t>横浜市旭区中尾２－３－２</t>
    <phoneticPr fontId="3"/>
  </si>
  <si>
    <t>045-520-2222</t>
    <phoneticPr fontId="3"/>
  </si>
  <si>
    <t>病院</t>
    <rPh sb="0" eb="2">
      <t>ビョウイン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</si>
</sst>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5" zoomScaleNormal="100" zoomScaleSheetLayoutView="100" workbookViewId="0">
      <selection activeCell="S60" sqref="S60"/>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428</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429</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41</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430</v>
      </c>
      <c r="K39" s="520"/>
      <c r="L39" s="521"/>
      <c r="M39" s="521"/>
      <c r="N39" s="521"/>
      <c r="O39" s="522"/>
      <c r="Q39" s="19"/>
      <c r="R39" s="97"/>
    </row>
    <row r="40" spans="1:19" ht="26.25" customHeight="1">
      <c r="C40" s="86"/>
      <c r="D40" s="23"/>
      <c r="E40" s="23"/>
      <c r="F40" s="23"/>
      <c r="G40" s="23"/>
      <c r="H40" s="24" t="s">
        <v>7</v>
      </c>
      <c r="I40" s="24"/>
      <c r="J40" s="520" t="s">
        <v>431</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435</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433</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2037</v>
      </c>
      <c r="N48" s="546"/>
      <c r="O48" s="547"/>
    </row>
    <row r="49" spans="3:48" ht="18.75" customHeight="1">
      <c r="C49" s="527" t="s">
        <v>11</v>
      </c>
      <c r="D49" s="528"/>
      <c r="E49" s="529"/>
      <c r="F49" s="555" t="s">
        <v>434</v>
      </c>
      <c r="G49" s="556"/>
      <c r="H49" s="556"/>
      <c r="I49" s="556"/>
      <c r="J49" s="556"/>
      <c r="K49" s="556"/>
      <c r="L49" s="443" t="s">
        <v>134</v>
      </c>
      <c r="M49" s="446"/>
      <c r="N49" s="548" t="s">
        <v>432</v>
      </c>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127</v>
      </c>
      <c r="G52" s="562"/>
      <c r="H52" s="562"/>
      <c r="I52" s="562"/>
      <c r="J52" s="31" t="s">
        <v>47</v>
      </c>
      <c r="K52" s="31"/>
      <c r="L52" s="563" t="s">
        <v>436</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v>415</v>
      </c>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v>741</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217.25</v>
      </c>
      <c r="I63" s="272" t="s">
        <v>4</v>
      </c>
      <c r="J63" s="493" t="s">
        <v>228</v>
      </c>
      <c r="K63" s="494"/>
      <c r="L63" s="495"/>
      <c r="M63" s="577">
        <f>+別紙!X14</f>
        <v>217.25</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f>+別紙!X15</f>
        <v>217.25</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t="str">
        <f>+別紙!X16</f>
        <v>0</v>
      </c>
      <c r="N65" s="580"/>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79" t="str">
        <f>+別紙!X17</f>
        <v>0</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v>217.29</v>
      </c>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212.7</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2" zoomScaleNormal="100" workbookViewId="0">
      <selection activeCell="AJ30" sqref="AJ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2.7</v>
      </c>
      <c r="G12" s="656"/>
      <c r="H12" s="656"/>
      <c r="I12" s="278" t="s">
        <v>189</v>
      </c>
      <c r="J12" s="61"/>
      <c r="K12" s="62"/>
      <c r="L12" s="61"/>
      <c r="M12" s="660"/>
      <c r="N12" s="63"/>
      <c r="P12" s="620">
        <v>0</v>
      </c>
      <c r="Q12" s="621"/>
      <c r="R12" s="621"/>
      <c r="S12" s="621"/>
      <c r="T12" s="60" t="s">
        <v>22</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v>0</v>
      </c>
      <c r="G15" s="699"/>
      <c r="H15" s="699"/>
      <c r="I15" s="52" t="s">
        <v>189</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v>0</v>
      </c>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8"/>
    </row>
    <row r="18" spans="2:49" ht="27" customHeight="1" thickBot="1">
      <c r="K18" s="64"/>
      <c r="L18" s="61"/>
      <c r="M18" s="660"/>
      <c r="N18" s="64"/>
      <c r="P18" s="620">
        <v>0</v>
      </c>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2.25</v>
      </c>
      <c r="E24" s="650"/>
      <c r="F24" s="650"/>
      <c r="G24" s="199" t="s">
        <v>158</v>
      </c>
      <c r="H24" s="695">
        <f>+F12</f>
        <v>2.7</v>
      </c>
      <c r="I24" s="692"/>
      <c r="J24" s="199" t="s">
        <v>158</v>
      </c>
      <c r="K24" s="64"/>
      <c r="L24" s="61"/>
      <c r="M24" s="661"/>
      <c r="P24" s="649">
        <v>0</v>
      </c>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2.7</v>
      </c>
      <c r="Q27" s="676"/>
      <c r="R27" s="676"/>
      <c r="S27" s="676"/>
      <c r="T27" s="52" t="s">
        <v>38</v>
      </c>
      <c r="U27" s="72"/>
      <c r="V27" s="72"/>
      <c r="Y27" s="70" t="s">
        <v>39</v>
      </c>
      <c r="Z27" s="73"/>
      <c r="AH27" s="61"/>
      <c r="AI27" s="61"/>
      <c r="AJ27" s="61"/>
      <c r="AK27" s="61"/>
      <c r="AL27" s="655">
        <f>+AH18+P27</f>
        <v>2.7</v>
      </c>
      <c r="AM27" s="656"/>
      <c r="AN27" s="656"/>
      <c r="AO27" s="656"/>
      <c r="AP27" s="60" t="s">
        <v>13</v>
      </c>
      <c r="AQ27" s="295"/>
      <c r="AR27" s="130"/>
      <c r="AS27" s="620">
        <v>0</v>
      </c>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2.25</v>
      </c>
      <c r="E29" s="650"/>
      <c r="F29" s="650"/>
      <c r="G29" s="199" t="s">
        <v>158</v>
      </c>
      <c r="H29" s="695">
        <f>+AL27</f>
        <v>2.7</v>
      </c>
      <c r="I29" s="692"/>
      <c r="J29" s="199" t="s">
        <v>158</v>
      </c>
      <c r="M29" s="660"/>
      <c r="P29" s="64"/>
      <c r="Q29" s="147"/>
      <c r="R29" s="59" t="s">
        <v>144</v>
      </c>
      <c r="S29" s="662" t="s">
        <v>33</v>
      </c>
      <c r="T29" s="673"/>
      <c r="U29" s="673"/>
      <c r="V29" s="674"/>
      <c r="W29" s="56"/>
      <c r="X29" s="74"/>
      <c r="Y29" s="677" t="s">
        <v>191</v>
      </c>
      <c r="Z29" s="678"/>
      <c r="AA29" s="649">
        <v>2.7</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2.25</v>
      </c>
      <c r="E30" s="650"/>
      <c r="F30" s="650"/>
      <c r="G30" s="199" t="s">
        <v>158</v>
      </c>
      <c r="H30" s="695">
        <f>+AL30</f>
        <v>2.7</v>
      </c>
      <c r="I30" s="692"/>
      <c r="J30" s="199" t="s">
        <v>158</v>
      </c>
      <c r="M30" s="660"/>
      <c r="P30" s="64"/>
      <c r="R30" s="675">
        <f>+ROUND(AA28,2)+ROUND(AA29,2)+ROUND(AA30,2)</f>
        <v>2.7</v>
      </c>
      <c r="S30" s="676"/>
      <c r="T30" s="676"/>
      <c r="U30" s="676"/>
      <c r="V30" s="52" t="s">
        <v>16</v>
      </c>
      <c r="Y30" s="677" t="s">
        <v>148</v>
      </c>
      <c r="Z30" s="678"/>
      <c r="AA30" s="649">
        <v>0</v>
      </c>
      <c r="AB30" s="650"/>
      <c r="AC30" s="650"/>
      <c r="AD30" s="650"/>
      <c r="AE30" s="650"/>
      <c r="AF30" s="52" t="s">
        <v>13</v>
      </c>
      <c r="AL30" s="620">
        <v>2.7</v>
      </c>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2" zoomScaleNormal="100" workbookViewId="0">
      <selection activeCell="G30" sqref="G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210</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v>0</v>
      </c>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215</v>
      </c>
      <c r="E24" s="650"/>
      <c r="F24" s="650"/>
      <c r="G24" s="199" t="s">
        <v>158</v>
      </c>
      <c r="H24" s="695">
        <f>+F12</f>
        <v>210</v>
      </c>
      <c r="I24" s="692"/>
      <c r="J24" s="199" t="s">
        <v>158</v>
      </c>
      <c r="K24" s="64"/>
      <c r="L24" s="61"/>
      <c r="M24" s="661"/>
      <c r="P24" s="649">
        <v>0</v>
      </c>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210</v>
      </c>
      <c r="Q27" s="676"/>
      <c r="R27" s="676"/>
      <c r="S27" s="676"/>
      <c r="T27" s="52" t="s">
        <v>38</v>
      </c>
      <c r="U27" s="72"/>
      <c r="V27" s="72"/>
      <c r="Y27" s="70" t="s">
        <v>39</v>
      </c>
      <c r="Z27" s="73"/>
      <c r="AH27" s="61"/>
      <c r="AI27" s="61"/>
      <c r="AJ27" s="61"/>
      <c r="AK27" s="61"/>
      <c r="AL27" s="655">
        <f>+AH18+P27</f>
        <v>210</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215</v>
      </c>
      <c r="E29" s="650"/>
      <c r="F29" s="650"/>
      <c r="G29" s="199" t="s">
        <v>158</v>
      </c>
      <c r="H29" s="695">
        <f>+AL27</f>
        <v>210</v>
      </c>
      <c r="I29" s="692"/>
      <c r="J29" s="199" t="s">
        <v>158</v>
      </c>
      <c r="M29" s="660"/>
      <c r="P29" s="64"/>
      <c r="Q29" s="147"/>
      <c r="R29" s="59" t="s">
        <v>145</v>
      </c>
      <c r="S29" s="662" t="s">
        <v>33</v>
      </c>
      <c r="T29" s="673"/>
      <c r="U29" s="673"/>
      <c r="V29" s="674"/>
      <c r="W29" s="56"/>
      <c r="X29" s="74"/>
      <c r="Y29" s="677" t="s">
        <v>191</v>
      </c>
      <c r="Z29" s="678"/>
      <c r="AA29" s="649">
        <v>210</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215</v>
      </c>
      <c r="E30" s="650"/>
      <c r="F30" s="650"/>
      <c r="G30" s="199" t="s">
        <v>158</v>
      </c>
      <c r="H30" s="695">
        <f>+AL30</f>
        <v>210</v>
      </c>
      <c r="I30" s="692"/>
      <c r="J30" s="199" t="s">
        <v>158</v>
      </c>
      <c r="M30" s="660"/>
      <c r="P30" s="64"/>
      <c r="R30" s="675">
        <f>+ROUND(AA28,2)+ROUND(AA29,2)+ROUND(AA30,2)</f>
        <v>210</v>
      </c>
      <c r="S30" s="676"/>
      <c r="T30" s="676"/>
      <c r="U30" s="676"/>
      <c r="V30" s="52" t="s">
        <v>16</v>
      </c>
      <c r="Y30" s="677" t="s">
        <v>148</v>
      </c>
      <c r="Z30" s="678"/>
      <c r="AA30" s="649">
        <v>0</v>
      </c>
      <c r="AB30" s="650"/>
      <c r="AC30" s="650"/>
      <c r="AD30" s="650"/>
      <c r="AE30" s="650"/>
      <c r="AF30" s="52" t="s">
        <v>13</v>
      </c>
      <c r="AL30" s="620">
        <v>210</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v>0</v>
      </c>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地方独立行政法人神奈川県立病院機構
神奈川県立がんセンター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3" zoomScale="59" zoomScaleNormal="59" workbookViewId="0">
      <selection activeCell="B12" sqref="B12"/>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地方独立行政法人神奈川県立病院機構
神奈川県立がんセンター</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2.25</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215</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217.25</v>
      </c>
    </row>
    <row r="10" spans="2:24" ht="24" customHeight="1">
      <c r="B10" s="173" t="s">
        <v>327</v>
      </c>
      <c r="C10" s="758" t="s">
        <v>244</v>
      </c>
      <c r="D10" s="758"/>
      <c r="E10" s="758"/>
      <c r="F10" s="759"/>
      <c r="G10" s="385" t="str">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4" t="s">
        <v>245</v>
      </c>
      <c r="D11" s="744"/>
      <c r="E11" s="744"/>
      <c r="F11" s="745"/>
      <c r="G11" s="387" t="str">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t="str">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0" t="s">
        <v>247</v>
      </c>
      <c r="D13" s="729"/>
      <c r="E13" s="729"/>
      <c r="F13" s="730"/>
      <c r="G13" s="387" t="str">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f>IF(OR(ｱ.特管廃油!D29&gt;0,ｱ.特管廃油!D29&lt;0),ｱ.特管廃油!D29,IF(G$19&gt;0,"0",0))</f>
        <v>2.25</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215</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217.25</v>
      </c>
    </row>
    <row r="15" spans="2:24" ht="24" customHeight="1">
      <c r="B15" s="173" t="s">
        <v>184</v>
      </c>
      <c r="C15" s="744" t="s">
        <v>182</v>
      </c>
      <c r="D15" s="744"/>
      <c r="E15" s="744"/>
      <c r="F15" s="745"/>
      <c r="G15" s="387">
        <f>IF(OR(ｱ.特管廃油!D30&gt;0,ｱ.特管廃油!D30&lt;0),ｱ.特管廃油!D30,IF(G$19&gt;0,"0",0))</f>
        <v>2.25</v>
      </c>
      <c r="H15" s="387">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215</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217.25</v>
      </c>
    </row>
    <row r="16" spans="2:24" ht="24" customHeight="1">
      <c r="B16" s="173" t="s">
        <v>185</v>
      </c>
      <c r="C16" s="744" t="s">
        <v>183</v>
      </c>
      <c r="D16" s="744"/>
      <c r="E16" s="744"/>
      <c r="F16" s="745"/>
      <c r="G16" s="387" t="str">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t="str">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44" t="s">
        <v>400</v>
      </c>
      <c r="D17" s="744"/>
      <c r="E17" s="744"/>
      <c r="F17" s="745"/>
      <c r="G17" s="387" t="str">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56" t="s">
        <v>403</v>
      </c>
      <c r="E18" s="756"/>
      <c r="F18" s="757"/>
      <c r="G18" s="390" t="str">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2.7</v>
      </c>
      <c r="H19" s="393">
        <f t="shared" si="1"/>
        <v>0</v>
      </c>
      <c r="I19" s="393">
        <f t="shared" si="1"/>
        <v>0</v>
      </c>
      <c r="J19" s="393">
        <f t="shared" si="1"/>
        <v>210</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212.7</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2.7</v>
      </c>
      <c r="H37" s="417">
        <f t="shared" si="7"/>
        <v>0</v>
      </c>
      <c r="I37" s="417">
        <f t="shared" si="7"/>
        <v>0</v>
      </c>
      <c r="J37" s="417">
        <f t="shared" si="7"/>
        <v>210</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212.7</v>
      </c>
    </row>
    <row r="38" spans="2:24" ht="24" customHeight="1">
      <c r="B38" s="171"/>
      <c r="C38" s="731"/>
      <c r="D38" s="212"/>
      <c r="E38" s="210" t="s">
        <v>195</v>
      </c>
      <c r="F38" s="437"/>
      <c r="G38" s="411">
        <f t="shared" ref="G38:V38" si="8">SUM(G39:G41)</f>
        <v>2.7</v>
      </c>
      <c r="H38" s="411">
        <f t="shared" si="8"/>
        <v>0</v>
      </c>
      <c r="I38" s="411">
        <f t="shared" si="8"/>
        <v>0</v>
      </c>
      <c r="J38" s="411">
        <f t="shared" si="8"/>
        <v>210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212.7</v>
      </c>
    </row>
    <row r="39" spans="2:24" ht="24" customHeight="1">
      <c r="B39" s="171"/>
      <c r="C39" s="73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31"/>
      <c r="D40" s="213"/>
      <c r="E40" s="208"/>
      <c r="F40" s="206" t="s">
        <v>194</v>
      </c>
      <c r="G40" s="413">
        <f>+ｱ.特管廃油!$AA$29</f>
        <v>2.7</v>
      </c>
      <c r="H40" s="413">
        <f>+ｲ.特管廃酸!$AA$29</f>
        <v>0</v>
      </c>
      <c r="I40" s="413">
        <f>+ｳ.特管廃ｱﾙｶﾘ!$AA$29</f>
        <v>0</v>
      </c>
      <c r="J40" s="413">
        <f>+ｴ.感染性廃棄物!$AA$29</f>
        <v>210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212.7</v>
      </c>
    </row>
    <row r="41" spans="2:24" ht="24" customHeight="1">
      <c r="B41" s="171"/>
      <c r="C41" s="73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3" t="s">
        <v>224</v>
      </c>
      <c r="E43" s="723"/>
      <c r="F43" s="724"/>
      <c r="G43" s="419">
        <f>+ｱ.特管廃油!$AL$27</f>
        <v>2.7</v>
      </c>
      <c r="H43" s="419">
        <f>+ｲ.特管廃酸!$AL$27</f>
        <v>0</v>
      </c>
      <c r="I43" s="419">
        <f>+ｳ.特管廃ｱﾙｶﾘ!$AL$27</f>
        <v>0</v>
      </c>
      <c r="J43" s="419">
        <f>+ｴ.感染性廃棄物!$AL$27</f>
        <v>210</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212.7</v>
      </c>
    </row>
    <row r="44" spans="2:24" ht="24" customHeight="1">
      <c r="B44" s="171"/>
      <c r="C44" s="178"/>
      <c r="D44" s="176" t="s">
        <v>150</v>
      </c>
      <c r="E44" s="725" t="s">
        <v>178</v>
      </c>
      <c r="F44" s="726"/>
      <c r="G44" s="421">
        <f>+ｱ.特管廃油!$AL$30</f>
        <v>2.7</v>
      </c>
      <c r="H44" s="421">
        <f>+ｲ.特管廃酸!$AL$30</f>
        <v>0</v>
      </c>
      <c r="I44" s="421">
        <f>+ｳ.特管廃ｱﾙｶﾘ!$AL$30</f>
        <v>0</v>
      </c>
      <c r="J44" s="421">
        <f>+ｴ.感染性廃棄物!$AL$30</f>
        <v>210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212.7</v>
      </c>
    </row>
    <row r="45" spans="2:24" ht="24" customHeight="1">
      <c r="B45" s="171"/>
      <c r="C45" s="178"/>
      <c r="D45" s="439" t="s">
        <v>152</v>
      </c>
      <c r="E45" s="727" t="s">
        <v>179</v>
      </c>
      <c r="F45" s="728"/>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29" t="s">
        <v>404</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21" t="s">
        <v>405</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4.95</v>
      </c>
      <c r="H55" s="474">
        <f t="shared" ref="H55:V55" si="9">IF(H9="0",+H19+H20,+H9+H19+H20)</f>
        <v>0</v>
      </c>
      <c r="I55" s="474">
        <f t="shared" si="9"/>
        <v>0</v>
      </c>
      <c r="J55" s="474">
        <f t="shared" si="9"/>
        <v>425</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429.95</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49"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4"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　６  年　７  月 16 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横浜市旭区中尾２－３－２</v>
      </c>
      <c r="K16" s="797"/>
      <c r="L16" s="798"/>
      <c r="M16" s="798"/>
      <c r="N16" s="798"/>
      <c r="O16" s="799"/>
    </row>
    <row r="17" spans="1:17" ht="26.25" customHeight="1">
      <c r="C17" s="233"/>
      <c r="D17" s="234"/>
      <c r="E17" s="234"/>
      <c r="F17" s="234"/>
      <c r="G17" s="234"/>
      <c r="H17" s="238" t="s">
        <v>7</v>
      </c>
      <c r="I17" s="238"/>
      <c r="J17" s="797" t="str">
        <f>+表紙!J40</f>
        <v>地方独立行政法人神奈川県立病院機構
神奈川県立がんセンター　　総長　古瀬　純司</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045-520-2222</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地方独立行政法人神奈川県立病院機構
神奈川県立がんセンター</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2037</v>
      </c>
      <c r="N25" s="827"/>
      <c r="O25" s="828"/>
    </row>
    <row r="26" spans="1:17" ht="21" customHeight="1">
      <c r="C26" s="800" t="s">
        <v>11</v>
      </c>
      <c r="D26" s="801"/>
      <c r="E26" s="802"/>
      <c r="F26" s="831" t="str">
        <f>+表紙!F49</f>
        <v>横浜市旭区中尾２－３－２</v>
      </c>
      <c r="G26" s="832"/>
      <c r="H26" s="832"/>
      <c r="I26" s="832"/>
      <c r="J26" s="832"/>
      <c r="K26" s="832"/>
      <c r="L26" s="128" t="s">
        <v>134</v>
      </c>
      <c r="M26" s="243"/>
      <c r="N26" s="779" t="str">
        <f>IF(+表紙!N49="","",+表紙!N49)</f>
        <v>045-520-2222</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Ｐ－医療、福祉</v>
      </c>
      <c r="G29" s="773"/>
      <c r="H29" s="773"/>
      <c r="I29" s="773"/>
      <c r="J29" s="359" t="s">
        <v>47</v>
      </c>
      <c r="K29" s="359"/>
      <c r="L29" s="781" t="str">
        <f>IF(+表紙!L52="","",+表紙!L52)</f>
        <v>病院</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t="str">
        <f>IF(+表紙!L53="","",+表紙!L53)</f>
        <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f>IF(+表紙!L55="","",+表紙!L55)</f>
        <v>415</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f>IF(+表紙!F59="","",+表紙!F59)</f>
        <v>741</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217.25</v>
      </c>
      <c r="I40" s="272" t="s">
        <v>4</v>
      </c>
      <c r="J40" s="493" t="s">
        <v>293</v>
      </c>
      <c r="K40" s="494"/>
      <c r="L40" s="495"/>
      <c r="M40" s="837">
        <f>+表紙!M63</f>
        <v>217.25</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f>+表紙!M64</f>
        <v>217.25</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t="str">
        <f>+表紙!M65</f>
        <v>0</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t="str">
        <f>+表紙!M66</f>
        <v>0</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f>IF(表紙!M69="","",表紙!M69)</f>
        <v>217.29</v>
      </c>
      <c r="N46" s="335" t="s">
        <v>329</v>
      </c>
      <c r="O46" s="336"/>
    </row>
    <row r="47" spans="1:17" ht="17.25" customHeight="1">
      <c r="C47" s="337"/>
      <c r="D47" s="587"/>
      <c r="E47" s="588"/>
      <c r="F47" s="588"/>
      <c r="G47" s="588"/>
      <c r="H47" s="588"/>
      <c r="I47" s="589"/>
      <c r="J47" s="498" t="s">
        <v>413</v>
      </c>
      <c r="K47" s="499"/>
      <c r="L47" s="499"/>
      <c r="M47" s="339">
        <f>IF(表紙!M70="","",表紙!M70)</f>
        <v>212.7</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2024-09-09T09:37:03Z</dcterms:modified>
</cp:coreProperties>
</file>