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7870" windowHeight="164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26" i="94"/>
  <c r="H27" i="94" s="1"/>
  <c r="AA29" i="94"/>
  <c r="AA36" i="94"/>
  <c r="I32" i="94"/>
  <c r="H38" i="94"/>
  <c r="H37" i="94" s="1"/>
  <c r="O38" i="94"/>
  <c r="O37" i="94" s="1"/>
  <c r="O19" i="94" s="1"/>
  <c r="O12" i="94" s="1"/>
  <c r="AK27" i="82"/>
  <c r="X32" i="94"/>
  <c r="X31" i="94" s="1"/>
  <c r="X26" i="94" s="1"/>
  <c r="X27" i="94" s="1"/>
  <c r="X18" i="82"/>
  <c r="O16" i="83"/>
  <c r="Y50" i="94" s="1"/>
  <c r="X21" i="83"/>
  <c r="AK27" i="83"/>
  <c r="O16" i="94"/>
  <c r="O9" i="94"/>
  <c r="O55" i="94" s="1"/>
  <c r="O14"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I26" i="94" s="1"/>
  <c r="I27" i="94" s="1"/>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<sst xmlns="http://schemas.openxmlformats.org/spreadsheetml/2006/main" count="3169" uniqueCount="457">
  <si>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</si>
  <si>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</si>
  <si>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</si>
  <si>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</si>
  <si>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</si>
  <si>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</si>
  <si>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</si>
  <si>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</si>
  <si>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</si>
  <si>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</si>
  <si>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</si>
  <si>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</si>
  <si>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</si>
  <si>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</si>
  <si>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</si>
  <si>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</si>
  <si>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</si>
  <si>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</si>
  <si>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</si>
  <si>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</si>
  <si>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</si>
  <si>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</si>
  <si>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</si>
  <si>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</si>
  <si>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</si>
  <si>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</si>
  <si>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</si>
  <si>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</si>
  <si>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</si>
  <si>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</si>
  <si>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</si>
  <si>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</si>
  <si>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</si>
  <si>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</si>
  <si>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</si>
  <si>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</si>
  <si>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</si>
  <si>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</si>
  <si>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</si>
  <si>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</si>
  <si>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</si>
  <si>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</si>
  <si>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</si>
  <si>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</si>
  <si>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</si>
  <si>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</si>
  <si>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</si>
  <si>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</si>
  <si>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</si>
  <si>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</si>
  <si>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</si>
  <si>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</si>
  <si>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</si>
  <si>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</si>
  <si>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</si>
  <si>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</si>
  <si>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</si>
  <si>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</si>
  <si>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</si>
  <si>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</si>
  <si>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</si>
  <si>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</si>
  <si>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</si>
  <si>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</si>
  <si>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</si>
  <si>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</si>
  <si>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</si>
  <si>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</si>
  <si>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</si>
  <si>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</si>
  <si>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</si>
  <si>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</si>
  <si>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</si>
  <si>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</si>
  <si>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</si>
  <si>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</si>
  <si>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</si>
  <si>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</si>
  <si>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</si>
  <si>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</si>
  <si>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</si>
  <si>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</si>
  <si>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</si>
  <si>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</si>
  <si>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</si>
  <si>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</si>
  <si>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</si>
  <si>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</si>
  <si>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</si>
  <si>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</si>
  <si>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</si>
  <si>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</si>
  <si>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</si>
  <si>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</si>
  <si>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</si>
  <si>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</si>
  <si>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</si>
  <si>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</si>
  <si>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</si>
  <si>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</si>
  <si>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</si>
  <si>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</si>
  <si>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</si>
  <si>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</si>
  <si>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</si>
  <si>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</si>
  <si>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</si>
  <si>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</si>
  <si>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</si>
  <si>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</si>
  <si>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</si>
  <si>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</si>
  <si>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</si>
  <si>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</si>
  <si>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</si>
  <si>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</si>
  <si>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</si>
  <si>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</si>
  <si>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</si>
  <si>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</si>
  <si>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</si>
  <si>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</si>
  <si>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</si>
  <si>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</si>
  <si>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</si>
  <si>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</si>
  <si>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</si>
  <si>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</si>
  <si>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</si>
  <si>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</si>
  <si>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</si>
  <si>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</si>
  <si>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</si>
  <si>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</si>
  <si>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</si>
  <si>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</si>
  <si>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</si>
  <si>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</si>
  <si>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</si>
  <si>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</si>
  <si>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</si>
  <si>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</si>
  <si>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</si>
  <si>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</si>
  <si>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</si>
  <si>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</si>
  <si>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</si>
  <si>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</si>
  <si>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</si>
  <si>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</si>
  <si>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</si>
  <si>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</si>
  <si>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</si>
  <si>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</si>
  <si>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</si>
  <si>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</si>
  <si>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</si>
  <si>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</si>
  <si>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</si>
  <si>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</si>
  <si>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</si>
  <si>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</si>
  <si>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</si>
  <si>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</si>
  <si>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</si>
  <si>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</si>
  <si>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</si>
  <si>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</si>
  <si>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</si>
  <si>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</si>
  <si>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</si>
  <si>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</si>
  <si>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</si>
  <si>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</si>
  <si>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</si>
  <si>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</si>
  <si>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</si>
  <si>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</si>
  <si>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</si>
  <si>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</si>
  <si>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</si>
  <si>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</si>
  <si>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</si>
  <si>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</si>
  <si>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</si>
  <si>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</si>
  <si>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</si>
  <si>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</si>
  <si>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</si>
  <si>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</si>
  <si>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</si>
  <si>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</si>
  <si>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</si>
  <si>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</si>
  <si>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</si>
  <si>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</si>
  <si>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</si>
  <si>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</si>
  <si>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</si>
  <si>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</si>
  <si>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</si>
  <si>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</si>
  <si>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</si>
  <si>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</si>
  <si>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</si>
  <si>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</si>
  <si>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</si>
  <si>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</si>
  <si>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</si>
  <si>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</si>
  <si>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</si>
  <si>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</si>
  <si>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</si>
  <si>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</si>
  <si>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</si>
  <si>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</si>
  <si>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</si>
  <si>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</si>
  <si>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</si>
  <si>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</si>
  <si>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</si>
  <si>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</si>
  <si>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</si>
  <si>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</si>
  <si>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</si>
  <si>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</si>
  <si>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</si>
  <si>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</si>
  <si>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</si>
  <si>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</si>
  <si>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</si>
  <si>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</si>
  <si>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</si>
  <si>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</si>
  <si>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</si>
  <si>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</si>
  <si>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</si>
  <si>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</si>
  <si>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</si>
  <si>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</si>
  <si>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</si>
  <si>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</si>
  <si>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</si>
  <si>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</si>
  <si>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</si>
  <si>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</si>
  <si>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</si>
  <si>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</si>
  <si>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</si>
  <si>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</si>
  <si>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</si>
  <si>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</si>
  <si>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</si>
  <si>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</si>
  <si>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</si>
  <si>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</si>
  <si>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</si>
  <si>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</si>
  <si>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</si>
  <si>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</si>
  <si>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</si>
  <si>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</si>
  <si>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</si>
  <si>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</si>
  <si>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</si>
  <si>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</si>
  <si>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</si>
  <si>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</si>
  <si>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</si>
  <si>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</si>
  <si>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</si>
  <si>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</si>
  <si>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</si>
  <si>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</si>
  <si>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</si>
  <si>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</si>
  <si>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</si>
  <si>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</si>
  <si>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</si>
  <si>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</si>
  <si>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</si>
  <si>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</si>
  <si>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</si>
  <si>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</si>
  <si>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</si>
  <si>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</si>
  <si>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</si>
  <si>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</si>
  <si>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</si>
  <si>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</si>
  <si>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</si>
  <si>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</si>
  <si>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</si>
  <si>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</si>
  <si>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</si>
  <si>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</si>
  <si>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</si>
  <si>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</si>
  <si>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</si>
  <si>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</si>
  <si>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</si>
  <si>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</si>
  <si>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</si>
  <si>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</si>
  <si>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</si>
  <si>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</si>
  <si>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</si>
  <si>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</si>
  <si>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</si>
  <si>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</si>
  <si>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</si>
  <si>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</si>
  <si>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</si>
  <si>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</si>
  <si>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</si>
  <si>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</si>
  <si>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</si>
  <si>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</si>
  <si>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</si>
  <si>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</si>
  <si>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</si>
  <si>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</si>
  <si>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</si>
  <si>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</si>
  <si>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</si>
  <si>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</si>
  <si>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</si>
  <si>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</si>
  <si>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</si>
  <si>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</si>
  <si>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</si>
  <si>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</si>
  <si>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</si>
  <si>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</si>
  <si>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</si>
  <si>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</si>
  <si>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</si>
  <si>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</si>
  <si>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</si>
  <si>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</si>
  <si>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</si>
  <si>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</si>
  <si>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</si>
  <si>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</si>
  <si>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</si>
  <si>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</si>
  <si>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</si>
  <si>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</si>
  <si>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</si>
  <si>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</si>
  <si>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</si>
  <si>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</si>
  <si>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</si>
  <si>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</si>
  <si>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</si>
  <si>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</si>
  <si>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</si>
  <si>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</si>
  <si>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</si>
  <si>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</si>
  <si>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</si>
  <si>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</si>
  <si>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</si>
  <si>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</si>
  <si>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</si>
  <si>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</si>
  <si>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</si>
  <si>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</si>
  <si>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</si>
  <si>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</si>
  <si>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</si>
  <si>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</si>
  <si>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</si>
  <si>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</si>
  <si>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</si>
  <si>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</si>
  <si>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</si>
  <si>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</si>
  <si>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</si>
  <si>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</si>
  <si>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</si>
  <si>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</si>
  <si>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</si>
  <si>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</si>
  <si>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</si>
  <si>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</si>
  <si>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</si>
  <si>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</si>
  <si>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</si>
  <si>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</si>
  <si>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</si>
  <si>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</si>
  <si>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</si>
  <si>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</si>
  <si>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</si>
  <si>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</si>
  <si>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</si>
  <si>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</si>
  <si>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</si>
  <si>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</si>
  <si>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</si>
  <si>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</si>
  <si>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</si>
  <si>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</si>
  <si>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</si>
  <si>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</si>
  <si>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</si>
  <si>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</si>
  <si>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</si>
  <si>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</si>
  <si>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</si>
  <si>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</si>
  <si>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</si>
  <si>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</si>
  <si>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</si>
  <si>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</si>
  <si>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</si>
  <si>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</si>
  <si>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</si>
  <si>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</si>
  <si>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</si>
  <si>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</si>
  <si>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</si>
  <si>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</si>
  <si>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</si>
  <si>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</si>
  <si>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</si>
  <si>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</si>
  <si>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</si>
  <si>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</si>
  <si>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</si>
  <si>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</si>
  <si>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</si>
  <si>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</si>
  <si>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</si>
  <si>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</si>
  <si>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</si>
  <si>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</si>
  <si>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</si>
  <si>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</si>
  <si>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</si>
  <si>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</si>
  <si>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</si>
  <si>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</si>
  <si>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</si>
  <si>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川崎市川崎区浅野町１番地１７号</t>
    <phoneticPr fontId="3"/>
  </si>
  <si>
    <t>第一コンクリート株式会社                                                 　　　　　　　　　　　　　　　　　　代表取締役社長　市瀬 明宏</t>
    <phoneticPr fontId="3"/>
  </si>
  <si>
    <t>045（328）3083</t>
    <phoneticPr fontId="3"/>
  </si>
  <si>
    <t>横浜市都筑区池辺町4739番地</t>
    <phoneticPr fontId="3"/>
  </si>
  <si>
    <t>045（931）2251</t>
    <phoneticPr fontId="3"/>
  </si>
  <si>
    <t>統括責任者：工場長　→　産業廃棄物責任者：生産課長　→　マニフェスト発行　→　収集運搬：外部委託　→　処分(リサイクル)：外部委託</t>
    <phoneticPr fontId="3"/>
  </si>
  <si>
    <t>戻りコンコリートの減少を目指し、顧客との連絡を密にする。また、戻りコンクリートが発生した場合には処理費の有償化。　　　　　　　　　　　　　　　　　　　　　　　　　　　　　　　　　　　　　　　　　　　　　　　　　　　　　　　　　　　　　　　　　　　　　　　　　　　　　　　　　　　　　　洗車時の使用水の減少。</t>
    <phoneticPr fontId="3"/>
  </si>
  <si>
    <t>戻りコンクリート有償化の増額。　</t>
    <phoneticPr fontId="3"/>
  </si>
  <si>
    <t>212　　セメント・同製品製造業</t>
    <phoneticPr fontId="3"/>
  </si>
  <si>
    <t>令和  6年  6月 10日</t>
    <phoneticPr fontId="3"/>
  </si>
  <si>
    <t>第一コンクリート株式会社　港北工場</t>
    <rPh sb="8" eb="12">
      <t>カブシキガイシャ</t>
    </rPh>
    <phoneticPr fontId="3"/>
  </si>
  <si>
    <t>発生（①トラックアジテータ車のドラム内洗浄時および戻りコンクリートを処理する過程に発生した洗浄水等(スラッジ水)　②戻りコンクリート③コンクリート供試体等④プラント不要物）　　　　　　　　　　　　　　　　　　  　　　　　　　　　　　　　　　　　　　　　　　　　　ｶﾞﾗｽ・ｺﾝｸﾘｰﾄ・陶磁器くず：発生①脱水処理、発生②硬化後破砕、発生③→外部委託→破砕→再資源化                                                                                                                                 汚泥：発生②　→　外部委託　→　造粒固化・凝集・沈殿・天日乾燥　→　再資源化　　　　　　　　　　　　　　　　　　　　　　　　　　　　　　　　　　　　　　　　　　　　　　　　混合廃棄物：発生④　→　破砕　→　外部委託　→　選別　→　破砕・圧縮梱包　→　再資源化</t>
    <rPh sb="25" eb="26">
      <t>モド</t>
    </rPh>
    <rPh sb="82" eb="85">
      <t>フヨウブツ</t>
    </rPh>
    <rPh sb="144" eb="147">
      <t>トウジキ</t>
    </rPh>
    <rPh sb="150" eb="152">
      <t>ハッセイ</t>
    </rPh>
    <rPh sb="153" eb="157">
      <t>ダッスイショリ</t>
    </rPh>
    <rPh sb="161" eb="164">
      <t>コウカゴ</t>
    </rPh>
    <rPh sb="164" eb="166">
      <t>ハサイ</t>
    </rPh>
    <rPh sb="171" eb="175">
      <t>ガイブイタク</t>
    </rPh>
    <rPh sb="176" eb="178">
      <t>ハサイ</t>
    </rPh>
    <rPh sb="179" eb="183">
      <t>サイシゲンカ</t>
    </rPh>
    <rPh sb="312" eb="314">
      <t>オデイ</t>
    </rPh>
    <rPh sb="315" eb="317">
      <t>ハッセイ</t>
    </rPh>
    <rPh sb="321" eb="325">
      <t>ガイブイタク</t>
    </rPh>
    <rPh sb="328" eb="330">
      <t>ゾウリュウ</t>
    </rPh>
    <rPh sb="330" eb="332">
      <t>コカ</t>
    </rPh>
    <rPh sb="333" eb="335">
      <t>ギョウシュウ</t>
    </rPh>
    <rPh sb="336" eb="338">
      <t>チンデン</t>
    </rPh>
    <rPh sb="339" eb="343">
      <t>テンピカンソウ</t>
    </rPh>
    <rPh sb="346" eb="350">
      <t>サイシゲンカ</t>
    </rPh>
    <rPh sb="398" eb="400">
      <t>コンゴウ</t>
    </rPh>
    <rPh sb="400" eb="403">
      <t>ハイキブツ</t>
    </rPh>
    <rPh sb="404" eb="406">
      <t>ハッセイ</t>
    </rPh>
    <rPh sb="410" eb="412">
      <t>ハサイ</t>
    </rPh>
    <rPh sb="415" eb="419">
      <t>ガイブイタク</t>
    </rPh>
    <rPh sb="422" eb="424">
      <t>センベツ</t>
    </rPh>
    <rPh sb="427" eb="429">
      <t>ハサイ</t>
    </rPh>
    <rPh sb="430" eb="434">
      <t>アッシュクコンポウ</t>
    </rPh>
    <rPh sb="437" eb="441">
      <t>サイシゲンカ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</si>
</sst>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4" zoomScale="91" zoomScaleNormal="115" zoomScaleSheetLayoutView="91" workbookViewId="0">
      <selection activeCell="X69" sqref="X69"/>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454</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41</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447</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455</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2051</v>
      </c>
      <c r="Q49" s="598"/>
      <c r="R49" s="598"/>
      <c r="S49" s="598"/>
      <c r="T49" s="598"/>
      <c r="U49" s="599"/>
    </row>
    <row r="50" spans="3:23" ht="26.25" customHeight="1" x14ac:dyDescent="0.15">
      <c r="C50" s="570" t="s">
        <v>11</v>
      </c>
      <c r="D50" s="571"/>
      <c r="E50" s="572"/>
      <c r="F50" s="581" t="s">
        <v>448</v>
      </c>
      <c r="G50" s="582"/>
      <c r="H50" s="582"/>
      <c r="I50" s="582"/>
      <c r="J50" s="582"/>
      <c r="K50" s="582"/>
      <c r="L50" s="582"/>
      <c r="M50" s="582"/>
      <c r="N50" s="341" t="s">
        <v>172</v>
      </c>
      <c r="O50" s="449"/>
      <c r="P50" s="450"/>
      <c r="Q50" s="585" t="s">
        <v>449</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133</v>
      </c>
      <c r="G54" s="496"/>
      <c r="H54" s="496"/>
      <c r="I54" s="496"/>
      <c r="J54" s="496"/>
      <c r="K54" s="496"/>
      <c r="L54" s="32" t="s">
        <v>48</v>
      </c>
      <c r="M54" s="32"/>
      <c r="N54" s="502" t="s">
        <v>453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v>577</v>
      </c>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v>8</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456</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450</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3</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12526.6</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451</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3</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11595.6</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452</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f>+別紙!AA12</f>
        <v>10025.299999999999</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9090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2501.3000000000002</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t="str">
        <f>+別紙!AA15</f>
        <v>0</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2501.3000000000002</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2505.6</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0</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2505.6</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1"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第一コンクリート株式会社　港北工場</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101.8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100</v>
      </c>
      <c r="P27" s="700"/>
      <c r="Q27" s="700"/>
      <c r="R27" s="700"/>
      <c r="S27" s="49" t="s">
        <v>38</v>
      </c>
      <c r="T27" s="70"/>
      <c r="U27" s="70"/>
      <c r="X27" s="68" t="s">
        <v>39</v>
      </c>
      <c r="Y27" s="71"/>
      <c r="AG27" s="58"/>
      <c r="AH27" s="58"/>
      <c r="AI27" s="58"/>
      <c r="AJ27" s="58"/>
      <c r="AK27" s="742">
        <f>+AG18+O27</f>
        <v>100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101.8</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101.8</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4" workbookViewId="0">
      <selection activeCell="O16" sqref="O16:AA1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election activeCell="AD25" sqref="AD25"/>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3"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11490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1010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10100</v>
      </c>
      <c r="P18" s="664"/>
      <c r="Q18" s="664"/>
      <c r="R18" s="664"/>
      <c r="S18" s="57" t="s">
        <v>14</v>
      </c>
      <c r="T18"/>
      <c r="U18" s="270"/>
      <c r="V18"/>
      <c r="W18" s="213"/>
      <c r="X18" s="742">
        <f>+ROUND(AG9,1)+ROUND(AG12,1)+ROUND(AG15,1)+AG18</f>
        <v>1010</v>
      </c>
      <c r="Y18" s="743"/>
      <c r="Z18" s="743"/>
      <c r="AA18" s="57" t="s">
        <v>4</v>
      </c>
      <c r="AB18" s="212"/>
      <c r="AC18" s="212"/>
      <c r="AD18" s="709"/>
      <c r="AG18" s="699">
        <f>+ROUND(AN18,1)+ROUND(AN21,1)</f>
        <v>1010</v>
      </c>
      <c r="AH18" s="744"/>
      <c r="AI18" s="744"/>
      <c r="AJ18" s="744"/>
      <c r="AK18" s="49" t="s">
        <v>13</v>
      </c>
      <c r="AL18" s="60"/>
      <c r="AN18" s="324">
        <f>+ROUND(AT16,1)+ROUND(AT17,1)+ROUND(AT18,1)</f>
        <v>1010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9090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12419.2</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2400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10025.299999999999</v>
      </c>
      <c r="G27" s="712"/>
      <c r="H27" s="214" t="s">
        <v>198</v>
      </c>
      <c r="L27" s="709"/>
      <c r="O27" s="699">
        <f>+Q30+ROUND(Q33,1)</f>
        <v>1390</v>
      </c>
      <c r="P27" s="700"/>
      <c r="Q27" s="700"/>
      <c r="R27" s="700"/>
      <c r="S27" s="49" t="s">
        <v>38</v>
      </c>
      <c r="T27" s="70"/>
      <c r="U27" s="70"/>
      <c r="X27" s="68" t="s">
        <v>39</v>
      </c>
      <c r="Y27" s="71"/>
      <c r="AG27" s="58"/>
      <c r="AH27" s="58"/>
      <c r="AI27" s="58"/>
      <c r="AJ27" s="58"/>
      <c r="AK27" s="742">
        <f>+AG18+O27</f>
        <v>2400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1390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2393.9</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1390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2393.9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election activeCell="Z30" sqref="Z30:AD30"/>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第一コンクリート株式会社　港北工場</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5.6</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5.6</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5.6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5.6</v>
      </c>
      <c r="P27" s="700"/>
      <c r="Q27" s="700"/>
      <c r="R27" s="700"/>
      <c r="S27" s="49" t="s">
        <v>38</v>
      </c>
      <c r="T27" s="70"/>
      <c r="U27" s="70"/>
      <c r="X27" s="68" t="s">
        <v>39</v>
      </c>
      <c r="Y27" s="71"/>
      <c r="AG27" s="58"/>
      <c r="AH27" s="58"/>
      <c r="AI27" s="58"/>
      <c r="AJ27" s="58"/>
      <c r="AK27" s="742">
        <f>+AG18+O27</f>
        <v>5.6</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5.6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5.6</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5.6</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5.6</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80" zoomScaleNormal="80" workbookViewId="0">
      <selection activeCell="G45" sqref="G45"/>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第一コンクリート株式会社　港北工場</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101.8</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12419.2</v>
      </c>
      <c r="U9" s="377">
        <f>IF(OR(ｿ.鉱さい!F24&gt;0,ｿ.鉱さい!F24&lt;0),ｿ.鉱さい!F24,IF(U$19&gt;0,"0",0))</f>
        <v>0</v>
      </c>
      <c r="V9" s="377">
        <f>IF(OR(ﾀ.がれき類!F24&gt;0,ﾀ.がれき類!F24&lt;0),ﾀ.がれき類!F24,IF(V$19&gt;0,"0",0))</f>
        <v>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5.6</v>
      </c>
      <c r="AA9" s="379">
        <f>IF(SUM(G9:Z9)&gt;0,SUM(G9:Z9),IF(AA$19&gt;0,"0",0))</f>
        <v>12526.6</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10025.299999999999</v>
      </c>
      <c r="U12" s="383">
        <f>IF(OR(ｿ.鉱さい!F27&gt;0,ｿ.鉱さい!F27&lt;0),ｿ.鉱さい!F27,IF(U$19&gt;0,"0",0))</f>
        <v>0</v>
      </c>
      <c r="V12" s="383">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f t="shared" si="0"/>
        <v>10025.299999999999</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101.8</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2393.9</v>
      </c>
      <c r="U14" s="383">
        <f>IF(OR(ｿ.鉱さい!F29&gt;0,ｿ.鉱さい!F29&lt;0),ｿ.鉱さい!F29,IF(U$19&gt;0,"0",0))</f>
        <v>0</v>
      </c>
      <c r="V14" s="383">
        <f>IF(OR(ﾀ.がれき類!F29&gt;0,ﾀ.がれき類!F29&lt;0),ﾀ.がれき類!F29,IF(V$19&gt;0,"0",0))</f>
        <v>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5.6</v>
      </c>
      <c r="AA14" s="385">
        <f t="shared" si="0"/>
        <v>2501.3000000000002</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101.8</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2393.9</v>
      </c>
      <c r="U16" s="383">
        <f>IF(OR(ｿ.鉱さい!F31&gt;0,ｿ.鉱さい!F31&lt;0),ｿ.鉱さい!F31,IF(U$19&gt;0,"0",0))</f>
        <v>0</v>
      </c>
      <c r="V16" s="383">
        <f>IF(OR(ﾀ.がれき類!F31&gt;0,ﾀ.がれき類!F31&lt;0),ﾀ.がれき類!F31,IF(V$19&gt;0,"0",0))</f>
        <v>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5.6</v>
      </c>
      <c r="AA16" s="385">
        <f t="shared" si="0"/>
        <v>2501.3000000000002</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100</v>
      </c>
      <c r="I19" s="389">
        <f t="shared" si="1"/>
        <v>0</v>
      </c>
      <c r="J19" s="389">
        <f t="shared" si="1"/>
        <v>0</v>
      </c>
      <c r="K19" s="389">
        <f t="shared" si="1"/>
        <v>0</v>
      </c>
      <c r="L19" s="389">
        <f t="shared" si="1"/>
        <v>0</v>
      </c>
      <c r="M19" s="389">
        <f t="shared" si="1"/>
        <v>0</v>
      </c>
      <c r="N19" s="389">
        <f t="shared" si="1"/>
        <v>0</v>
      </c>
      <c r="O19" s="389">
        <f t="shared" si="1"/>
        <v>0</v>
      </c>
      <c r="P19" s="389">
        <f t="shared" si="1"/>
        <v>0</v>
      </c>
      <c r="Q19" s="389">
        <f t="shared" si="1"/>
        <v>0</v>
      </c>
      <c r="R19" s="389">
        <f t="shared" si="1"/>
        <v>0</v>
      </c>
      <c r="S19" s="389">
        <f t="shared" si="1"/>
        <v>0</v>
      </c>
      <c r="T19" s="389">
        <f t="shared" si="1"/>
        <v>11490</v>
      </c>
      <c r="U19" s="389">
        <f t="shared" si="1"/>
        <v>0</v>
      </c>
      <c r="V19" s="389">
        <f t="shared" si="1"/>
        <v>0</v>
      </c>
      <c r="W19" s="389">
        <f t="shared" si="1"/>
        <v>0</v>
      </c>
      <c r="X19" s="389">
        <f t="shared" si="1"/>
        <v>0</v>
      </c>
      <c r="Y19" s="389">
        <f t="shared" si="1"/>
        <v>0</v>
      </c>
      <c r="Z19" s="390">
        <f t="shared" si="1"/>
        <v>5.6</v>
      </c>
      <c r="AA19" s="391">
        <f t="shared" ref="AA19:AA25" si="2">SUM(G19:Z19)</f>
        <v>11595.6</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10100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10100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1010</v>
      </c>
      <c r="U26" s="409">
        <f t="shared" si="3"/>
        <v>0</v>
      </c>
      <c r="V26" s="409">
        <f t="shared" si="3"/>
        <v>0</v>
      </c>
      <c r="W26" s="409">
        <f t="shared" si="3"/>
        <v>0</v>
      </c>
      <c r="X26" s="409">
        <f t="shared" si="3"/>
        <v>0</v>
      </c>
      <c r="Y26" s="409">
        <f t="shared" si="3"/>
        <v>0</v>
      </c>
      <c r="Z26" s="410">
        <f t="shared" si="3"/>
        <v>0</v>
      </c>
      <c r="AA26" s="411">
        <f t="shared" ref="AA26:AA47" si="4">SUM(G26:Z26)</f>
        <v>1010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9090</v>
      </c>
      <c r="U27" s="409">
        <f t="shared" si="5"/>
        <v>0</v>
      </c>
      <c r="V27" s="409">
        <f t="shared" si="5"/>
        <v>0</v>
      </c>
      <c r="W27" s="409">
        <f t="shared" si="5"/>
        <v>0</v>
      </c>
      <c r="X27" s="409">
        <f t="shared" si="5"/>
        <v>0</v>
      </c>
      <c r="Y27" s="409">
        <f t="shared" si="5"/>
        <v>0</v>
      </c>
      <c r="Z27" s="410">
        <f t="shared" si="5"/>
        <v>0</v>
      </c>
      <c r="AA27" s="411">
        <f t="shared" si="4"/>
        <v>9090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1010</v>
      </c>
      <c r="U31" s="409">
        <f t="shared" si="6"/>
        <v>0</v>
      </c>
      <c r="V31" s="409">
        <f t="shared" si="6"/>
        <v>0</v>
      </c>
      <c r="W31" s="409">
        <f t="shared" si="6"/>
        <v>0</v>
      </c>
      <c r="X31" s="409">
        <f t="shared" si="6"/>
        <v>0</v>
      </c>
      <c r="Y31" s="409">
        <f t="shared" si="6"/>
        <v>0</v>
      </c>
      <c r="Z31" s="410">
        <f t="shared" si="6"/>
        <v>0</v>
      </c>
      <c r="AA31" s="411">
        <f t="shared" si="4"/>
        <v>1010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1010</v>
      </c>
      <c r="U32" s="415">
        <f t="shared" si="7"/>
        <v>0</v>
      </c>
      <c r="V32" s="415">
        <f t="shared" si="7"/>
        <v>0</v>
      </c>
      <c r="W32" s="415">
        <f t="shared" si="7"/>
        <v>0</v>
      </c>
      <c r="X32" s="415">
        <f t="shared" si="7"/>
        <v>0</v>
      </c>
      <c r="Y32" s="415">
        <f t="shared" si="7"/>
        <v>0</v>
      </c>
      <c r="Z32" s="416">
        <f t="shared" si="7"/>
        <v>0</v>
      </c>
      <c r="AA32" s="417">
        <f t="shared" si="4"/>
        <v>1010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1010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1010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100</v>
      </c>
      <c r="I37" s="424">
        <f t="shared" si="8"/>
        <v>0</v>
      </c>
      <c r="J37" s="424">
        <f t="shared" si="8"/>
        <v>0</v>
      </c>
      <c r="K37" s="424">
        <f t="shared" si="8"/>
        <v>0</v>
      </c>
      <c r="L37" s="424">
        <f t="shared" si="8"/>
        <v>0</v>
      </c>
      <c r="M37" s="424">
        <f t="shared" si="8"/>
        <v>0</v>
      </c>
      <c r="N37" s="424">
        <f t="shared" si="8"/>
        <v>0</v>
      </c>
      <c r="O37" s="424">
        <f t="shared" si="8"/>
        <v>0</v>
      </c>
      <c r="P37" s="424">
        <f t="shared" si="8"/>
        <v>0</v>
      </c>
      <c r="Q37" s="424">
        <f t="shared" si="8"/>
        <v>0</v>
      </c>
      <c r="R37" s="424">
        <f t="shared" si="8"/>
        <v>0</v>
      </c>
      <c r="S37" s="424">
        <f t="shared" si="8"/>
        <v>0</v>
      </c>
      <c r="T37" s="424">
        <f t="shared" si="8"/>
        <v>1390</v>
      </c>
      <c r="U37" s="424">
        <f t="shared" si="8"/>
        <v>0</v>
      </c>
      <c r="V37" s="424">
        <f t="shared" si="8"/>
        <v>0</v>
      </c>
      <c r="W37" s="424">
        <f t="shared" si="8"/>
        <v>0</v>
      </c>
      <c r="X37" s="424">
        <f t="shared" si="8"/>
        <v>0</v>
      </c>
      <c r="Y37" s="424">
        <f t="shared" si="8"/>
        <v>0</v>
      </c>
      <c r="Z37" s="425">
        <f t="shared" si="8"/>
        <v>5.6</v>
      </c>
      <c r="AA37" s="426">
        <f t="shared" si="4"/>
        <v>1495.6</v>
      </c>
    </row>
    <row r="38" spans="2:27" ht="24" customHeight="1" x14ac:dyDescent="0.15">
      <c r="B38" s="170"/>
      <c r="C38" s="776"/>
      <c r="D38" s="227"/>
      <c r="E38" s="225" t="s">
        <v>319</v>
      </c>
      <c r="F38" s="443"/>
      <c r="G38" s="415">
        <f t="shared" ref="G38:Z38" si="9">SUM(G39:G41)</f>
        <v>0</v>
      </c>
      <c r="H38" s="415">
        <f t="shared" si="9"/>
        <v>100</v>
      </c>
      <c r="I38" s="415">
        <f t="shared" si="9"/>
        <v>0</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1390</v>
      </c>
      <c r="U38" s="415">
        <f t="shared" si="9"/>
        <v>0</v>
      </c>
      <c r="V38" s="415">
        <f t="shared" si="9"/>
        <v>0</v>
      </c>
      <c r="W38" s="415">
        <f t="shared" si="9"/>
        <v>0</v>
      </c>
      <c r="X38" s="415">
        <f t="shared" si="9"/>
        <v>0</v>
      </c>
      <c r="Y38" s="415">
        <f t="shared" si="9"/>
        <v>0</v>
      </c>
      <c r="Z38" s="416">
        <f t="shared" si="9"/>
        <v>5.6</v>
      </c>
      <c r="AA38" s="417">
        <f t="shared" si="4"/>
        <v>1495.6</v>
      </c>
    </row>
    <row r="39" spans="2:27" ht="24" customHeight="1" x14ac:dyDescent="0.15">
      <c r="B39" s="170"/>
      <c r="C39" s="776"/>
      <c r="D39" s="228"/>
      <c r="E39" s="223"/>
      <c r="F39" s="221" t="s">
        <v>233</v>
      </c>
      <c r="G39" s="418">
        <f>+ｱ.燃え殻!$Z$28</f>
        <v>0</v>
      </c>
      <c r="H39" s="418">
        <f>+ｲ.汚泥!$Z$28</f>
        <v>100</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1390</v>
      </c>
      <c r="U39" s="418">
        <f>+ｿ.鉱さい!$Z$28</f>
        <v>0</v>
      </c>
      <c r="V39" s="418">
        <f>+ﾀ.がれき類!$Z$28</f>
        <v>0</v>
      </c>
      <c r="W39" s="418">
        <f>+ﾁ.動物のふん尿!$Z$28</f>
        <v>0</v>
      </c>
      <c r="X39" s="418">
        <f>+ﾂ.動物の死体!$Z$28</f>
        <v>0</v>
      </c>
      <c r="Y39" s="418">
        <f>+ﾃ.ばいじん!$Z$28</f>
        <v>0</v>
      </c>
      <c r="Z39" s="419">
        <f>+ﾄ.混合廃棄物その他!$Z$28</f>
        <v>5.6</v>
      </c>
      <c r="AA39" s="420">
        <f t="shared" si="4"/>
        <v>1495.6</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100</v>
      </c>
      <c r="I43" s="427">
        <f>+ｳ.廃油!$AK$27</f>
        <v>0</v>
      </c>
      <c r="J43" s="427">
        <f>+ｴ.廃酸!$AK$27</f>
        <v>0</v>
      </c>
      <c r="K43" s="427">
        <f>+ｵ.廃ｱﾙｶﾘ!$AK$27</f>
        <v>0</v>
      </c>
      <c r="L43" s="427">
        <f>+ｶ.廃ﾌﾟﾗ類!$AK$27</f>
        <v>0</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2400</v>
      </c>
      <c r="U43" s="427">
        <f>+ｿ.鉱さい!$AK$27</f>
        <v>0</v>
      </c>
      <c r="V43" s="427">
        <f>+ﾀ.がれき類!$AK$27</f>
        <v>0</v>
      </c>
      <c r="W43" s="427">
        <f>+ﾁ.動物のふん尿!$AK$27</f>
        <v>0</v>
      </c>
      <c r="X43" s="427">
        <f>+ﾂ.動物の死体!$AK$27</f>
        <v>0</v>
      </c>
      <c r="Y43" s="427">
        <f>+ﾃ.ばいじん!$AK$27</f>
        <v>0</v>
      </c>
      <c r="Z43" s="428">
        <f>+ﾄ.混合廃棄物その他!$AK$27</f>
        <v>5.6</v>
      </c>
      <c r="AA43" s="429">
        <f t="shared" si="4"/>
        <v>2505.6</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805" t="s">
        <v>237</v>
      </c>
      <c r="F45" s="806"/>
      <c r="G45" s="433">
        <f>+ｱ.燃え殻!$AR$24</f>
        <v>0</v>
      </c>
      <c r="H45" s="433">
        <f>+ｲ.汚泥!$AR$24</f>
        <v>100</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2400</v>
      </c>
      <c r="U45" s="433">
        <f>+ｿ.鉱さい!$AR$24</f>
        <v>0</v>
      </c>
      <c r="V45" s="433">
        <f>+ﾀ.がれき類!$AR$24</f>
        <v>0</v>
      </c>
      <c r="W45" s="433">
        <f>+ﾁ.動物のふん尿!$AR$24</f>
        <v>0</v>
      </c>
      <c r="X45" s="433">
        <f>+ﾂ.動物の死体!$AR$24</f>
        <v>0</v>
      </c>
      <c r="Y45" s="433">
        <f>+ﾃ.ばいじん!$AR$24</f>
        <v>0</v>
      </c>
      <c r="Z45" s="434">
        <f>+ﾄ.混合廃棄物その他!$AR$24</f>
        <v>5.6</v>
      </c>
      <c r="AA45" s="435">
        <f t="shared" si="4"/>
        <v>2505.6</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201.8</v>
      </c>
      <c r="I55" s="480">
        <f t="shared" si="10"/>
        <v>0</v>
      </c>
      <c r="J55" s="480">
        <f t="shared" si="10"/>
        <v>0</v>
      </c>
      <c r="K55" s="480">
        <f t="shared" si="10"/>
        <v>0</v>
      </c>
      <c r="L55" s="480">
        <f t="shared" si="10"/>
        <v>0</v>
      </c>
      <c r="M55" s="480">
        <f t="shared" si="10"/>
        <v>0</v>
      </c>
      <c r="N55" s="480">
        <f t="shared" si="10"/>
        <v>0</v>
      </c>
      <c r="O55" s="480">
        <f t="shared" si="10"/>
        <v>0</v>
      </c>
      <c r="P55" s="480">
        <f t="shared" si="10"/>
        <v>0</v>
      </c>
      <c r="Q55" s="480">
        <f t="shared" si="10"/>
        <v>0</v>
      </c>
      <c r="R55" s="480">
        <f t="shared" si="10"/>
        <v>0</v>
      </c>
      <c r="S55" s="480">
        <f t="shared" si="10"/>
        <v>0</v>
      </c>
      <c r="T55" s="480">
        <f t="shared" si="10"/>
        <v>23909.200000000001</v>
      </c>
      <c r="U55" s="480">
        <f t="shared" si="10"/>
        <v>0</v>
      </c>
      <c r="V55" s="480">
        <f t="shared" si="10"/>
        <v>0</v>
      </c>
      <c r="W55" s="480">
        <f t="shared" si="10"/>
        <v>0</v>
      </c>
      <c r="X55" s="480">
        <f t="shared" si="10"/>
        <v>0</v>
      </c>
      <c r="Y55" s="480">
        <f t="shared" si="10"/>
        <v>0</v>
      </c>
      <c r="Z55" s="480">
        <f t="shared" si="10"/>
        <v>11.2</v>
      </c>
      <c r="AA55" s="481">
        <f>+AA9+AA19+AA20</f>
        <v>24122.2</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33" zoomScaleNormal="100" zoomScaleSheetLayoutView="115" workbookViewId="0">
      <selection activeCell="AA36" sqref="AA36"/>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 10日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川崎市川崎区浅野町１番地１７号</v>
      </c>
      <c r="M16" s="851"/>
      <c r="N16" s="851"/>
      <c r="O16" s="851"/>
      <c r="P16" s="851"/>
      <c r="Q16" s="851"/>
      <c r="R16" s="851"/>
      <c r="S16" s="851"/>
      <c r="T16" s="851"/>
      <c r="U16" s="282"/>
    </row>
    <row r="17" spans="1:21" ht="26.25" customHeight="1" x14ac:dyDescent="0.15">
      <c r="C17" s="86"/>
      <c r="I17" s="25"/>
      <c r="J17" s="25" t="s">
        <v>7</v>
      </c>
      <c r="K17" s="25"/>
      <c r="L17" s="851" t="str">
        <f>+表紙!L41</f>
        <v>第一コンクリート株式会社                                                 　　　　　　　　　　　　　　　　　　代表取締役社長　市瀬 明宏</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045（328）3083</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第一コンクリート株式会社　港北工場</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2051</v>
      </c>
      <c r="Q25" s="823"/>
      <c r="R25" s="823"/>
      <c r="S25" s="823"/>
      <c r="T25" s="823"/>
      <c r="U25" s="824"/>
    </row>
    <row r="26" spans="1:21" ht="26.25" customHeight="1" x14ac:dyDescent="0.15">
      <c r="C26" s="570" t="s">
        <v>11</v>
      </c>
      <c r="D26" s="571"/>
      <c r="E26" s="572"/>
      <c r="F26" s="838" t="str">
        <f>+表紙!F50</f>
        <v>横浜市都筑区池辺町4739番地</v>
      </c>
      <c r="G26" s="839"/>
      <c r="H26" s="839"/>
      <c r="I26" s="839"/>
      <c r="J26" s="839"/>
      <c r="K26" s="839"/>
      <c r="L26" s="839"/>
      <c r="M26" s="839"/>
      <c r="N26" s="341" t="s">
        <v>172</v>
      </c>
      <c r="O26"/>
      <c r="P26"/>
      <c r="Q26" s="833" t="str">
        <f>IF(+表紙!Q50="","",+表紙!Q50)</f>
        <v>045（931）2251</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Ｅ21－窯業・土石製品製造業</v>
      </c>
      <c r="G30" s="826"/>
      <c r="H30" s="826"/>
      <c r="I30" s="826"/>
      <c r="J30" s="826"/>
      <c r="K30" s="826"/>
      <c r="L30" s="32" t="s">
        <v>48</v>
      </c>
      <c r="M30" s="32"/>
      <c r="N30" s="632" t="str">
        <f>IF(COUNTA(表紙!N54)=1,+表紙!N54,"")</f>
        <v>212　　セメント・同製品製造業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f>IF(+表紙!N55="","",+表紙!N55)</f>
        <v>577</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f>IF(+表紙!F61="","",+表紙!F61)</f>
        <v>8</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3</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12526.6</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戻りコンコリートの減少を目指し、顧客との連絡を密にする。また、戻りコンクリートが発生した場合には処理費の有償化。　　　　　　　　　　　　　　　　　　　　　　　　　　　　　　　　　　　　　　　　　　　　　　　　　　　　　　　　　　　　　　　　　　　　　　　　　　　　　　　　　　　　　　洗車時の使用水の減少。</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3</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11595.6</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戻りコンクリート有償化の増額。　</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f>+表紙!K158</f>
        <v>10025.299999999999</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9090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2501.3000000000002</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t="str">
        <f>+表紙!K209</f>
        <v>0</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2501.3000000000002</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2505.6</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0</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2505.6</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2024-06-12T03:31:55Z</dcterms:created>
  <dcterms:modified xsi:type="dcterms:W3CDTF">2024-09-09T09:42:32Z</dcterms:modified>
</cp:coreProperties>
</file>