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G38" i="94" s="1"/>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<sst xmlns="http://schemas.openxmlformats.org/spreadsheetml/2006/main" count="2770" uniqueCount="436">
  <si>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</si>
  <si>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</si>
  <si>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</si>
  <si>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</si>
  <si>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</si>
  <si>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</si>
  <si>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</si>
  <si>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</si>
  <si>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</si>
  <si>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</si>
  <si>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</si>
  <si>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</si>
  <si>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</si>
  <si>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</si>
  <si>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</si>
  <si>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</si>
  <si>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</si>
  <si>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</si>
  <si>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</si>
  <si>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</si>
  <si>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</si>
  <si>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</si>
  <si>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</si>
  <si>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</si>
  <si>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</si>
  <si>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</si>
  <si>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</si>
  <si>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</si>
  <si>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</si>
  <si>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</si>
  <si>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</si>
  <si>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</si>
  <si>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</si>
  <si>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</si>
  <si>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</si>
  <si>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</si>
  <si>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</si>
  <si>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</si>
  <si>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</si>
  <si>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</si>
  <si>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</si>
  <si>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</si>
  <si>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</si>
  <si>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</si>
  <si>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</si>
  <si>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</si>
  <si>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</si>
  <si>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</si>
  <si>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</si>
  <si>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</si>
  <si>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</si>
  <si>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</si>
  <si>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</si>
  <si>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</si>
  <si>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</si>
  <si>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</si>
  <si>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</si>
  <si>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</si>
  <si>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</si>
  <si>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</si>
  <si>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</si>
  <si>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</si>
  <si>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</si>
  <si>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</si>
  <si>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</si>
  <si>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</si>
  <si>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</si>
  <si>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</si>
  <si>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</si>
  <si>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</si>
  <si>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</si>
  <si>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</si>
  <si>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</si>
  <si>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</si>
  <si>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</si>
  <si>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</si>
  <si>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</si>
  <si>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</si>
  <si>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</si>
  <si>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</si>
  <si>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</si>
  <si>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</si>
  <si>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</si>
  <si>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</si>
  <si>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</si>
  <si>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</si>
  <si>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</si>
  <si>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</si>
  <si>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</si>
  <si>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</si>
  <si>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</si>
  <si>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</si>
  <si>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</si>
  <si>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</si>
  <si>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</si>
  <si>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</si>
  <si>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</si>
  <si>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</si>
  <si>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</si>
  <si>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</si>
  <si>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</si>
  <si>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</si>
  <si>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</si>
  <si>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</si>
  <si>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</si>
  <si>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</si>
  <si>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</si>
  <si>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</si>
  <si>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</si>
  <si>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</si>
  <si>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</si>
  <si>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</si>
  <si>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</si>
  <si>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</si>
  <si>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</si>
  <si>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</si>
  <si>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</si>
  <si>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</si>
  <si>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</si>
  <si>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</si>
  <si>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</si>
  <si>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</si>
  <si>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</si>
  <si>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</si>
  <si>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</si>
  <si>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</si>
  <si>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</si>
  <si>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</si>
  <si>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</si>
  <si>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</si>
  <si>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</si>
  <si>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</si>
  <si>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</si>
  <si>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</si>
  <si>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</si>
  <si>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</si>
  <si>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</si>
  <si>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</si>
  <si>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</si>
  <si>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</si>
  <si>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</si>
  <si>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</si>
  <si>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</si>
  <si>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</si>
  <si>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</si>
  <si>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</si>
  <si>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</si>
  <si>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</si>
  <si>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</si>
  <si>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</si>
  <si>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</si>
  <si>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</si>
  <si>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</si>
  <si>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</si>
  <si>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</si>
  <si>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</si>
  <si>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</si>
  <si>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</si>
  <si>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</si>
  <si>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</si>
  <si>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</si>
  <si>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</si>
  <si>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</si>
  <si>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</si>
  <si>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</si>
  <si>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</si>
  <si>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</si>
  <si>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</si>
  <si>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</si>
  <si>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</si>
  <si>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</si>
  <si>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</si>
  <si>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</si>
  <si>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</si>
  <si>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</si>
  <si>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</si>
  <si>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</si>
  <si>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</si>
  <si>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</si>
  <si>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</si>
  <si>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</si>
  <si>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</si>
  <si>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</si>
  <si>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</si>
  <si>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</si>
  <si>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</si>
  <si>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</si>
  <si>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</si>
  <si>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</si>
  <si>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</si>
  <si>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</si>
  <si>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</si>
  <si>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</si>
  <si>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</si>
  <si>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</si>
  <si>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</si>
  <si>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</si>
  <si>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</si>
  <si>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</si>
  <si>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</si>
  <si>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</si>
  <si>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</si>
  <si>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</si>
  <si>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</si>
  <si>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</si>
  <si>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</si>
  <si>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</si>
  <si>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</si>
  <si>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</si>
  <si>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</si>
  <si>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</si>
  <si>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</si>
  <si>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</si>
  <si>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</si>
  <si>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</si>
  <si>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</si>
  <si>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</si>
  <si>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</si>
  <si>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</si>
  <si>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</si>
  <si>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</si>
  <si>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</si>
  <si>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</si>
  <si>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</si>
  <si>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</si>
  <si>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</si>
  <si>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</si>
  <si>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</si>
  <si>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</si>
  <si>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</si>
  <si>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</si>
  <si>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</si>
  <si>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</si>
  <si>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</si>
  <si>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</si>
  <si>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</si>
  <si>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</si>
  <si>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</si>
  <si>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</si>
  <si>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</si>
  <si>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</si>
  <si>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</si>
  <si>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</si>
  <si>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</si>
  <si>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</si>
  <si>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</si>
  <si>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</si>
  <si>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</si>
  <si>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</si>
  <si>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</si>
  <si>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</si>
  <si>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</si>
  <si>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</si>
  <si>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</si>
  <si>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</si>
  <si>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</si>
  <si>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</si>
  <si>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</si>
  <si>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</si>
  <si>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</si>
  <si>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</si>
  <si>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</si>
  <si>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</si>
  <si>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</si>
  <si>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</si>
  <si>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</si>
  <si>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</si>
  <si>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</si>
  <si>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</si>
  <si>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</si>
  <si>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</si>
  <si>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</si>
  <si>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</si>
  <si>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</si>
  <si>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</si>
  <si>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</si>
  <si>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</si>
  <si>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</si>
  <si>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</si>
  <si>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</si>
  <si>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</si>
  <si>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</si>
  <si>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</si>
  <si>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</si>
  <si>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</si>
  <si>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</si>
  <si>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</si>
  <si>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</si>
  <si>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</si>
  <si>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</si>
  <si>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</si>
  <si>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</si>
  <si>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</si>
  <si>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</si>
  <si>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</si>
  <si>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</si>
  <si>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</si>
  <si>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</si>
  <si>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</si>
  <si>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</si>
  <si>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</si>
  <si>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</si>
  <si>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</si>
  <si>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</si>
  <si>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</si>
  <si>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</si>
  <si>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</si>
  <si>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</si>
  <si>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</si>
  <si>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</si>
  <si>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</si>
  <si>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</si>
  <si>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</si>
  <si>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</si>
  <si>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</si>
  <si>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</si>
  <si>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</si>
  <si>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</si>
  <si>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</si>
  <si>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</si>
  <si>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</si>
  <si>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</si>
  <si>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</si>
  <si>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</si>
  <si>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</si>
  <si>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</si>
  <si>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</si>
  <si>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</si>
  <si>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</si>
  <si>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</si>
  <si>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</si>
  <si>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</si>
  <si>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</si>
  <si>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</si>
  <si>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</si>
  <si>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</si>
  <si>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</si>
  <si>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</si>
  <si>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</si>
  <si>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</si>
  <si>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</si>
  <si>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</si>
  <si>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</si>
  <si>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</si>
  <si>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</si>
  <si>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</si>
  <si>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</si>
  <si>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</si>
  <si>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</si>
  <si>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</si>
  <si>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</si>
  <si>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</si>
  <si>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</si>
  <si>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</si>
  <si>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</si>
  <si>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</si>
  <si>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</si>
  <si>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</si>
  <si>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</si>
  <si>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</si>
  <si>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</si>
  <si>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</si>
  <si>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</si>
  <si>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</si>
  <si>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</si>
  <si>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</si>
  <si>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</si>
  <si>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</si>
  <si>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</si>
  <si>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</si>
  <si>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</si>
  <si>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</si>
  <si>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</si>
  <si>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</si>
  <si>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</si>
  <si>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</si>
  <si>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</si>
  <si>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</si>
  <si>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</si>
  <si>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</si>
  <si>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</si>
  <si>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</si>
  <si>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</si>
  <si>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</si>
  <si>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</si>
  <si>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</si>
  <si>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</si>
  <si>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</si>
  <si>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</si>
  <si>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</si>
  <si>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</si>
  <si>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</si>
  <si>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</si>
  <si>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</si>
  <si>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</si>
  <si>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</si>
  <si>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</si>
  <si>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</si>
  <si>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</si>
  <si>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</si>
  <si>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</si>
  <si>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</si>
  <si>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</si>
  <si>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</si>
  <si>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</si>
  <si>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</si>
  <si>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</si>
  <si>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</si>
  <si>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</si>
  <si>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</si>
  <si>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</si>
  <si>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</si>
  <si>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</si>
  <si>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</si>
  <si>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</si>
  <si>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</si>
  <si>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</si>
  <si>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</si>
  <si>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</si>
  <si>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神奈川県横浜市磯子区新杉田町12番地</t>
    <phoneticPr fontId="3"/>
  </si>
  <si>
    <t>ｼﾞｬﾊﾟﾝ ﾏﾘﾝﾕﾅｲﾃｯﾄﾞ (株) 横浜事業所
所長　江藤　淳</t>
    <phoneticPr fontId="3"/>
  </si>
  <si>
    <t xml:space="preserve"> 045-759-2953</t>
    <phoneticPr fontId="3"/>
  </si>
  <si>
    <t>　ジャパン マリンユナイテッド 株式会社　横浜事業所　（磯子工場）</t>
    <phoneticPr fontId="3"/>
  </si>
  <si>
    <t>　神奈川県横浜市磯子区新杉田町12番地</t>
    <phoneticPr fontId="3"/>
  </si>
  <si>
    <t>船舶の新造及び修理</t>
    <phoneticPr fontId="3"/>
  </si>
  <si>
    <t>045-759-2953</t>
    <phoneticPr fontId="3"/>
  </si>
  <si>
    <t>　所長_--- 管理責任者　---------　各部門　---　各グループ及びチーム
　　　　　　　　　--　環境管理部門
　　　　　　　　　--　環境委員会
　　　　　　　　　--　環境連絡会</t>
    <rPh sb="1" eb="3">
      <t>ショチョウ</t>
    </rPh>
    <rPh sb="8" eb="10">
      <t>カンリ</t>
    </rPh>
    <rPh sb="10" eb="12">
      <t>セキニン</t>
    </rPh>
    <rPh sb="12" eb="13">
      <t>シャ</t>
    </rPh>
    <rPh sb="24" eb="25">
      <t>カク</t>
    </rPh>
    <rPh sb="25" eb="27">
      <t>ブモン</t>
    </rPh>
    <rPh sb="32" eb="33">
      <t>カク</t>
    </rPh>
    <rPh sb="37" eb="38">
      <t>オヨ</t>
    </rPh>
    <rPh sb="55" eb="57">
      <t>カンキョウ</t>
    </rPh>
    <rPh sb="57" eb="59">
      <t>カンリ</t>
    </rPh>
    <rPh sb="59" eb="61">
      <t>ブモン</t>
    </rPh>
    <rPh sb="74" eb="76">
      <t>カンキョウ</t>
    </rPh>
    <rPh sb="76" eb="79">
      <t>イインカイ</t>
    </rPh>
    <rPh sb="92" eb="94">
      <t>カンキョウ</t>
    </rPh>
    <rPh sb="94" eb="97">
      <t>レンラクカイ</t>
    </rPh>
    <phoneticPr fontId="3"/>
  </si>
  <si>
    <t xml:space="preserve">*シンナー及び塗料は、危険物庫で入出庫管理されて数量を把握している。
　使用済みのシンナー入り廃液（引火性廃油）は、廃塗料置場で管理し、特管処理業者へ回収。
*石綿含有製品（主にパッキンシール材やブレーキパット）は、主に修理船工事で出るので、
  着工前会議で廃品有無の情報を得て準備している。　　　　　　　　　　　　　　　　　　　　　　　　　　　　　　　　　　　　　　　*石綿が含有した建物外壁はまだ工場内にあり、補修時は設備担当から報告を受けるようにしている。
*新入社員と中途入社、他事業所からの異動者と修理船乗員に対し、分別教育を実施。分別表の配布。
</t>
    <rPh sb="5" eb="6">
      <t>オヨ</t>
    </rPh>
    <rPh sb="11" eb="14">
      <t>キケンブツ</t>
    </rPh>
    <rPh sb="14" eb="15">
      <t>コ</t>
    </rPh>
    <rPh sb="19" eb="21">
      <t>カンリ</t>
    </rPh>
    <rPh sb="24" eb="26">
      <t>スウリョウ</t>
    </rPh>
    <rPh sb="27" eb="29">
      <t>ハアク</t>
    </rPh>
    <rPh sb="36" eb="38">
      <t>シヨウ</t>
    </rPh>
    <rPh sb="38" eb="39">
      <t>ス</t>
    </rPh>
    <rPh sb="45" eb="46">
      <t>イ</t>
    </rPh>
    <rPh sb="47" eb="49">
      <t>ハイエキ</t>
    </rPh>
    <rPh sb="61" eb="63">
      <t>オキバ</t>
    </rPh>
    <rPh sb="64" eb="66">
      <t>カンリ</t>
    </rPh>
    <rPh sb="80" eb="82">
      <t>セキメン</t>
    </rPh>
    <rPh sb="82" eb="84">
      <t>ガンユウ</t>
    </rPh>
    <rPh sb="84" eb="86">
      <t>セイヒン</t>
    </rPh>
    <rPh sb="87" eb="88">
      <t>オモ</t>
    </rPh>
    <rPh sb="96" eb="97">
      <t>ザイ</t>
    </rPh>
    <rPh sb="108" eb="109">
      <t>オモ</t>
    </rPh>
    <rPh sb="110" eb="112">
      <t>シュウリ</t>
    </rPh>
    <rPh sb="112" eb="113">
      <t>セン</t>
    </rPh>
    <rPh sb="113" eb="115">
      <t>コウジ</t>
    </rPh>
    <rPh sb="116" eb="117">
      <t>デ</t>
    </rPh>
    <rPh sb="124" eb="126">
      <t>チャッコウ</t>
    </rPh>
    <rPh sb="126" eb="127">
      <t>マエ</t>
    </rPh>
    <rPh sb="127" eb="129">
      <t>カイギ</t>
    </rPh>
    <rPh sb="130" eb="132">
      <t>ハイヒン</t>
    </rPh>
    <rPh sb="132" eb="134">
      <t>ウム</t>
    </rPh>
    <rPh sb="135" eb="137">
      <t>ジョウホウ</t>
    </rPh>
    <rPh sb="138" eb="139">
      <t>エ</t>
    </rPh>
    <rPh sb="140" eb="142">
      <t>ジュンビ</t>
    </rPh>
    <rPh sb="187" eb="189">
      <t>イシワタ</t>
    </rPh>
    <rPh sb="190" eb="192">
      <t>ガンユウ</t>
    </rPh>
    <rPh sb="194" eb="196">
      <t>タテモノ</t>
    </rPh>
    <rPh sb="196" eb="198">
      <t>ガイヘキ</t>
    </rPh>
    <rPh sb="201" eb="203">
      <t>コウジョウ</t>
    </rPh>
    <rPh sb="203" eb="204">
      <t>ナイ</t>
    </rPh>
    <rPh sb="208" eb="210">
      <t>ホシュウ</t>
    </rPh>
    <rPh sb="210" eb="211">
      <t>ジ</t>
    </rPh>
    <rPh sb="212" eb="214">
      <t>セツビ</t>
    </rPh>
    <rPh sb="214" eb="216">
      <t>タントウ</t>
    </rPh>
    <rPh sb="218" eb="220">
      <t>ホウコク</t>
    </rPh>
    <rPh sb="221" eb="222">
      <t>ウ</t>
    </rPh>
    <phoneticPr fontId="3"/>
  </si>
  <si>
    <t>*高濃度PCB機器の処理は、残りは高濃度17DMのみ。JESCO北海道事業所の指示を待ち最終処分する。
*石綿含有製品は毎年、減少しているが、着工前会議の情報はもらう。
*設備工事や一括外注工事の廃棄物は、請負業者が回収・処理するように見積段階で織り込む。</t>
    <rPh sb="1" eb="2">
      <t>コウ</t>
    </rPh>
    <rPh sb="2" eb="4">
      <t>ノウド</t>
    </rPh>
    <rPh sb="7" eb="9">
      <t>キキ</t>
    </rPh>
    <rPh sb="10" eb="12">
      <t>ショリ</t>
    </rPh>
    <rPh sb="14" eb="15">
      <t>ノコ</t>
    </rPh>
    <rPh sb="17" eb="20">
      <t>コウノウド</t>
    </rPh>
    <rPh sb="32" eb="35">
      <t>ホッカイドウ</t>
    </rPh>
    <rPh sb="35" eb="37">
      <t>ジギョウ</t>
    </rPh>
    <rPh sb="37" eb="38">
      <t>ショ</t>
    </rPh>
    <rPh sb="39" eb="41">
      <t>シジ</t>
    </rPh>
    <rPh sb="42" eb="43">
      <t>マ</t>
    </rPh>
    <rPh sb="53" eb="55">
      <t>セキメン</t>
    </rPh>
    <rPh sb="55" eb="57">
      <t>ガンユウ</t>
    </rPh>
    <rPh sb="57" eb="59">
      <t>セイヒン</t>
    </rPh>
    <rPh sb="60" eb="62">
      <t>マイトシ</t>
    </rPh>
    <rPh sb="63" eb="65">
      <t>ゲンショウ</t>
    </rPh>
    <rPh sb="71" eb="73">
      <t>チャッコウ</t>
    </rPh>
    <rPh sb="73" eb="74">
      <t>マエ</t>
    </rPh>
    <rPh sb="74" eb="76">
      <t>カイギ</t>
    </rPh>
    <rPh sb="77" eb="79">
      <t>ジョウホウ</t>
    </rPh>
    <rPh sb="86" eb="88">
      <t>セツビ</t>
    </rPh>
    <rPh sb="88" eb="90">
      <t>コウジ</t>
    </rPh>
    <rPh sb="91" eb="93">
      <t>イッカツ</t>
    </rPh>
    <rPh sb="93" eb="95">
      <t>ガイチュウ</t>
    </rPh>
    <rPh sb="95" eb="97">
      <t>コウジ</t>
    </rPh>
    <rPh sb="98" eb="101">
      <t>ハイキブツ</t>
    </rPh>
    <rPh sb="103" eb="105">
      <t>ウケオイ</t>
    </rPh>
    <rPh sb="105" eb="107">
      <t>ギョウシャ</t>
    </rPh>
    <rPh sb="108" eb="110">
      <t>カイシュウ</t>
    </rPh>
    <rPh sb="111" eb="113">
      <t>ショリ</t>
    </rPh>
    <rPh sb="118" eb="120">
      <t>ミツモリ</t>
    </rPh>
    <rPh sb="120" eb="122">
      <t>ダンカイ</t>
    </rPh>
    <rPh sb="123" eb="124">
      <t>オ</t>
    </rPh>
    <rPh sb="125" eb="126">
      <t>コ</t>
    </rPh>
    <phoneticPr fontId="3"/>
  </si>
  <si>
    <t>*シンナー入り廃塗料は塗装Ｇへ、石綿含有製品は修理Ｇへ分別教育を実施。
*新入社員と中途入社、他事業所からの異動者と修理船乗員に対し環境Gで分別教育を実施し分別表の配布。
*スポット業者等の臨時入構者は各部の環境担当が分別教育を実施。
*廃塗料置場と廃棄物集積場で管理している。</t>
    <rPh sb="5" eb="6">
      <t>イ</t>
    </rPh>
    <rPh sb="7" eb="8">
      <t>ハイ</t>
    </rPh>
    <rPh sb="8" eb="10">
      <t>トリョウ</t>
    </rPh>
    <rPh sb="11" eb="13">
      <t>トソウ</t>
    </rPh>
    <rPh sb="16" eb="18">
      <t>セキメン</t>
    </rPh>
    <rPh sb="18" eb="20">
      <t>ガンユウ</t>
    </rPh>
    <rPh sb="20" eb="22">
      <t>セイヒン</t>
    </rPh>
    <rPh sb="23" eb="25">
      <t>シュウリ</t>
    </rPh>
    <rPh sb="27" eb="29">
      <t>ブンベツ</t>
    </rPh>
    <rPh sb="29" eb="31">
      <t>キョウイク</t>
    </rPh>
    <rPh sb="32" eb="34">
      <t>ジッシ</t>
    </rPh>
    <rPh sb="66" eb="68">
      <t>カンキョウ</t>
    </rPh>
    <rPh sb="91" eb="93">
      <t>ギョウシャ</t>
    </rPh>
    <rPh sb="93" eb="94">
      <t>トウ</t>
    </rPh>
    <rPh sb="95" eb="97">
      <t>リンジ</t>
    </rPh>
    <rPh sb="97" eb="99">
      <t>ニュウコウ</t>
    </rPh>
    <rPh sb="99" eb="100">
      <t>シャ</t>
    </rPh>
    <rPh sb="101" eb="103">
      <t>カクブ</t>
    </rPh>
    <rPh sb="104" eb="108">
      <t>カンキョウタントウ</t>
    </rPh>
    <rPh sb="109" eb="111">
      <t>ブンベツ</t>
    </rPh>
    <rPh sb="111" eb="113">
      <t>キョウイク</t>
    </rPh>
    <rPh sb="114" eb="116">
      <t>ジッシ</t>
    </rPh>
    <rPh sb="119" eb="120">
      <t>ハイ</t>
    </rPh>
    <rPh sb="120" eb="122">
      <t>トリョウ</t>
    </rPh>
    <rPh sb="122" eb="124">
      <t>オキバ</t>
    </rPh>
    <rPh sb="125" eb="128">
      <t>ハイキブツ</t>
    </rPh>
    <rPh sb="128" eb="130">
      <t>シュウセキ</t>
    </rPh>
    <rPh sb="130" eb="131">
      <t>バ</t>
    </rPh>
    <rPh sb="132" eb="134">
      <t>カンリ</t>
    </rPh>
    <phoneticPr fontId="3"/>
  </si>
  <si>
    <t xml:space="preserve">*廃PCBの残りは高濃度17DMのみで低濃度はすべて処理済。高濃度もJESCO登録が済んでいる。JESCOの指示を待ち処理予定。
*廃石綿は、山口県の共英製綱(株)と契約しており年1回、山口県へ年度処理予定数を報告している。今後も搬出した廃石綿は電子マニフェストで適正処理を確認する。
</t>
    <rPh sb="1" eb="2">
      <t>ハイ</t>
    </rPh>
    <rPh sb="6" eb="7">
      <t>ノコ</t>
    </rPh>
    <rPh sb="9" eb="12">
      <t>コウノウド</t>
    </rPh>
    <rPh sb="19" eb="22">
      <t>テイノウド</t>
    </rPh>
    <rPh sb="26" eb="29">
      <t>ショリスミ</t>
    </rPh>
    <rPh sb="30" eb="33">
      <t>コウノウド</t>
    </rPh>
    <rPh sb="39" eb="41">
      <t>トウロク</t>
    </rPh>
    <rPh sb="42" eb="43">
      <t>ス</t>
    </rPh>
    <rPh sb="54" eb="56">
      <t>シジ</t>
    </rPh>
    <rPh sb="57" eb="58">
      <t>マ</t>
    </rPh>
    <rPh sb="59" eb="63">
      <t>ショリヨテイ</t>
    </rPh>
    <rPh sb="66" eb="67">
      <t>ハイ</t>
    </rPh>
    <rPh sb="67" eb="69">
      <t>セキメン</t>
    </rPh>
    <rPh sb="71" eb="73">
      <t>ヤマグチ</t>
    </rPh>
    <rPh sb="73" eb="74">
      <t>ケン</t>
    </rPh>
    <rPh sb="75" eb="77">
      <t>キョウエイ</t>
    </rPh>
    <rPh sb="77" eb="79">
      <t>セイコウ</t>
    </rPh>
    <rPh sb="79" eb="82">
      <t>カブ</t>
    </rPh>
    <rPh sb="83" eb="85">
      <t>ケイヤク</t>
    </rPh>
    <rPh sb="89" eb="90">
      <t>ネン</t>
    </rPh>
    <rPh sb="91" eb="92">
      <t>カイ</t>
    </rPh>
    <rPh sb="93" eb="96">
      <t>ヤマグチケン</t>
    </rPh>
    <rPh sb="97" eb="103">
      <t>ネンドショリヨテイ</t>
    </rPh>
    <rPh sb="103" eb="104">
      <t>スウ</t>
    </rPh>
    <rPh sb="105" eb="107">
      <t>ホウコク</t>
    </rPh>
    <rPh sb="112" eb="114">
      <t>コンゴ</t>
    </rPh>
    <rPh sb="115" eb="117">
      <t>ハンシュツ</t>
    </rPh>
    <rPh sb="119" eb="122">
      <t>ハイセキメン</t>
    </rPh>
    <rPh sb="123" eb="125">
      <t>デンシ</t>
    </rPh>
    <rPh sb="132" eb="134">
      <t>テキセイ</t>
    </rPh>
    <rPh sb="134" eb="136">
      <t>ショリ</t>
    </rPh>
    <phoneticPr fontId="3"/>
  </si>
  <si>
    <t>*現在、すべて電子対応（単発、突発除く）</t>
    <rPh sb="1" eb="3">
      <t>ゲンザイ</t>
    </rPh>
    <rPh sb="7" eb="9">
      <t>デンシ</t>
    </rPh>
    <rPh sb="9" eb="11">
      <t>タイオウ</t>
    </rPh>
    <rPh sb="12" eb="14">
      <t>タンパツ</t>
    </rPh>
    <rPh sb="15" eb="17">
      <t>トッパツ</t>
    </rPh>
    <rPh sb="17" eb="18">
      <t>ノゾ</t>
    </rPh>
    <phoneticPr fontId="3"/>
  </si>
  <si>
    <t xml:space="preserve">*廃塗料の荷姿はドラム缶なので液状のみとし、液量は容器の膨張を防ぐため8分目まで。固まった廃ペンキは廃プラとして廃棄。
</t>
    <rPh sb="1" eb="2">
      <t>ハイ</t>
    </rPh>
    <rPh sb="2" eb="4">
      <t>トリョウ</t>
    </rPh>
    <rPh sb="5" eb="6">
      <t>ニ</t>
    </rPh>
    <rPh sb="6" eb="7">
      <t>スガタ</t>
    </rPh>
    <rPh sb="11" eb="12">
      <t>カン</t>
    </rPh>
    <rPh sb="15" eb="17">
      <t>エキジョウ</t>
    </rPh>
    <rPh sb="22" eb="24">
      <t>エキリョウ</t>
    </rPh>
    <rPh sb="25" eb="27">
      <t>ヨウキ</t>
    </rPh>
    <rPh sb="28" eb="30">
      <t>ボウチョウ</t>
    </rPh>
    <rPh sb="31" eb="32">
      <t>フセ</t>
    </rPh>
    <rPh sb="36" eb="38">
      <t>ブンメ</t>
    </rPh>
    <rPh sb="41" eb="42">
      <t>カタ</t>
    </rPh>
    <rPh sb="45" eb="46">
      <t>ハイ</t>
    </rPh>
    <rPh sb="50" eb="51">
      <t>ハイ</t>
    </rPh>
    <rPh sb="56" eb="58">
      <t>ハイキ</t>
    </rPh>
    <phoneticPr fontId="3"/>
  </si>
  <si>
    <t>高濃度PCBは23年度29缶処分し残り17缶となった。JESCO北海道とは契約済。廃ペンキは電子で最終処分までを管理している。</t>
    <rPh sb="0" eb="3">
      <t>コウノウド</t>
    </rPh>
    <rPh sb="9" eb="11">
      <t>ネンド</t>
    </rPh>
    <rPh sb="13" eb="16">
      <t>カンショブン</t>
    </rPh>
    <rPh sb="17" eb="18">
      <t>ノコ</t>
    </rPh>
    <rPh sb="21" eb="22">
      <t>カン</t>
    </rPh>
    <rPh sb="32" eb="35">
      <t>ホッカイドウ</t>
    </rPh>
    <rPh sb="37" eb="40">
      <t>ケイヤクスミ</t>
    </rPh>
    <rPh sb="41" eb="42">
      <t>ハイ</t>
    </rPh>
    <rPh sb="46" eb="48">
      <t>デンシ</t>
    </rPh>
    <rPh sb="49" eb="53">
      <t>サイシュウショブン</t>
    </rPh>
    <rPh sb="56" eb="58">
      <t>カンリ</t>
    </rPh>
    <phoneticPr fontId="3"/>
  </si>
  <si>
    <t>令和  6  年   5 月   1 日</t>
    <phoneticPr fontId="3"/>
  </si>
  <si>
    <t>特管廃油→焼却（中間処理）→再燃料化（最終処分）　　　　　　　　　　　　　　　　　　　　　　　　　　　　　　　　　　　　　　　　高濃度PCB→洗浄・分解→焼却（熱回収）　　　　　　　　　　　　　　　　　　　　　　　　　　　　　　　　　　　　　　　　　　　　　　　　　　　　　　　　廃石綿→溶融→再生路盤材</t>
    <rPh sb="0" eb="4">
      <t>トッカンハイユ</t>
    </rPh>
    <rPh sb="5" eb="7">
      <t>ショウキャク</t>
    </rPh>
    <rPh sb="8" eb="12">
      <t>チュウカンショリ</t>
    </rPh>
    <rPh sb="19" eb="23">
      <t>サイシュウショブン</t>
    </rPh>
    <rPh sb="64" eb="67">
      <t>コウノウド</t>
    </rPh>
    <rPh sb="71" eb="73">
      <t>センジョウ</t>
    </rPh>
    <rPh sb="74" eb="76">
      <t>ブンカイ</t>
    </rPh>
    <rPh sb="77" eb="79">
      <t>ショウキャク</t>
    </rPh>
    <rPh sb="80" eb="83">
      <t>ネツカイシュウ</t>
    </rPh>
    <rPh sb="140" eb="143">
      <t>ハイセキメン</t>
    </rPh>
    <rPh sb="144" eb="146">
      <t>ヨウユウ</t>
    </rPh>
    <rPh sb="147" eb="152">
      <t>サイセイロバンザイ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</si>
</sst>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Normal="100" zoomScaleSheetLayoutView="100" workbookViewId="0">
      <selection activeCell="F62" sqref="F62:U7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434</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41</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421</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422</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2066</v>
      </c>
      <c r="Q49" s="739"/>
      <c r="R49" s="739"/>
      <c r="S49" s="739"/>
      <c r="T49" s="739"/>
      <c r="U49" s="740"/>
    </row>
    <row r="50" spans="3:23" ht="26.25" customHeight="1">
      <c r="C50" s="751" t="s">
        <v>11</v>
      </c>
      <c r="D50" s="752"/>
      <c r="E50" s="753"/>
      <c r="F50" s="762" t="s">
        <v>423</v>
      </c>
      <c r="G50" s="763"/>
      <c r="H50" s="763"/>
      <c r="I50" s="763"/>
      <c r="J50" s="763"/>
      <c r="K50" s="763"/>
      <c r="L50" s="763"/>
      <c r="M50" s="763"/>
      <c r="N50" s="568" t="s">
        <v>131</v>
      </c>
      <c r="O50" s="572"/>
      <c r="P50" s="572"/>
      <c r="Q50" s="741" t="s">
        <v>425</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115</v>
      </c>
      <c r="G54" s="732"/>
      <c r="H54" s="732"/>
      <c r="I54" s="732"/>
      <c r="J54" s="732"/>
      <c r="K54" s="732"/>
      <c r="L54" s="33" t="s">
        <v>48</v>
      </c>
      <c r="M54" s="33"/>
      <c r="N54" s="733" t="s">
        <v>424</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v>48006</v>
      </c>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435</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426</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2</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55.53</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427</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3</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52.7</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428</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429</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432</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55.53</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50.2</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55.53</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433</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52.7</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47.1</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52.7</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430</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50.2</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431</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　ジャパン マリンユナイテッド 株式会社　横浜事業所　（磯子工場）</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45.1</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50.2</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45.1</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45.1</v>
      </c>
      <c r="P27" s="889"/>
      <c r="Q27" s="889"/>
      <c r="R27" s="889"/>
      <c r="S27" s="54" t="s">
        <v>38</v>
      </c>
      <c r="T27" s="75"/>
      <c r="U27" s="75"/>
      <c r="X27" s="73" t="s">
        <v>39</v>
      </c>
      <c r="Y27" s="76"/>
      <c r="AG27" s="63"/>
      <c r="AH27" s="63"/>
      <c r="AI27" s="63"/>
      <c r="AJ27" s="63"/>
      <c r="AK27" s="867">
        <f>+AG18+O27</f>
        <v>45.1</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45.1</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50.2</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50.2</v>
      </c>
      <c r="G30" s="870"/>
      <c r="H30" s="221" t="s">
        <v>155</v>
      </c>
      <c r="L30" s="891"/>
      <c r="O30" s="66"/>
      <c r="Q30" s="888">
        <f>+ROUND(Z28,2)+ROUND(Z29,2)+ROUND(Z30,2)</f>
        <v>45.1</v>
      </c>
      <c r="R30" s="889"/>
      <c r="S30" s="889"/>
      <c r="T30" s="889"/>
      <c r="U30" s="54" t="s">
        <v>16</v>
      </c>
      <c r="X30" s="806" t="s">
        <v>145</v>
      </c>
      <c r="Y30" s="807"/>
      <c r="Z30" s="809"/>
      <c r="AA30" s="810"/>
      <c r="AB30" s="810"/>
      <c r="AC30" s="810"/>
      <c r="AD30" s="810"/>
      <c r="AE30" s="54" t="s">
        <v>13</v>
      </c>
      <c r="AK30" s="846">
        <v>45.1</v>
      </c>
      <c r="AL30" s="856"/>
      <c r="AM30" s="856"/>
      <c r="AN30" s="856"/>
      <c r="AO30" s="62" t="s">
        <v>13</v>
      </c>
      <c r="AR30" s="834"/>
      <c r="AS30" s="831"/>
      <c r="AT30" s="831"/>
      <c r="AU30" s="832"/>
    </row>
    <row r="31" spans="2:48" ht="27" customHeight="1" thickTop="1" thickBot="1">
      <c r="B31" s="862" t="s">
        <v>165</v>
      </c>
      <c r="C31" s="803"/>
      <c r="D31" s="803"/>
      <c r="E31" s="845"/>
      <c r="F31" s="869">
        <v>50.2</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zoomScaleNormal="100" workbookViewId="0">
      <selection activeCell="F32" sqref="F32:G32"/>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5.6</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5.33</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5.6</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5.6</v>
      </c>
      <c r="P27" s="889"/>
      <c r="Q27" s="889"/>
      <c r="R27" s="889"/>
      <c r="S27" s="54" t="s">
        <v>38</v>
      </c>
      <c r="T27" s="75"/>
      <c r="U27" s="75"/>
      <c r="X27" s="73" t="s">
        <v>39</v>
      </c>
      <c r="Y27" s="76"/>
      <c r="AG27" s="63"/>
      <c r="AH27" s="63"/>
      <c r="AI27" s="63"/>
      <c r="AJ27" s="63"/>
      <c r="AK27" s="867">
        <f>+AG18+O27</f>
        <v>5.6</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5.6</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5.33</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5.6</v>
      </c>
      <c r="R30" s="889"/>
      <c r="S30" s="889"/>
      <c r="T30" s="889"/>
      <c r="U30" s="54" t="s">
        <v>16</v>
      </c>
      <c r="X30" s="806" t="s">
        <v>145</v>
      </c>
      <c r="Y30" s="807"/>
      <c r="Z30" s="809"/>
      <c r="AA30" s="810"/>
      <c r="AB30" s="810"/>
      <c r="AC30" s="810"/>
      <c r="AD30" s="810"/>
      <c r="AE30" s="54" t="s">
        <v>13</v>
      </c>
      <c r="AK30" s="846">
        <v>0</v>
      </c>
      <c r="AL30" s="856"/>
      <c r="AM30" s="856"/>
      <c r="AN30" s="856"/>
      <c r="AO30" s="62" t="s">
        <v>13</v>
      </c>
      <c r="AR30" s="834"/>
      <c r="AS30" s="831"/>
      <c r="AT30" s="831"/>
      <c r="AU30" s="832"/>
    </row>
    <row r="31" spans="2:48" ht="27" customHeight="1" thickTop="1" thickBot="1">
      <c r="B31" s="862" t="s">
        <v>165</v>
      </c>
      <c r="C31" s="803"/>
      <c r="D31" s="803"/>
      <c r="E31" s="845"/>
      <c r="F31" s="869">
        <v>5.33</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8"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2</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2</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2</v>
      </c>
      <c r="P27" s="889"/>
      <c r="Q27" s="889"/>
      <c r="R27" s="889"/>
      <c r="S27" s="54" t="s">
        <v>38</v>
      </c>
      <c r="T27" s="75"/>
      <c r="U27" s="75"/>
      <c r="X27" s="73" t="s">
        <v>39</v>
      </c>
      <c r="Y27" s="76"/>
      <c r="AG27" s="63"/>
      <c r="AH27" s="63"/>
      <c r="AI27" s="63"/>
      <c r="AJ27" s="63"/>
      <c r="AK27" s="867">
        <f>+AG18+O27</f>
        <v>2</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2</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2</v>
      </c>
      <c r="R30" s="889"/>
      <c r="S30" s="889"/>
      <c r="T30" s="889"/>
      <c r="U30" s="54" t="s">
        <v>16</v>
      </c>
      <c r="X30" s="806" t="s">
        <v>145</v>
      </c>
      <c r="Y30" s="807"/>
      <c r="Z30" s="809"/>
      <c r="AA30" s="810"/>
      <c r="AB30" s="810"/>
      <c r="AC30" s="810"/>
      <c r="AD30" s="810"/>
      <c r="AE30" s="54" t="s">
        <v>13</v>
      </c>
      <c r="AK30" s="846">
        <v>2</v>
      </c>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　ジャパン マリンユナイテッド 株式会社　横浜事業所　（磯子工場）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　ジャパン マリンユナイテッド 株式会社　横浜事業所　（磯子工場）</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50.2</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5.33</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t="str">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55.53</v>
      </c>
    </row>
    <row r="10" spans="2:24" ht="24" customHeight="1">
      <c r="B10" s="173" t="s">
        <v>365</v>
      </c>
      <c r="C10" s="946" t="s">
        <v>213</v>
      </c>
      <c r="D10" s="946"/>
      <c r="E10" s="946"/>
      <c r="F10" s="947"/>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t="str">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t="str">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t="str">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t="str">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t="str">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t="str">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t="str">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t="str">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50.2</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5.33</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t="str">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55.53</v>
      </c>
    </row>
    <row r="15" spans="2:24" ht="24" customHeight="1">
      <c r="B15" s="173" t="s">
        <v>168</v>
      </c>
      <c r="C15" s="911" t="s">
        <v>218</v>
      </c>
      <c r="D15" s="911"/>
      <c r="E15" s="911"/>
      <c r="F15" s="912"/>
      <c r="G15" s="507">
        <f>IF(OR(ｱ.特管廃油!F30&gt;0,ｱ.特管廃油!F30&lt;0),ｱ.特管廃油!F30,IF(G$19&gt;0,"0",0))</f>
        <v>50.2</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0</v>
      </c>
      <c r="K15" s="507" t="str">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t="str">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50.2</v>
      </c>
    </row>
    <row r="16" spans="2:24" ht="24" customHeight="1">
      <c r="B16" s="173" t="s">
        <v>169</v>
      </c>
      <c r="C16" s="911" t="s">
        <v>219</v>
      </c>
      <c r="D16" s="911"/>
      <c r="E16" s="911"/>
      <c r="F16" s="912"/>
      <c r="G16" s="507">
        <f>IF(OR(ｱ.特管廃油!F31&gt;0,ｱ.特管廃油!F31&lt;0),ｱ.特管廃油!F31,IF(G$19&gt;0,"0",0))</f>
        <v>50.2</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5.33</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t="str">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55.53</v>
      </c>
    </row>
    <row r="17" spans="2:24" ht="24" customHeight="1">
      <c r="B17" s="173"/>
      <c r="C17" s="911" t="s">
        <v>374</v>
      </c>
      <c r="D17" s="911"/>
      <c r="E17" s="911"/>
      <c r="F17" s="912"/>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t="str">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t="str">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t="str">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t="str">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45.1</v>
      </c>
      <c r="H19" s="502">
        <f t="shared" si="1"/>
        <v>0</v>
      </c>
      <c r="I19" s="502">
        <f t="shared" si="1"/>
        <v>0</v>
      </c>
      <c r="J19" s="502">
        <f t="shared" si="1"/>
        <v>0</v>
      </c>
      <c r="K19" s="502">
        <f t="shared" si="1"/>
        <v>5.6</v>
      </c>
      <c r="L19" s="502">
        <f t="shared" si="1"/>
        <v>0</v>
      </c>
      <c r="M19" s="502">
        <f t="shared" si="1"/>
        <v>0</v>
      </c>
      <c r="N19" s="502">
        <f t="shared" si="1"/>
        <v>0</v>
      </c>
      <c r="O19" s="502">
        <f t="shared" si="1"/>
        <v>0</v>
      </c>
      <c r="P19" s="502">
        <f t="shared" si="1"/>
        <v>2</v>
      </c>
      <c r="Q19" s="502">
        <f t="shared" si="1"/>
        <v>0</v>
      </c>
      <c r="R19" s="502">
        <f t="shared" si="1"/>
        <v>0</v>
      </c>
      <c r="S19" s="502">
        <f t="shared" si="1"/>
        <v>0</v>
      </c>
      <c r="T19" s="502">
        <f t="shared" si="1"/>
        <v>0</v>
      </c>
      <c r="U19" s="502">
        <f t="shared" si="1"/>
        <v>0</v>
      </c>
      <c r="V19" s="502">
        <f t="shared" si="1"/>
        <v>0</v>
      </c>
      <c r="W19" s="502">
        <f>+W37+W25+W23+W22+W21-W20</f>
        <v>0</v>
      </c>
      <c r="X19" s="511">
        <f>SUM(G19:W19)</f>
        <v>52.7</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45.1</v>
      </c>
      <c r="H37" s="534">
        <f t="shared" si="7"/>
        <v>0</v>
      </c>
      <c r="I37" s="534">
        <f t="shared" si="7"/>
        <v>0</v>
      </c>
      <c r="J37" s="534">
        <f t="shared" si="7"/>
        <v>0</v>
      </c>
      <c r="K37" s="534">
        <f t="shared" si="7"/>
        <v>5.6</v>
      </c>
      <c r="L37" s="534">
        <f t="shared" si="7"/>
        <v>0</v>
      </c>
      <c r="M37" s="534">
        <f t="shared" si="7"/>
        <v>0</v>
      </c>
      <c r="N37" s="534">
        <f t="shared" si="7"/>
        <v>0</v>
      </c>
      <c r="O37" s="534">
        <f t="shared" si="7"/>
        <v>0</v>
      </c>
      <c r="P37" s="534">
        <f t="shared" si="7"/>
        <v>2</v>
      </c>
      <c r="Q37" s="534">
        <f t="shared" si="7"/>
        <v>0</v>
      </c>
      <c r="R37" s="534">
        <f t="shared" si="7"/>
        <v>0</v>
      </c>
      <c r="S37" s="534">
        <f t="shared" si="7"/>
        <v>0</v>
      </c>
      <c r="T37" s="534">
        <f t="shared" si="7"/>
        <v>0</v>
      </c>
      <c r="U37" s="534">
        <f t="shared" si="7"/>
        <v>0</v>
      </c>
      <c r="V37" s="534">
        <f t="shared" si="7"/>
        <v>0</v>
      </c>
      <c r="W37" s="534">
        <f>+W38+W42</f>
        <v>0</v>
      </c>
      <c r="X37" s="535">
        <f t="shared" si="2"/>
        <v>52.7</v>
      </c>
    </row>
    <row r="38" spans="2:24" ht="24" customHeight="1">
      <c r="B38" s="171"/>
      <c r="C38" s="934"/>
      <c r="D38" s="234"/>
      <c r="E38" s="232" t="s">
        <v>231</v>
      </c>
      <c r="F38" s="560"/>
      <c r="G38" s="528">
        <f t="shared" ref="G38:V38" si="8">SUM(G39:G41)</f>
        <v>45.1</v>
      </c>
      <c r="H38" s="528">
        <f t="shared" si="8"/>
        <v>0</v>
      </c>
      <c r="I38" s="528">
        <f t="shared" si="8"/>
        <v>0</v>
      </c>
      <c r="J38" s="528">
        <f t="shared" si="8"/>
        <v>0</v>
      </c>
      <c r="K38" s="528">
        <f t="shared" si="8"/>
        <v>5.6</v>
      </c>
      <c r="L38" s="528">
        <f t="shared" si="8"/>
        <v>0</v>
      </c>
      <c r="M38" s="528">
        <f t="shared" si="8"/>
        <v>0</v>
      </c>
      <c r="N38" s="528">
        <f t="shared" si="8"/>
        <v>0</v>
      </c>
      <c r="O38" s="528">
        <f t="shared" si="8"/>
        <v>0</v>
      </c>
      <c r="P38" s="528">
        <f t="shared" si="8"/>
        <v>2</v>
      </c>
      <c r="Q38" s="528">
        <f t="shared" si="8"/>
        <v>0</v>
      </c>
      <c r="R38" s="528">
        <f t="shared" si="8"/>
        <v>0</v>
      </c>
      <c r="S38" s="528">
        <f t="shared" si="8"/>
        <v>0</v>
      </c>
      <c r="T38" s="528">
        <f t="shared" si="8"/>
        <v>0</v>
      </c>
      <c r="U38" s="528">
        <f t="shared" si="8"/>
        <v>0</v>
      </c>
      <c r="V38" s="528">
        <f t="shared" si="8"/>
        <v>0</v>
      </c>
      <c r="W38" s="528">
        <f>SUM(W39:W41)</f>
        <v>0</v>
      </c>
      <c r="X38" s="529">
        <f t="shared" si="2"/>
        <v>52.7</v>
      </c>
    </row>
    <row r="39" spans="2:24" ht="24" customHeight="1">
      <c r="B39" s="171"/>
      <c r="C39" s="934"/>
      <c r="D39" s="235"/>
      <c r="E39" s="230"/>
      <c r="F39" s="228" t="s">
        <v>173</v>
      </c>
      <c r="G39" s="530">
        <f>+ｱ.特管廃油!$Z$28</f>
        <v>45.1</v>
      </c>
      <c r="H39" s="530">
        <f>+ｲ.特管廃酸!$Z$28</f>
        <v>0</v>
      </c>
      <c r="I39" s="530">
        <f>+ｳ.特管廃ｱﾙｶﾘ!$Z$28</f>
        <v>0</v>
      </c>
      <c r="J39" s="530">
        <f>+ｴ.感染性廃棄物!$Z$28</f>
        <v>0</v>
      </c>
      <c r="K39" s="530">
        <f>+ｵ.廃PCB等!$Z$28</f>
        <v>5.6</v>
      </c>
      <c r="L39" s="530">
        <f>+ｶ.PCB汚染物!$Z$28</f>
        <v>0</v>
      </c>
      <c r="M39" s="530">
        <f>+ｷ.PCB処理物!$Z$28</f>
        <v>0</v>
      </c>
      <c r="N39" s="530">
        <f>+ｸ.指定下水汚泥!$Z$28</f>
        <v>0</v>
      </c>
      <c r="O39" s="530">
        <f>+ｹ.有害鉱さい!$Z$28</f>
        <v>0</v>
      </c>
      <c r="P39" s="530">
        <f>+ｺ.廃石綿等!$Z$28</f>
        <v>2</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52.7</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45.1</v>
      </c>
      <c r="H43" s="536">
        <f>+ｲ.特管廃酸!$AK$27</f>
        <v>0</v>
      </c>
      <c r="I43" s="536">
        <f>+ｳ.特管廃ｱﾙｶﾘ!$AK$27</f>
        <v>0</v>
      </c>
      <c r="J43" s="536">
        <f>+ｴ.感染性廃棄物!$AK$27</f>
        <v>0</v>
      </c>
      <c r="K43" s="536">
        <f>+ｵ.廃PCB等!$AK$27</f>
        <v>5.6</v>
      </c>
      <c r="L43" s="536">
        <f>+ｶ.PCB汚染物!$AK$27</f>
        <v>0</v>
      </c>
      <c r="M43" s="536">
        <f>+ｷ.PCB処理物!$AK$27</f>
        <v>0</v>
      </c>
      <c r="N43" s="536">
        <f>+ｸ.指定下水汚泥!$AK$27</f>
        <v>0</v>
      </c>
      <c r="O43" s="536">
        <f>+ｹ.有害鉱さい!$AK$27</f>
        <v>0</v>
      </c>
      <c r="P43" s="536">
        <f>+ｺ.廃石綿等!$AK$27</f>
        <v>2</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52.7</v>
      </c>
    </row>
    <row r="44" spans="2:24" ht="24" customHeight="1">
      <c r="B44" s="171"/>
      <c r="C44" s="178"/>
      <c r="D44" s="176" t="s">
        <v>147</v>
      </c>
      <c r="E44" s="927" t="s">
        <v>176</v>
      </c>
      <c r="F44" s="928"/>
      <c r="G44" s="538">
        <f>+ｱ.特管廃油!$AK$30</f>
        <v>45.1</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2</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47.1</v>
      </c>
    </row>
    <row r="45" spans="2:24" ht="24" customHeight="1">
      <c r="B45" s="171"/>
      <c r="C45" s="178"/>
      <c r="D45" s="561" t="s">
        <v>149</v>
      </c>
      <c r="E45" s="915" t="s">
        <v>177</v>
      </c>
      <c r="F45" s="916"/>
      <c r="G45" s="540">
        <f>+ｱ.特管廃油!$AR$24</f>
        <v>45.1</v>
      </c>
      <c r="H45" s="540">
        <f>+ｲ.特管廃酸!$AR$24</f>
        <v>0</v>
      </c>
      <c r="I45" s="540">
        <f>+ｳ.特管廃ｱﾙｶﾘ!$AR$24</f>
        <v>0</v>
      </c>
      <c r="J45" s="540">
        <f>+ｴ.感染性廃棄物!$AR$24</f>
        <v>0</v>
      </c>
      <c r="K45" s="540">
        <f>+ｵ.廃PCB等!$AR$24</f>
        <v>5.6</v>
      </c>
      <c r="L45" s="540">
        <f>+ｶ.PCB汚染物!$AR$24</f>
        <v>0</v>
      </c>
      <c r="M45" s="540">
        <f>+ｷ.PCB処理物!$AR$24</f>
        <v>0</v>
      </c>
      <c r="N45" s="540">
        <f>+ｸ.指定下水汚泥!$AR$24</f>
        <v>0</v>
      </c>
      <c r="O45" s="540">
        <f>+ｹ.有害鉱さい!$AR$24</f>
        <v>0</v>
      </c>
      <c r="P45" s="540">
        <f>+ｺ.廃石綿等!$AR$24</f>
        <v>2</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52.7</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95.300000000000011</v>
      </c>
      <c r="H55" s="544">
        <f t="shared" ref="H55:W55" si="9">IF(H9="0",+H19+H20,+H9+H19+H20)</f>
        <v>0</v>
      </c>
      <c r="I55" s="544">
        <f t="shared" si="9"/>
        <v>0</v>
      </c>
      <c r="J55" s="544">
        <f t="shared" si="9"/>
        <v>0</v>
      </c>
      <c r="K55" s="544">
        <f t="shared" si="9"/>
        <v>10.93</v>
      </c>
      <c r="L55" s="544">
        <f t="shared" si="9"/>
        <v>0</v>
      </c>
      <c r="M55" s="544">
        <f t="shared" si="9"/>
        <v>0</v>
      </c>
      <c r="N55" s="544">
        <f t="shared" si="9"/>
        <v>0</v>
      </c>
      <c r="O55" s="544">
        <f t="shared" si="9"/>
        <v>0</v>
      </c>
      <c r="P55" s="544">
        <f t="shared" si="9"/>
        <v>2</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6  年   5 月   1 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神奈川県横浜市磯子区新杉田町12番地</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ｼﾞｬﾊﾟﾝ ﾏﾘﾝﾕﾅｲﾃｯﾄﾞ (株) 横浜事業所
所長　江藤　淳</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 xml:space="preserve"> 045-759-2953</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　ジャパン マリンユナイテッド 株式会社　横浜事業所　（磯子工場）</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2066</v>
      </c>
      <c r="Q25" s="1088"/>
      <c r="R25" s="1088"/>
      <c r="S25" s="1088"/>
      <c r="T25" s="1088"/>
      <c r="U25" s="1089"/>
    </row>
    <row r="26" spans="1:23" ht="26.25" customHeight="1">
      <c r="C26" s="1047" t="s">
        <v>11</v>
      </c>
      <c r="D26" s="1080"/>
      <c r="E26" s="1081"/>
      <c r="F26" s="1058" t="str">
        <f>+表紙!F50</f>
        <v>　神奈川県横浜市磯子区新杉田町12番地</v>
      </c>
      <c r="G26" s="1059"/>
      <c r="H26" s="1059"/>
      <c r="I26" s="1059"/>
      <c r="J26" s="1059"/>
      <c r="K26" s="1059"/>
      <c r="L26" s="1059"/>
      <c r="M26" s="1059"/>
      <c r="N26" s="130" t="s">
        <v>131</v>
      </c>
      <c r="O26" s="409"/>
      <c r="P26" s="409"/>
      <c r="Q26" s="1090" t="str">
        <f>IF(+表紙!Q50="","",+表紙!Q50)</f>
        <v>045-759-2953</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Ｅ31－輸送用機械器具製造業</v>
      </c>
      <c r="G30" s="1095"/>
      <c r="H30" s="1095"/>
      <c r="I30" s="1095"/>
      <c r="J30" s="1095"/>
      <c r="K30" s="1095"/>
      <c r="L30" s="276" t="s">
        <v>48</v>
      </c>
      <c r="M30" s="276"/>
      <c r="N30" s="1096" t="str">
        <f>IF(COUNTA(表紙!N54)=1,+表紙!N54,"")</f>
        <v>船舶の新造及び修理</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f>IF(+表紙!N55="","",+表紙!N55)</f>
        <v>48006</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t="str">
        <f>IF(+表紙!F61="","",+表紙!F61)</f>
        <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特管廃油→焼却（中間処理）→再燃料化（最終処分）　　　　　　　　　　　　　　　　　　　　　　　　　　　　　　　　　　　　　　　　高濃度PCB→洗浄・分解→焼却（熱回収）　　　　　　　　　　　　　　　　　　　　　　　　　　　　　　　　　　　　　　　　　　　　　　　　　　　　　　　　廃石綿→溶融→再生路盤材</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2</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55.53</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 xml:space="preserve">*シンナー及び塗料は、危険物庫で入出庫管理されて数量を把握している。
　使用済みのシンナー入り廃液（引火性廃油）は、廃塗料置場で管理し、特管処理業者へ回収。
*石綿含有製品（主にパッキンシール材やブレーキパット）は、主に修理船工事で出るので、
  着工前会議で廃品有無の情報を得て準備している。　　　　　　　　　　　　　　　　　　　　　　　　　　　　　　　　　　　　　　　*石綿が含有した建物外壁はまだ工場内にあり、補修時は設備担当から報告を受けるようにしている。
*新入社員と中途入社、他事業所からの異動者と修理船乗員に対し、分別教育を実施。分別表の配布。
</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3</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52.7</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*高濃度PCB機器の処理は、残りは高濃度17DMのみ。JESCO北海道事業所の指示を待ち最終処分する。
*石綿含有製品は毎年、減少しているが、着工前会議の情報はもらう。
*設備工事や一括外注工事の廃棄物は、請負業者が回収・処理するように見積段階で織り込む。</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*シンナー入り廃塗料は塗装Ｇへ、石綿含有製品は修理Ｇへ分別教育を実施。
*新入社員と中途入社、他事業所からの異動者と修理船乗員に対し環境Gで分別教育を実施し分別表の配布。
*スポット業者等の臨時入構者は各部の環境担当が分別教育を実施。
*廃塗料置場と廃棄物集積場で管理している。</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 xml:space="preserve">*廃塗料の荷姿はドラム缶なので液状のみとし、液量は容器の膨張を防ぐため8分目まで。固まった廃ペンキは廃プラとして廃棄。
</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55.53</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50.2</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f>+表紙!K210</f>
        <v>55.53</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高濃度PCBは23年度29缶処分し残り17缶となった。JESCO北海道とは契約済。廃ペンキは電子で最終処分までを管理している。</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52.7</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47.1</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52.7</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 xml:space="preserve">*廃PCBの残りは高濃度17DMのみで低濃度はすべて処理済。高濃度もJESCO登録が済んでいる。JESCOの指示を待ち処理予定。
*廃石綿は、山口県の共英製綱(株)と契約しており年1回、山口県へ年度処理予定数を報告している。今後も搬出した廃石綿は電子マニフェストで適正処理を確認する。
</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50.2</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*現在、すべて電子対応（単発、突発除く）</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2024-05-08T05:32:17Z</dcterms:created>
  <dcterms:modified xsi:type="dcterms:W3CDTF">2024-09-09T09:47:31Z</dcterms:modified>
</cp:coreProperties>
</file>