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162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<sst xmlns="http://schemas.openxmlformats.org/spreadsheetml/2006/main" count="2836" uniqueCount="437">
  <si>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</si>
  <si>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</si>
  <si>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</si>
  <si>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</si>
  <si>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</si>
  <si>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</si>
  <si>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</si>
  <si>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</si>
  <si>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</si>
  <si>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</si>
  <si>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</si>
  <si>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</si>
  <si>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</si>
  <si>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</si>
  <si>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</si>
  <si>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</si>
  <si>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</si>
  <si>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</si>
  <si>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</si>
  <si>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</si>
  <si>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</si>
  <si>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</si>
  <si>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</si>
  <si>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</si>
  <si>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</si>
  <si>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</si>
  <si>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</si>
  <si>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</si>
  <si>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</si>
  <si>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</si>
  <si>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</si>
  <si>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</si>
  <si>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</si>
  <si>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</si>
  <si>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</si>
  <si>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</si>
  <si>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</si>
  <si>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</si>
  <si>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</si>
  <si>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</si>
  <si>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</si>
  <si>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</si>
  <si>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</si>
  <si>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</si>
  <si>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</si>
  <si>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</si>
  <si>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</si>
  <si>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</si>
  <si>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</si>
  <si>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</si>
  <si>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</si>
  <si>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</si>
  <si>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</si>
  <si>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</si>
  <si>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</si>
  <si>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</si>
  <si>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</si>
  <si>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</si>
  <si>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</si>
  <si>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</si>
  <si>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</si>
  <si>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</si>
  <si>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</si>
  <si>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</si>
  <si>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</si>
  <si>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</si>
  <si>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</si>
  <si>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</si>
  <si>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</si>
  <si>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</si>
  <si>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</si>
  <si>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</si>
  <si>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</si>
  <si>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</si>
  <si>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</si>
  <si>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</si>
  <si>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</si>
  <si>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</si>
  <si>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</si>
  <si>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</si>
  <si>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</si>
  <si>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</si>
  <si>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</si>
  <si>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</si>
  <si>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</si>
  <si>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</si>
  <si>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</si>
  <si>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</si>
  <si>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</si>
  <si>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</si>
  <si>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</si>
  <si>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</si>
  <si>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</si>
  <si>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</si>
  <si>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</si>
  <si>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</si>
  <si>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</si>
  <si>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</si>
  <si>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</si>
  <si>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</si>
  <si>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</si>
  <si>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</si>
  <si>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</si>
  <si>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</si>
  <si>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</si>
  <si>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</si>
  <si>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</si>
  <si>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</si>
  <si>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</si>
  <si>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</si>
  <si>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</si>
  <si>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</si>
  <si>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</si>
  <si>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</si>
  <si>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</si>
  <si>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</si>
  <si>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</si>
  <si>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</si>
  <si>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</si>
  <si>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</si>
  <si>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</si>
  <si>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</si>
  <si>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</si>
  <si>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</si>
  <si>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</si>
  <si>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</si>
  <si>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</si>
  <si>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</si>
  <si>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</si>
  <si>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</si>
  <si>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</si>
  <si>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</si>
  <si>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</si>
  <si>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</si>
  <si>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</si>
  <si>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</si>
  <si>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</si>
  <si>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</si>
  <si>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</si>
  <si>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</si>
  <si>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</si>
  <si>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</si>
  <si>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</si>
  <si>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</si>
  <si>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</si>
  <si>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</si>
  <si>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</si>
  <si>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</si>
  <si>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</si>
  <si>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</si>
  <si>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</si>
  <si>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</si>
  <si>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</si>
  <si>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</si>
  <si>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</si>
  <si>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</si>
  <si>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</si>
  <si>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</si>
  <si>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</si>
  <si>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</si>
  <si>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</si>
  <si>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</si>
  <si>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</si>
  <si>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</si>
  <si>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</si>
  <si>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</si>
  <si>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</si>
  <si>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</si>
  <si>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</si>
  <si>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</si>
  <si>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</si>
  <si>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</si>
  <si>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</si>
  <si>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</si>
  <si>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</si>
  <si>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</si>
  <si>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</si>
  <si>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</si>
  <si>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</si>
  <si>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</si>
  <si>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</si>
  <si>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</si>
  <si>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</si>
  <si>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</si>
  <si>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</si>
  <si>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</si>
  <si>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</si>
  <si>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</si>
  <si>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</si>
  <si>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</si>
  <si>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</si>
  <si>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</si>
  <si>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</si>
  <si>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</si>
  <si>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</si>
  <si>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</si>
  <si>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</si>
  <si>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</si>
  <si>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</si>
  <si>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</si>
  <si>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</si>
  <si>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</si>
  <si>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</si>
  <si>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</si>
  <si>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</si>
  <si>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</si>
  <si>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</si>
  <si>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</si>
  <si>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</si>
  <si>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</si>
  <si>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</si>
  <si>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</si>
  <si>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</si>
  <si>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</si>
  <si>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</si>
  <si>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</si>
  <si>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</si>
  <si>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</si>
  <si>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</si>
  <si>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</si>
  <si>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</si>
  <si>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</si>
  <si>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</si>
  <si>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</si>
  <si>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</si>
  <si>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</si>
  <si>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</si>
  <si>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</si>
  <si>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</si>
  <si>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</si>
  <si>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</si>
  <si>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</si>
  <si>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</si>
  <si>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</si>
  <si>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</si>
  <si>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</si>
  <si>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</si>
  <si>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</si>
  <si>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</si>
  <si>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</si>
  <si>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</si>
  <si>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</si>
  <si>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</si>
  <si>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</si>
  <si>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</si>
  <si>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</si>
  <si>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</si>
  <si>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</si>
  <si>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</si>
  <si>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</si>
  <si>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</si>
  <si>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</si>
  <si>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</si>
  <si>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</si>
  <si>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</si>
  <si>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</si>
  <si>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</si>
  <si>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</si>
  <si>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</si>
  <si>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</si>
  <si>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</si>
  <si>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</si>
  <si>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</si>
  <si>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</si>
  <si>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</si>
  <si>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</si>
  <si>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</si>
  <si>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</si>
  <si>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</si>
  <si>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</si>
  <si>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</si>
  <si>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</si>
  <si>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</si>
  <si>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</si>
  <si>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</si>
  <si>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</si>
  <si>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</si>
  <si>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</si>
  <si>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</si>
  <si>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</si>
  <si>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</si>
  <si>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</si>
  <si>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</si>
  <si>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</si>
  <si>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</si>
  <si>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</si>
  <si>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</si>
  <si>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</si>
  <si>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</si>
  <si>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</si>
  <si>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</si>
  <si>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</si>
  <si>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</si>
  <si>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</si>
  <si>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</si>
  <si>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</si>
  <si>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</si>
  <si>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</si>
  <si>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</si>
  <si>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</si>
  <si>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</si>
  <si>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</si>
  <si>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</si>
  <si>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</si>
  <si>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</si>
  <si>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</si>
  <si>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</si>
  <si>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</si>
  <si>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</si>
  <si>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</si>
  <si>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</si>
  <si>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</si>
  <si>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</si>
  <si>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</si>
  <si>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</si>
  <si>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</si>
  <si>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</si>
  <si>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</si>
  <si>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</si>
  <si>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</si>
  <si>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</si>
  <si>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</si>
  <si>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</si>
  <si>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</si>
  <si>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</si>
  <si>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</si>
  <si>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</si>
  <si>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</si>
  <si>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</si>
  <si>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</si>
  <si>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</si>
  <si>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</si>
  <si>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</si>
  <si>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</si>
  <si>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</si>
  <si>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</si>
  <si>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</si>
  <si>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</si>
  <si>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</si>
  <si>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</si>
  <si>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</si>
  <si>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</si>
  <si>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</si>
  <si>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</si>
  <si>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</si>
  <si>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</si>
  <si>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</si>
  <si>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</si>
  <si>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</si>
  <si>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</si>
  <si>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</si>
  <si>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</si>
  <si>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</si>
  <si>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</si>
  <si>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</si>
  <si>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</si>
  <si>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</si>
  <si>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</si>
  <si>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</si>
  <si>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</si>
  <si>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</si>
  <si>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</si>
  <si>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</si>
  <si>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</si>
  <si>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</si>
  <si>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</si>
  <si>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</si>
  <si>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</si>
  <si>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</si>
  <si>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</si>
  <si>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</si>
  <si>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</si>
  <si>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</si>
  <si>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</si>
  <si>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</si>
  <si>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</si>
  <si>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</si>
  <si>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</si>
  <si>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</si>
  <si>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</si>
  <si>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</si>
  <si>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</si>
  <si>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</si>
  <si>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</si>
  <si>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</si>
  <si>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</si>
  <si>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</si>
  <si>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</si>
  <si>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</si>
  <si>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</si>
  <si>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</si>
  <si>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</si>
  <si>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</si>
  <si>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</si>
  <si>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</si>
  <si>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</si>
  <si>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</si>
  <si>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</si>
  <si>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</si>
  <si>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</si>
  <si>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</si>
  <si>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</si>
  <si>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</si>
  <si>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</si>
  <si>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</si>
  <si>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</si>
  <si>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</si>
  <si>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</si>
  <si>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</si>
  <si>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</si>
  <si>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</si>
  <si>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</si>
  <si>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</si>
  <si>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</si>
  <si>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</si>
  <si>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</si>
  <si>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</si>
  <si>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</si>
  <si>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</si>
  <si>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</si>
  <si>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</si>
  <si>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</si>
  <si>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</si>
  <si>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</si>
  <si>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</si>
  <si>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</si>
  <si>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</si>
  <si>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</si>
  <si>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横浜市鶴見区大黒町7番43号</t>
    <phoneticPr fontId="3"/>
  </si>
  <si>
    <t>保土谷化学工業株式会社 横浜工場
工場長　長岡 誠</t>
    <phoneticPr fontId="3"/>
  </si>
  <si>
    <t>保土谷化学工業株式会社 横浜工場</t>
    <phoneticPr fontId="3"/>
  </si>
  <si>
    <t>045（521）1321</t>
    <phoneticPr fontId="3"/>
  </si>
  <si>
    <t>横浜市長</t>
    <phoneticPr fontId="3"/>
  </si>
  <si>
    <t>Ｅ16－化学工業</t>
    <phoneticPr fontId="3"/>
  </si>
  <si>
    <t>合成染料製造</t>
    <phoneticPr fontId="3"/>
  </si>
  <si>
    <t>○</t>
  </si>
  <si>
    <t>令和 ６年   ６月  ２1日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</si>
</sst>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98625" y="2197100"/>
          <a:ext cx="600075" cy="63182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89100" y="2187575"/>
          <a:ext cx="609600" cy="63182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89100" y="2197100"/>
          <a:ext cx="609600" cy="63182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89100" y="2178050"/>
          <a:ext cx="609600" cy="63182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89100" y="2216150"/>
          <a:ext cx="609600" cy="62230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89100" y="2206625"/>
          <a:ext cx="609600" cy="63182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89100" y="2187575"/>
          <a:ext cx="609600" cy="63182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89100" y="2187575"/>
          <a:ext cx="609600" cy="63182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89100" y="2206625"/>
          <a:ext cx="609600" cy="63182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89100" y="2187575"/>
          <a:ext cx="609600" cy="63182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89100" y="2197100"/>
          <a:ext cx="609600" cy="63182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89100" y="2187575"/>
          <a:ext cx="609600" cy="63182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89100" y="2178050"/>
          <a:ext cx="609600" cy="62230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89100" y="2206625"/>
          <a:ext cx="609600" cy="63182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89100" y="2197100"/>
          <a:ext cx="609600" cy="63182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89100" y="2197100"/>
          <a:ext cx="609600" cy="63182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89100" y="2197100"/>
          <a:ext cx="609600" cy="63182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3" zoomScale="93" zoomScaleNormal="100" zoomScaleSheetLayoutView="93" workbookViewId="0">
      <selection activeCell="L35" sqref="L35"/>
    </sheetView>
  </sheetViews>
  <sheetFormatPr defaultColWidth="9" defaultRowHeight="12"/>
  <cols>
    <col min="1" max="1" width="1.125" style="17" customWidth="1"/>
    <col min="2" max="2" width="3.375" style="17" customWidth="1"/>
    <col min="3" max="3" width="3.375" style="16" customWidth="1"/>
    <col min="4" max="4" width="3.875" style="16" customWidth="1"/>
    <col min="5" max="5" width="9.875" style="16" customWidth="1"/>
    <col min="6" max="6" width="2.875" style="16" customWidth="1"/>
    <col min="7" max="7" width="7.875" style="16" customWidth="1"/>
    <col min="8" max="8" width="13.875" style="16" customWidth="1"/>
    <col min="9" max="9" width="5.875" style="16" customWidth="1"/>
    <col min="10" max="10" width="3.875" style="16" customWidth="1"/>
    <col min="11" max="11" width="10.875" style="16" customWidth="1"/>
    <col min="12" max="12" width="9.375" style="16" customWidth="1"/>
    <col min="13" max="13" width="7.875" style="16" customWidth="1"/>
    <col min="14" max="14" width="6.875" style="16" customWidth="1"/>
    <col min="15" max="15" width="7.875" style="16" customWidth="1"/>
    <col min="16" max="16" width="2.125" style="16" customWidth="1"/>
    <col min="17" max="18" width="9" style="16"/>
    <col min="19" max="19" width="10.875" style="16" customWidth="1"/>
    <col min="20" max="20" width="9" style="16"/>
    <col min="21" max="21" width="13.375" style="16" customWidth="1"/>
    <col min="22" max="27" width="9" style="16"/>
    <col min="28" max="28" width="33.8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435</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35" customHeight="1">
      <c r="C33" s="76"/>
      <c r="O33" s="77"/>
      <c r="Q33" s="15"/>
      <c r="R33" s="15"/>
      <c r="S33" s="15"/>
    </row>
    <row r="34" spans="1:19" ht="14.25">
      <c r="C34" s="76"/>
      <c r="L34" s="459" t="s">
        <v>436</v>
      </c>
      <c r="M34" s="460"/>
      <c r="N34" s="460"/>
      <c r="O34" s="461"/>
      <c r="Q34" s="15"/>
      <c r="R34" s="15"/>
      <c r="S34" s="15"/>
    </row>
    <row r="35" spans="1:19" ht="13.5">
      <c r="C35" s="76"/>
      <c r="O35" s="78"/>
      <c r="Q35" s="15"/>
      <c r="R35" s="15"/>
      <c r="S35" s="15"/>
    </row>
    <row r="36" spans="1:19" ht="13.5">
      <c r="C36" s="479" t="s">
        <v>432</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428</v>
      </c>
      <c r="K39" s="450"/>
      <c r="L39" s="451"/>
      <c r="M39" s="451"/>
      <c r="N39" s="451"/>
      <c r="O39" s="452"/>
      <c r="Q39" s="15"/>
      <c r="R39" s="15"/>
    </row>
    <row r="40" spans="1:19" ht="26.25" customHeight="1">
      <c r="C40" s="76"/>
      <c r="H40" s="18" t="s">
        <v>7</v>
      </c>
      <c r="I40" s="18"/>
      <c r="J40" s="450" t="s">
        <v>429</v>
      </c>
      <c r="K40" s="450"/>
      <c r="L40" s="451"/>
      <c r="M40" s="451"/>
      <c r="N40" s="451"/>
      <c r="O40" s="452"/>
    </row>
    <row r="41" spans="1:19">
      <c r="C41" s="76"/>
      <c r="J41" s="16" t="s">
        <v>8</v>
      </c>
      <c r="O41" s="77"/>
    </row>
    <row r="42" spans="1:19">
      <c r="C42" s="76"/>
      <c r="J42" s="19" t="s">
        <v>9</v>
      </c>
      <c r="K42" s="19"/>
      <c r="L42" s="496" t="s">
        <v>431</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430</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2067</v>
      </c>
      <c r="N48" s="466"/>
      <c r="O48" s="467"/>
    </row>
    <row r="49" spans="3:21" ht="18.75" customHeight="1">
      <c r="C49" s="417" t="s">
        <v>11</v>
      </c>
      <c r="D49" s="445"/>
      <c r="E49" s="446"/>
      <c r="F49" s="475" t="s">
        <v>428</v>
      </c>
      <c r="G49" s="476"/>
      <c r="H49" s="476"/>
      <c r="I49" s="476"/>
      <c r="J49" s="476"/>
      <c r="K49" s="476"/>
      <c r="L49" s="115" t="s">
        <v>134</v>
      </c>
      <c r="M49" s="367"/>
      <c r="N49" s="468"/>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433</v>
      </c>
      <c r="G52" s="482"/>
      <c r="H52" s="482"/>
      <c r="I52" s="482"/>
      <c r="J52" s="25" t="s">
        <v>47</v>
      </c>
      <c r="K52" s="25"/>
      <c r="L52" s="483" t="s">
        <v>434</v>
      </c>
      <c r="M52" s="483"/>
      <c r="N52" s="484"/>
      <c r="O52" s="485"/>
      <c r="Q52" s="21"/>
    </row>
    <row r="53" spans="3:21" ht="19.5" customHeight="1">
      <c r="C53" s="288"/>
      <c r="D53" s="299" t="s">
        <v>19</v>
      </c>
      <c r="E53" s="300" t="s">
        <v>339</v>
      </c>
      <c r="F53" s="486" t="s">
        <v>340</v>
      </c>
      <c r="G53" s="487"/>
      <c r="H53" s="488"/>
      <c r="I53" s="486" t="s">
        <v>341</v>
      </c>
      <c r="J53" s="489"/>
      <c r="K53" s="490"/>
      <c r="L53" s="491">
        <v>2329</v>
      </c>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151</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180</v>
      </c>
      <c r="I63" s="216" t="s">
        <v>4</v>
      </c>
      <c r="J63" s="439" t="s">
        <v>228</v>
      </c>
      <c r="K63" s="440"/>
      <c r="L63" s="441"/>
      <c r="M63" s="437">
        <f>+別紙!X14</f>
        <v>180</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f>+別紙!X16</f>
        <v>180</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115.8</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3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35" customHeight="1">
      <c r="C82" s="169">
        <v>3</v>
      </c>
      <c r="D82" s="425" t="s">
        <v>416</v>
      </c>
      <c r="E82" s="425"/>
      <c r="F82" s="425"/>
      <c r="G82" s="425"/>
      <c r="H82" s="425"/>
      <c r="I82" s="425"/>
      <c r="J82" s="425"/>
      <c r="K82" s="425"/>
      <c r="L82" s="425"/>
      <c r="M82" s="425"/>
      <c r="N82" s="425"/>
      <c r="O82" s="426"/>
    </row>
    <row r="83" spans="3:28" s="16" customFormat="1" ht="28.3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3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3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3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3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3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3" orientation="portrait" horizontalDpi="1200" verticalDpi="12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B1:BJ76"/>
  <sheetViews>
    <sheetView showGridLines="0" zoomScaleNormal="100" workbookViewId="0">
      <selection activeCell="AA29" sqref="AA29:AE29"/>
    </sheetView>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0" width="9" style="38"/>
    <col min="51" max="51" width="49.8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1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3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保土谷化学工業株式会社 横浜工場</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3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115.8</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180</v>
      </c>
      <c r="E24" s="563"/>
      <c r="F24" s="563"/>
      <c r="G24" s="182" t="s">
        <v>158</v>
      </c>
      <c r="H24" s="534">
        <f>+F12</f>
        <v>115.8</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115.8</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115.8</v>
      </c>
      <c r="Q27" s="583"/>
      <c r="R27" s="583"/>
      <c r="S27" s="583"/>
      <c r="T27" s="42" t="s">
        <v>38</v>
      </c>
      <c r="U27" s="62"/>
      <c r="V27" s="62"/>
      <c r="Y27" s="60" t="s">
        <v>39</v>
      </c>
      <c r="Z27" s="63"/>
      <c r="AH27" s="51"/>
      <c r="AI27" s="51"/>
      <c r="AJ27" s="51"/>
      <c r="AK27" s="51"/>
      <c r="AL27" s="546">
        <f>+AH18+P27</f>
        <v>115.8</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115.8</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180</v>
      </c>
      <c r="E29" s="563"/>
      <c r="F29" s="563"/>
      <c r="G29" s="182" t="s">
        <v>158</v>
      </c>
      <c r="H29" s="534">
        <f>+AL27</f>
        <v>115.8</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115.8</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180</v>
      </c>
      <c r="E31" s="563"/>
      <c r="F31" s="563"/>
      <c r="G31" s="182" t="s">
        <v>158</v>
      </c>
      <c r="H31" s="534">
        <f>+AS24</f>
        <v>115.8</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AA29" sqref="AA29:AE29"/>
    </sheetView>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election activeCell="D24" sqref="D24:F24"/>
    </sheetView>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pageSetUpPr fitToPage="1"/>
  </sheetPr>
  <dimension ref="B1:BJ76"/>
  <sheetViews>
    <sheetView showGridLines="0" topLeftCell="A18" zoomScaleNormal="100" workbookViewId="0">
      <selection activeCell="P33" sqref="P33"/>
    </sheetView>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0.09</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0.09</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0.09</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0.09</v>
      </c>
      <c r="Q27" s="583"/>
      <c r="R27" s="583"/>
      <c r="S27" s="583"/>
      <c r="T27" s="42" t="s">
        <v>38</v>
      </c>
      <c r="U27" s="62"/>
      <c r="V27" s="62"/>
      <c r="Y27" s="60" t="s">
        <v>39</v>
      </c>
      <c r="Z27" s="63"/>
      <c r="AH27" s="51"/>
      <c r="AI27" s="51"/>
      <c r="AJ27" s="51"/>
      <c r="AK27" s="51"/>
      <c r="AL27" s="546">
        <f>+AH18+P27</f>
        <v>0.09</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0.09</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0.09</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0.09</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0.09</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3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3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3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3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3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保土谷化学工業株式会社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3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5" customWidth="1"/>
    <col min="2" max="3" width="3.875" style="5" customWidth="1"/>
    <col min="4" max="4" width="4.5" style="5" customWidth="1"/>
    <col min="5" max="5" width="3.875" style="5" customWidth="1"/>
    <col min="6" max="6" width="40.875" style="5" customWidth="1"/>
    <col min="7" max="23" width="12.375" style="5" customWidth="1"/>
    <col min="24" max="24" width="12.875" style="5" customWidth="1"/>
    <col min="25" max="27" width="9.875" style="5" customWidth="1"/>
    <col min="28" max="28" width="11.8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保土谷化学工業株式会社 横浜工場</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2.1"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180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0</v>
      </c>
      <c r="K9" s="312" t="str">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180</v>
      </c>
    </row>
    <row r="10" spans="2:24" ht="24" customHeight="1">
      <c r="B10" s="158" t="s">
        <v>327</v>
      </c>
      <c r="C10" s="634" t="s">
        <v>244</v>
      </c>
      <c r="D10" s="634"/>
      <c r="E10" s="634"/>
      <c r="F10" s="635"/>
      <c r="G10" s="314" t="str">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f>IF(OR(ｴ.感染性廃棄物!$D25&gt;0,ｴ.感染性廃棄物!$D25&lt;0),ｴ.感染性廃棄物!D25,IF(J$19&gt;0,"0",0))</f>
        <v>0</v>
      </c>
      <c r="K10" s="314" t="str">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t="str">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f>IF(OR(ｴ.感染性廃棄物!$D26&gt;0,ｴ.感染性廃棄物!$D26&lt;0),ｴ.感染性廃棄物!D26,IF(J$19&gt;0,"0",0))</f>
        <v>0</v>
      </c>
      <c r="K11" s="316" t="str">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t="str">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f>IF(OR(ｴ.感染性廃棄物!$D27&gt;0,ｴ.感染性廃棄物!$D27&lt;0),ｴ.感染性廃棄物!D27,IF(J$19&gt;0,"0",0))</f>
        <v>0</v>
      </c>
      <c r="K12" s="316" t="str">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t="str">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f>IF(OR(ｴ.感染性廃棄物!$D28&gt;0,ｴ.感染性廃棄物!$D28&lt;0),ｴ.感染性廃棄物!D28,IF(J$19&gt;0,"0",0))</f>
        <v>0</v>
      </c>
      <c r="K13" s="316" t="str">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180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0</v>
      </c>
      <c r="K14" s="316" t="str">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180</v>
      </c>
    </row>
    <row r="15" spans="2:24" ht="24" customHeight="1">
      <c r="B15" s="158" t="s">
        <v>184</v>
      </c>
      <c r="C15" s="636" t="s">
        <v>182</v>
      </c>
      <c r="D15" s="636"/>
      <c r="E15" s="636"/>
      <c r="F15" s="637"/>
      <c r="G15" s="316" t="str">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0</v>
      </c>
      <c r="K15" s="316" t="str">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f>IF(OR(ｱ.特管廃油!D31&gt;0,ｱ.特管廃油!D31&lt;0),ｱ.特管廃油!D31,IF(G$19&gt;0,"0",0))</f>
        <v>180</v>
      </c>
      <c r="H16" s="316">
        <f>IF(OR(ｲ.特管廃酸!D31&gt;0,ｲ.特管廃酸!D31&lt;0),ｲ.特管廃酸!D31,IF(H$19&gt;0,"0",0))</f>
        <v>0</v>
      </c>
      <c r="I16" s="316">
        <f>IF(OR(ｳ.特管廃ｱﾙｶﾘ!D31&gt;0,ｳ.特管廃ｱﾙｶﾘ!D31&lt;0),ｳ.特管廃ｱﾙｶﾘ!D31,IF(I$19&gt;0,"0",0))</f>
        <v>0</v>
      </c>
      <c r="J16" s="316">
        <f>IF(OR(ｴ.感染性廃棄物!$D31&gt;0,ｴ.感染性廃棄物!$D31&lt;0),ｴ.感染性廃棄物!D31,IF(J$19&gt;0,"0",0))</f>
        <v>0</v>
      </c>
      <c r="K16" s="316" t="str">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180</v>
      </c>
    </row>
    <row r="17" spans="2:24" ht="24" customHeight="1">
      <c r="B17" s="158"/>
      <c r="C17" s="636" t="s">
        <v>400</v>
      </c>
      <c r="D17" s="636"/>
      <c r="E17" s="636"/>
      <c r="F17" s="637"/>
      <c r="G17" s="316" t="str">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0</v>
      </c>
      <c r="K17" s="316" t="str">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t="str">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f>IF(OR(ｴ.感染性廃棄物!$D33&gt;0,ｴ.感染性廃棄物!$D33&lt;0),ｴ.感染性廃棄物!D33,IF(J$19&gt;0,"0",0))</f>
        <v>0</v>
      </c>
      <c r="K18" s="319" t="str">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115.8</v>
      </c>
      <c r="H19" s="322">
        <f t="shared" si="1"/>
        <v>0</v>
      </c>
      <c r="I19" s="322">
        <f t="shared" si="1"/>
        <v>0</v>
      </c>
      <c r="J19" s="322">
        <f t="shared" si="1"/>
        <v>0</v>
      </c>
      <c r="K19" s="322">
        <f t="shared" si="1"/>
        <v>0.09</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115.89</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6"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115.8</v>
      </c>
      <c r="H37" s="346">
        <f t="shared" si="7"/>
        <v>0</v>
      </c>
      <c r="I37" s="346">
        <f t="shared" si="7"/>
        <v>0</v>
      </c>
      <c r="J37" s="346">
        <f t="shared" si="7"/>
        <v>0</v>
      </c>
      <c r="K37" s="346">
        <f t="shared" si="7"/>
        <v>0.09</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115.89</v>
      </c>
    </row>
    <row r="38" spans="2:24" ht="24" customHeight="1">
      <c r="B38" s="156"/>
      <c r="C38" s="658"/>
      <c r="D38" s="195"/>
      <c r="E38" s="193" t="s">
        <v>195</v>
      </c>
      <c r="F38" s="360"/>
      <c r="G38" s="340">
        <f t="shared" ref="G38:V38" si="8">SUM(G39:G41)</f>
        <v>115.8</v>
      </c>
      <c r="H38" s="340">
        <f t="shared" si="8"/>
        <v>0</v>
      </c>
      <c r="I38" s="340">
        <f t="shared" si="8"/>
        <v>0</v>
      </c>
      <c r="J38" s="340">
        <f t="shared" si="8"/>
        <v>0</v>
      </c>
      <c r="K38" s="340">
        <f t="shared" si="8"/>
        <v>0.09</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115.89</v>
      </c>
    </row>
    <row r="39" spans="2:24" ht="24" customHeight="1">
      <c r="B39" s="156"/>
      <c r="C39" s="658"/>
      <c r="D39" s="196"/>
      <c r="E39" s="191"/>
      <c r="F39" s="189" t="s">
        <v>175</v>
      </c>
      <c r="G39" s="342">
        <f>+ｱ.特管廃油!$AA$28</f>
        <v>115.8</v>
      </c>
      <c r="H39" s="342">
        <f>+ｲ.特管廃酸!$AA$28</f>
        <v>0</v>
      </c>
      <c r="I39" s="342">
        <f>+ｳ.特管廃ｱﾙｶﾘ!$AA$28</f>
        <v>0</v>
      </c>
      <c r="J39" s="342">
        <f>+ｴ.感染性廃棄物!$AA$28</f>
        <v>0</v>
      </c>
      <c r="K39" s="342">
        <f>+ｵ.廃PCB等!$AA$28</f>
        <v>0.09</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115.89</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0</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115.8</v>
      </c>
      <c r="H43" s="348">
        <f>+ｲ.特管廃酸!$AL$27</f>
        <v>0</v>
      </c>
      <c r="I43" s="348">
        <f>+ｳ.特管廃ｱﾙｶﾘ!$AL$27</f>
        <v>0</v>
      </c>
      <c r="J43" s="348">
        <f>+ｴ.感染性廃棄物!$AL$27</f>
        <v>0</v>
      </c>
      <c r="K43" s="348">
        <f>+ｵ.廃PCB等!$AL$27</f>
        <v>0.09</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115.89</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8" t="s">
        <v>179</v>
      </c>
      <c r="F45" s="649"/>
      <c r="G45" s="352">
        <f>+ｱ.特管廃油!$AS$24</f>
        <v>115.8</v>
      </c>
      <c r="H45" s="352">
        <f>+ｲ.特管廃酸!$AS$24</f>
        <v>0</v>
      </c>
      <c r="I45" s="352">
        <f>+ｳ.特管廃ｱﾙｶﾘ!$AS$24</f>
        <v>0</v>
      </c>
      <c r="J45" s="352">
        <f>+ｴ.感染性廃棄物!$AS$24</f>
        <v>0</v>
      </c>
      <c r="K45" s="352">
        <f>+ｵ.廃PCB等!$AS$24</f>
        <v>0.09</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115.89</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8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20.100000000000001"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295.8</v>
      </c>
      <c r="H55" s="385">
        <f t="shared" ref="H55:V55" si="9">IF(H9="0",+H19+H20,+H9+H19+H20)</f>
        <v>0</v>
      </c>
      <c r="I55" s="385">
        <f t="shared" si="9"/>
        <v>0</v>
      </c>
      <c r="J55" s="385">
        <f t="shared" si="9"/>
        <v>0</v>
      </c>
      <c r="K55" s="385">
        <f t="shared" si="9"/>
        <v>0.09</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295.89</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875" style="16" customWidth="1"/>
    <col min="7" max="7" width="7.5" style="16" customWidth="1"/>
    <col min="8" max="8" width="13.875" style="16" customWidth="1"/>
    <col min="9" max="9" width="5.875" style="16" customWidth="1"/>
    <col min="10" max="10" width="3.875" style="16" customWidth="1"/>
    <col min="11" max="11" width="10.875" style="16" customWidth="1"/>
    <col min="12" max="12" width="9.625" style="16" customWidth="1"/>
    <col min="13" max="13" width="7.875" style="16" customWidth="1"/>
    <col min="14" max="14" width="6.875" style="16" customWidth="1"/>
    <col min="15" max="15" width="7.875" style="16" customWidth="1"/>
    <col min="16" max="16" width="2.125" style="16" customWidth="1"/>
    <col min="17" max="16384" width="9" style="16"/>
  </cols>
  <sheetData>
    <row r="1" spans="1:16" ht="16.350000000000001" customHeight="1">
      <c r="C1" s="72" t="s">
        <v>204</v>
      </c>
    </row>
    <row r="2" spans="1:16" ht="16.350000000000001" customHeight="1">
      <c r="C2" s="72"/>
    </row>
    <row r="3" spans="1:16" ht="14.1"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3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35" customHeight="1">
      <c r="C10" s="76"/>
      <c r="O10" s="77"/>
    </row>
    <row r="11" spans="1:16" ht="13.5">
      <c r="C11" s="76"/>
      <c r="L11" s="715" t="str">
        <f>+表紙!L34</f>
        <v>令和 ６年   ６月  ２1日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35" customHeight="1">
      <c r="A15" s="17">
        <v>3</v>
      </c>
      <c r="C15" s="76"/>
      <c r="H15" s="206" t="s">
        <v>202</v>
      </c>
      <c r="I15" s="206"/>
      <c r="O15" s="77"/>
    </row>
    <row r="16" spans="1:16" ht="26.25" customHeight="1">
      <c r="C16" s="76"/>
      <c r="H16" s="18" t="s">
        <v>6</v>
      </c>
      <c r="I16" s="18"/>
      <c r="J16" s="684" t="str">
        <f>+表紙!J39</f>
        <v>横浜市鶴見区大黒町7番43号</v>
      </c>
      <c r="K16" s="684"/>
      <c r="L16" s="685"/>
      <c r="M16" s="685"/>
      <c r="N16" s="685"/>
      <c r="O16" s="686"/>
    </row>
    <row r="17" spans="1:17" ht="26.25" customHeight="1">
      <c r="C17" s="76"/>
      <c r="H17" s="18" t="s">
        <v>7</v>
      </c>
      <c r="I17" s="18"/>
      <c r="J17" s="684" t="str">
        <f>+表紙!J40</f>
        <v>保土谷化学工業株式会社 横浜工場
工場長　長岡 誠</v>
      </c>
      <c r="K17" s="684"/>
      <c r="L17" s="685"/>
      <c r="M17" s="685"/>
      <c r="N17" s="685"/>
      <c r="O17" s="686"/>
    </row>
    <row r="18" spans="1:17">
      <c r="C18" s="76"/>
      <c r="J18" s="16" t="s">
        <v>8</v>
      </c>
      <c r="O18" s="77"/>
    </row>
    <row r="19" spans="1:17">
      <c r="C19" s="76"/>
      <c r="J19" s="19" t="s">
        <v>9</v>
      </c>
      <c r="K19" s="19"/>
      <c r="L19" s="689" t="str">
        <f>IF(+表紙!L42="","",+表紙!L42)</f>
        <v>045（521）1321</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保土谷化学工業株式会社 横浜工場</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2067</v>
      </c>
      <c r="N25" s="702"/>
      <c r="O25" s="703"/>
    </row>
    <row r="26" spans="1:17" ht="21" customHeight="1">
      <c r="C26" s="417" t="s">
        <v>11</v>
      </c>
      <c r="D26" s="445"/>
      <c r="E26" s="446"/>
      <c r="F26" s="706" t="str">
        <f>+表紙!F49</f>
        <v>横浜市鶴見区大黒町7番43号</v>
      </c>
      <c r="G26" s="707"/>
      <c r="H26" s="707"/>
      <c r="I26" s="707"/>
      <c r="J26" s="707"/>
      <c r="K26" s="707"/>
      <c r="L26" s="115" t="s">
        <v>134</v>
      </c>
      <c r="M26" s="207"/>
      <c r="N26" s="723" t="str">
        <f>IF(+表紙!N49="","",+表紙!N49)</f>
        <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Ｅ16－化学工業</v>
      </c>
      <c r="G29" s="720"/>
      <c r="H29" s="720"/>
      <c r="I29" s="720"/>
      <c r="J29" s="25" t="s">
        <v>47</v>
      </c>
      <c r="K29" s="25"/>
      <c r="L29" s="725" t="str">
        <f>IF(+表紙!L52="","",+表紙!L52)</f>
        <v>合成染料製造</v>
      </c>
      <c r="M29" s="725"/>
      <c r="N29" s="726"/>
      <c r="O29" s="727"/>
      <c r="Q29" s="21"/>
    </row>
    <row r="30" spans="1:17" ht="19.5" customHeight="1">
      <c r="C30" s="288"/>
      <c r="D30" s="299" t="s">
        <v>19</v>
      </c>
      <c r="E30" s="300" t="s">
        <v>339</v>
      </c>
      <c r="F30" s="718" t="s">
        <v>340</v>
      </c>
      <c r="G30" s="487"/>
      <c r="H30" s="719"/>
      <c r="I30" s="718" t="s">
        <v>341</v>
      </c>
      <c r="J30" s="489"/>
      <c r="K30" s="490"/>
      <c r="L30" s="721">
        <f>IF(+表紙!L53="","",+表紙!L53)</f>
        <v>2329</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t="str">
        <f>IF(+表紙!L55="","",+表紙!L55)</f>
        <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151</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180</v>
      </c>
      <c r="I40" s="216" t="s">
        <v>4</v>
      </c>
      <c r="J40" s="439" t="s">
        <v>293</v>
      </c>
      <c r="K40" s="440"/>
      <c r="L40" s="441"/>
      <c r="M40" s="680">
        <f>+表紙!M63</f>
        <v>180</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f>+表紙!M65</f>
        <v>180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t="str">
        <f>IF(表紙!M69="","",表紙!M69)</f>
        <v/>
      </c>
      <c r="N46" s="274" t="s">
        <v>329</v>
      </c>
      <c r="O46" s="275"/>
    </row>
    <row r="47" spans="3:17" ht="17.25" customHeight="1">
      <c r="C47" s="276"/>
      <c r="D47" s="391"/>
      <c r="E47" s="392"/>
      <c r="F47" s="392"/>
      <c r="G47" s="392"/>
      <c r="H47" s="392"/>
      <c r="I47" s="393"/>
      <c r="J47" s="510" t="s">
        <v>413</v>
      </c>
      <c r="K47" s="511"/>
      <c r="L47" s="511"/>
      <c r="M47" s="278">
        <f>IF(表紙!M70="","",表紙!M70)</f>
        <v>115.8</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35" customHeight="1">
      <c r="A59" s="16"/>
      <c r="B59" s="16"/>
      <c r="C59" s="169">
        <v>3</v>
      </c>
      <c r="D59" s="425" t="s">
        <v>416</v>
      </c>
      <c r="E59" s="425"/>
      <c r="F59" s="425"/>
      <c r="G59" s="425"/>
      <c r="H59" s="425"/>
      <c r="I59" s="425"/>
      <c r="J59" s="425"/>
      <c r="K59" s="425"/>
      <c r="L59" s="425"/>
      <c r="M59" s="425"/>
      <c r="N59" s="425"/>
      <c r="O59" s="426"/>
    </row>
    <row r="60" spans="1:15" ht="28.3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3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35" customHeight="1">
      <c r="A73" s="16"/>
      <c r="B73" s="16"/>
      <c r="C73" s="169"/>
      <c r="D73" s="170" t="s">
        <v>236</v>
      </c>
      <c r="E73" s="425" t="s">
        <v>378</v>
      </c>
      <c r="F73" s="425"/>
      <c r="G73" s="425"/>
      <c r="H73" s="425"/>
      <c r="I73" s="425"/>
      <c r="J73" s="425"/>
      <c r="K73" s="425"/>
      <c r="L73" s="425"/>
      <c r="M73" s="425"/>
      <c r="N73" s="425"/>
      <c r="O73" s="426"/>
    </row>
    <row r="74" spans="1:15" ht="28.35" customHeight="1">
      <c r="A74" s="16"/>
      <c r="B74" s="16"/>
      <c r="C74" s="169"/>
      <c r="D74" s="170" t="s">
        <v>237</v>
      </c>
      <c r="E74" s="425" t="s">
        <v>241</v>
      </c>
      <c r="F74" s="425"/>
      <c r="G74" s="425"/>
      <c r="H74" s="425"/>
      <c r="I74" s="425"/>
      <c r="J74" s="425"/>
      <c r="K74" s="425"/>
      <c r="L74" s="425"/>
      <c r="M74" s="425"/>
      <c r="N74" s="425"/>
      <c r="O74" s="426"/>
    </row>
    <row r="75" spans="1:15" ht="28.3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2024-06-24T08:08:08Z</dcterms:created>
  <dcterms:modified xsi:type="dcterms:W3CDTF">2024-09-09T09:48:06Z</dcterms:modified>
</cp:coreProperties>
</file>