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685" yWindow="2595" windowWidth="19080" windowHeight="118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<sst xmlns="http://schemas.openxmlformats.org/spreadsheetml/2006/main" count="2838" uniqueCount="438">
  <si>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</si>
  <si>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</si>
  <si>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</si>
  <si>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</si>
  <si>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</si>
  <si>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</si>
  <si>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</si>
  <si>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</si>
  <si>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</si>
  <si>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</si>
  <si>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</si>
  <si>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</si>
  <si>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</si>
  <si>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</si>
  <si>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</si>
  <si>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</si>
  <si>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</si>
  <si>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</si>
  <si>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</si>
  <si>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</si>
  <si>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</si>
  <si>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</si>
  <si>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</si>
  <si>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</si>
  <si>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</si>
  <si>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</si>
  <si>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</si>
  <si>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</si>
  <si>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</si>
  <si>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</si>
  <si>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</si>
  <si>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</si>
  <si>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</si>
  <si>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</si>
  <si>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</si>
  <si>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</si>
  <si>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</si>
  <si>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</si>
  <si>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</si>
  <si>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</si>
  <si>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</si>
  <si>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</si>
  <si>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</si>
  <si>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</si>
  <si>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</si>
  <si>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</si>
  <si>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</si>
  <si>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</si>
  <si>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</si>
  <si>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</si>
  <si>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</si>
  <si>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</si>
  <si>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</si>
  <si>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</si>
  <si>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</si>
  <si>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</si>
  <si>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</si>
  <si>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</si>
  <si>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</si>
  <si>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</si>
  <si>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</si>
  <si>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</si>
  <si>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</si>
  <si>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</si>
  <si>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</si>
  <si>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</si>
  <si>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</si>
  <si>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</si>
  <si>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</si>
  <si>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</si>
  <si>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</si>
  <si>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</si>
  <si>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</si>
  <si>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</si>
  <si>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</si>
  <si>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</si>
  <si>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</si>
  <si>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</si>
  <si>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</si>
  <si>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</si>
  <si>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</si>
  <si>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</si>
  <si>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</si>
  <si>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</si>
  <si>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</si>
  <si>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</si>
  <si>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</si>
  <si>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</si>
  <si>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</si>
  <si>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</si>
  <si>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</si>
  <si>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</si>
  <si>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</si>
  <si>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</si>
  <si>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</si>
  <si>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</si>
  <si>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</si>
  <si>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</si>
  <si>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</si>
  <si>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</si>
  <si>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</si>
  <si>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</si>
  <si>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</si>
  <si>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</si>
  <si>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</si>
  <si>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</si>
  <si>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</si>
  <si>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</si>
  <si>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</si>
  <si>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</si>
  <si>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</si>
  <si>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</si>
  <si>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</si>
  <si>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</si>
  <si>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</si>
  <si>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</si>
  <si>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</si>
  <si>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</si>
  <si>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</si>
  <si>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</si>
  <si>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</si>
  <si>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</si>
  <si>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</si>
  <si>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</si>
  <si>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</si>
  <si>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</si>
  <si>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</si>
  <si>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</si>
  <si>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</si>
  <si>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</si>
  <si>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</si>
  <si>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</si>
  <si>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</si>
  <si>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</si>
  <si>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</si>
  <si>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</si>
  <si>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</si>
  <si>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</si>
  <si>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</si>
  <si>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</si>
  <si>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</si>
  <si>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</si>
  <si>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</si>
  <si>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</si>
  <si>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</si>
  <si>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</si>
  <si>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</si>
  <si>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</si>
  <si>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</si>
  <si>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</si>
  <si>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</si>
  <si>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</si>
  <si>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</si>
  <si>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</si>
  <si>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</si>
  <si>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</si>
  <si>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</si>
  <si>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</si>
  <si>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</si>
  <si>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</si>
  <si>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</si>
  <si>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</si>
  <si>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</si>
  <si>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</si>
  <si>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</si>
  <si>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</si>
  <si>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</si>
  <si>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</si>
  <si>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</si>
  <si>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</si>
  <si>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</si>
  <si>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</si>
  <si>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</si>
  <si>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</si>
  <si>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</si>
  <si>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</si>
  <si>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</si>
  <si>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</si>
  <si>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</si>
  <si>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</si>
  <si>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</si>
  <si>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</si>
  <si>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</si>
  <si>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</si>
  <si>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</si>
  <si>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</si>
  <si>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</si>
  <si>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</si>
  <si>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</si>
  <si>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</si>
  <si>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</si>
  <si>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</si>
  <si>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</si>
  <si>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</si>
  <si>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</si>
  <si>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</si>
  <si>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</si>
  <si>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</si>
  <si>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</si>
  <si>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</si>
  <si>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</si>
  <si>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</si>
  <si>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</si>
  <si>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</si>
  <si>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</si>
  <si>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</si>
  <si>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</si>
  <si>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</si>
  <si>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</si>
  <si>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</si>
  <si>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</si>
  <si>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</si>
  <si>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</si>
  <si>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</si>
  <si>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</si>
  <si>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</si>
  <si>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</si>
  <si>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</si>
  <si>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</si>
  <si>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</si>
  <si>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</si>
  <si>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</si>
  <si>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</si>
  <si>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</si>
  <si>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</si>
  <si>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</si>
  <si>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</si>
  <si>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</si>
  <si>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</si>
  <si>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</si>
  <si>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</si>
  <si>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</si>
  <si>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</si>
  <si>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</si>
  <si>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</si>
  <si>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</si>
  <si>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</si>
  <si>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</si>
  <si>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</si>
  <si>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</si>
  <si>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</si>
  <si>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</si>
  <si>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</si>
  <si>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</si>
  <si>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</si>
  <si>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</si>
  <si>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</si>
  <si>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</si>
  <si>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</si>
  <si>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</si>
  <si>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</si>
  <si>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</si>
  <si>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</si>
  <si>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</si>
  <si>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</si>
  <si>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</si>
  <si>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</si>
  <si>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</si>
  <si>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</si>
  <si>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</si>
  <si>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</si>
  <si>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</si>
  <si>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</si>
  <si>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</si>
  <si>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</si>
  <si>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</si>
  <si>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</si>
  <si>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</si>
  <si>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</si>
  <si>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</si>
  <si>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</si>
  <si>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</si>
  <si>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</si>
  <si>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</si>
  <si>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</si>
  <si>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</si>
  <si>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</si>
  <si>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</si>
  <si>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</si>
  <si>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</si>
  <si>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</si>
  <si>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</si>
  <si>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</si>
  <si>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</si>
  <si>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</si>
  <si>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</si>
  <si>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</si>
  <si>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</si>
  <si>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</si>
  <si>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</si>
  <si>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</si>
  <si>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</si>
  <si>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</si>
  <si>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</si>
  <si>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</si>
  <si>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</si>
  <si>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</si>
  <si>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</si>
  <si>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</si>
  <si>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</si>
  <si>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</si>
  <si>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</si>
  <si>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</si>
  <si>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</si>
  <si>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</si>
  <si>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</si>
  <si>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</si>
  <si>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</si>
  <si>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</si>
  <si>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</si>
  <si>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</si>
  <si>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</si>
  <si>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</si>
  <si>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</si>
  <si>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</si>
  <si>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</si>
  <si>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</si>
  <si>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</si>
  <si>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</si>
  <si>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</si>
  <si>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</si>
  <si>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</si>
  <si>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</si>
  <si>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</si>
  <si>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</si>
  <si>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</si>
  <si>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</si>
  <si>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</si>
  <si>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</si>
  <si>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</si>
  <si>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</si>
  <si>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</si>
  <si>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</si>
  <si>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</si>
  <si>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</si>
  <si>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</si>
  <si>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</si>
  <si>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</si>
  <si>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</si>
  <si>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</si>
  <si>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</si>
  <si>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</si>
  <si>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</si>
  <si>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</si>
  <si>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</si>
  <si>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</si>
  <si>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</si>
  <si>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</si>
  <si>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</si>
  <si>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</si>
  <si>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</si>
  <si>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</si>
  <si>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</si>
  <si>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</si>
  <si>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</si>
  <si>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</si>
  <si>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</si>
  <si>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</si>
  <si>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</si>
  <si>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</si>
  <si>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</si>
  <si>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</si>
  <si>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</si>
  <si>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</si>
  <si>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</si>
  <si>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</si>
  <si>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</si>
  <si>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</si>
  <si>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</si>
  <si>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</si>
  <si>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</si>
  <si>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</si>
  <si>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</si>
  <si>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</si>
  <si>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</si>
  <si>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</si>
  <si>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</si>
  <si>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</si>
  <si>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</si>
  <si>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</si>
  <si>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</si>
  <si>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</si>
  <si>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</si>
  <si>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</si>
  <si>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</si>
  <si>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</si>
  <si>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</si>
  <si>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</si>
  <si>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</si>
  <si>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</si>
  <si>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</si>
  <si>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</si>
  <si>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</si>
  <si>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</si>
  <si>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</si>
  <si>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</si>
  <si>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</si>
  <si>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</si>
  <si>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</si>
  <si>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</si>
  <si>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</si>
  <si>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</si>
  <si>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</si>
  <si>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</si>
  <si>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</si>
  <si>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</si>
  <si>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</si>
  <si>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</si>
  <si>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</si>
  <si>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</si>
  <si>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</si>
  <si>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</si>
  <si>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</si>
  <si>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</si>
  <si>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</si>
  <si>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</si>
  <si>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</si>
  <si>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</si>
  <si>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</si>
  <si>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</si>
  <si>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</si>
  <si>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</si>
  <si>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</si>
  <si>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</si>
  <si>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</si>
  <si>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</si>
  <si>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</si>
  <si>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</si>
  <si>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横浜市中区錦町１２番地</t>
  </si>
  <si>
    <t>三菱重工業株式会社　　　　　　　　　　　　　　　　　　　　　　　　　　　　横浜製作所長　福田　雅之</t>
  </si>
  <si>
    <t>三菱重工業株式会社横浜製作所　本牧工場</t>
  </si>
  <si>
    <t>045-285-0389</t>
  </si>
  <si>
    <t>横浜市長</t>
  </si>
  <si>
    <t>313船舶製造・修理業</t>
  </si>
  <si>
    <t>○</t>
  </si>
  <si>
    <t>080-1069-9892</t>
    <phoneticPr fontId="3"/>
  </si>
  <si>
    <t>継続して電子マニフェスト使用</t>
    <rPh sb="0" eb="1">
      <t>ケイゾク</t>
    </rPh>
    <rPh sb="3" eb="5">
      <t>デンシ</t>
    </rPh>
    <rPh sb="11" eb="13">
      <t>シヨウ</t>
    </rPh>
    <phoneticPr fontId="3"/>
  </si>
  <si>
    <t>令和  6 年  6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</si>
</sst>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L35" sqref="L3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434</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437</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432</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428</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431</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2075</v>
      </c>
      <c r="N48" s="546"/>
      <c r="O48" s="547"/>
    </row>
    <row r="49" spans="3:48" ht="18.75" customHeight="1">
      <c r="C49" s="527" t="s">
        <v>11</v>
      </c>
      <c r="D49" s="528"/>
      <c r="E49" s="529"/>
      <c r="F49" s="555" t="s">
        <v>428</v>
      </c>
      <c r="G49" s="556"/>
      <c r="H49" s="556"/>
      <c r="I49" s="556"/>
      <c r="J49" s="556"/>
      <c r="K49" s="556"/>
      <c r="L49" s="443" t="s">
        <v>134</v>
      </c>
      <c r="M49" s="446"/>
      <c r="N49" s="548" t="s">
        <v>435</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116</v>
      </c>
      <c r="G52" s="562"/>
      <c r="H52" s="562"/>
      <c r="I52" s="562"/>
      <c r="J52" s="31" t="s">
        <v>47</v>
      </c>
      <c r="K52" s="31"/>
      <c r="L52" s="563" t="s">
        <v>433</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241</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60.019999999999996</v>
      </c>
      <c r="I63" s="272" t="s">
        <v>4</v>
      </c>
      <c r="J63" s="493" t="s">
        <v>228</v>
      </c>
      <c r="K63" s="494"/>
      <c r="L63" s="495"/>
      <c r="M63" s="577">
        <f>+別紙!X14</f>
        <v>60.019999999999996</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20.02</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60.019999999999996</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22.49</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436</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8" zoomScaleNormal="100" workbookViewId="0">
      <selection activeCell="AL30" sqref="AL30:AO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22.47</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20</v>
      </c>
      <c r="E24" s="650"/>
      <c r="F24" s="650"/>
      <c r="G24" s="199" t="s">
        <v>158</v>
      </c>
      <c r="H24" s="695">
        <f>+F12</f>
        <v>22.47</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22.47</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22.47</v>
      </c>
      <c r="Q27" s="676"/>
      <c r="R27" s="676"/>
      <c r="S27" s="676"/>
      <c r="T27" s="52" t="s">
        <v>38</v>
      </c>
      <c r="U27" s="72"/>
      <c r="V27" s="72"/>
      <c r="Y27" s="70" t="s">
        <v>39</v>
      </c>
      <c r="Z27" s="73"/>
      <c r="AH27" s="61"/>
      <c r="AI27" s="61"/>
      <c r="AJ27" s="61"/>
      <c r="AK27" s="61"/>
      <c r="AL27" s="655">
        <f>+AH18+P27</f>
        <v>22.47</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22.47</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20</v>
      </c>
      <c r="E29" s="650"/>
      <c r="F29" s="650"/>
      <c r="G29" s="199" t="s">
        <v>158</v>
      </c>
      <c r="H29" s="695">
        <f>+AL27</f>
        <v>22.47</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20</v>
      </c>
      <c r="E30" s="650"/>
      <c r="F30" s="650"/>
      <c r="G30" s="199" t="s">
        <v>158</v>
      </c>
      <c r="H30" s="695">
        <f>+AL30</f>
        <v>22.47</v>
      </c>
      <c r="I30" s="692"/>
      <c r="J30" s="199" t="s">
        <v>158</v>
      </c>
      <c r="M30" s="660"/>
      <c r="P30" s="64"/>
      <c r="R30" s="675">
        <f>+ROUND(AA28,2)+ROUND(AA29,2)+ROUND(AA30,2)</f>
        <v>22.47</v>
      </c>
      <c r="S30" s="676"/>
      <c r="T30" s="676"/>
      <c r="U30" s="676"/>
      <c r="V30" s="52" t="s">
        <v>16</v>
      </c>
      <c r="Y30" s="677" t="s">
        <v>148</v>
      </c>
      <c r="Z30" s="678"/>
      <c r="AA30" s="649"/>
      <c r="AB30" s="650"/>
      <c r="AC30" s="650"/>
      <c r="AD30" s="650"/>
      <c r="AE30" s="650"/>
      <c r="AF30" s="52" t="s">
        <v>13</v>
      </c>
      <c r="AL30" s="620">
        <v>22.47</v>
      </c>
      <c r="AM30" s="628"/>
      <c r="AN30" s="628"/>
      <c r="AO30" s="628"/>
      <c r="AP30" s="60" t="s">
        <v>13</v>
      </c>
      <c r="AS30" s="691"/>
      <c r="AT30" s="688"/>
      <c r="AU30" s="688"/>
      <c r="AV30" s="689"/>
      <c r="AW30" s="468"/>
    </row>
    <row r="31" spans="2:49" ht="27" customHeight="1" thickTop="1" thickBot="1">
      <c r="B31" s="681" t="s">
        <v>167</v>
      </c>
      <c r="C31" s="682"/>
      <c r="D31" s="650">
        <v>20</v>
      </c>
      <c r="E31" s="650"/>
      <c r="F31" s="650"/>
      <c r="G31" s="199" t="s">
        <v>158</v>
      </c>
      <c r="H31" s="695">
        <f>+AS24</f>
        <v>22.47</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0.02</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0.02</v>
      </c>
      <c r="E24" s="650"/>
      <c r="F24" s="650"/>
      <c r="G24" s="199" t="s">
        <v>158</v>
      </c>
      <c r="H24" s="695">
        <f>+F12</f>
        <v>0.02</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0.02</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0.02</v>
      </c>
      <c r="Q27" s="676"/>
      <c r="R27" s="676"/>
      <c r="S27" s="676"/>
      <c r="T27" s="52" t="s">
        <v>38</v>
      </c>
      <c r="U27" s="72"/>
      <c r="V27" s="72"/>
      <c r="Y27" s="70" t="s">
        <v>39</v>
      </c>
      <c r="Z27" s="73"/>
      <c r="AH27" s="61"/>
      <c r="AI27" s="61"/>
      <c r="AJ27" s="61"/>
      <c r="AK27" s="61"/>
      <c r="AL27" s="655">
        <f>+AH18+P27</f>
        <v>0.02</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0.02</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0.02</v>
      </c>
      <c r="E29" s="650"/>
      <c r="F29" s="650"/>
      <c r="G29" s="199" t="s">
        <v>158</v>
      </c>
      <c r="H29" s="695">
        <f>+AL27</f>
        <v>0.02</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0.02</v>
      </c>
      <c r="E30" s="650"/>
      <c r="F30" s="650"/>
      <c r="G30" s="199" t="s">
        <v>158</v>
      </c>
      <c r="H30" s="695">
        <f>+AL30</f>
        <v>0.02</v>
      </c>
      <c r="I30" s="692"/>
      <c r="J30" s="199" t="s">
        <v>158</v>
      </c>
      <c r="M30" s="660"/>
      <c r="P30" s="64"/>
      <c r="R30" s="675">
        <f>+ROUND(AA28,2)+ROUND(AA29,2)+ROUND(AA30,2)</f>
        <v>0.02</v>
      </c>
      <c r="S30" s="676"/>
      <c r="T30" s="676"/>
      <c r="U30" s="676"/>
      <c r="V30" s="52" t="s">
        <v>16</v>
      </c>
      <c r="Y30" s="677" t="s">
        <v>148</v>
      </c>
      <c r="Z30" s="678"/>
      <c r="AA30" s="649"/>
      <c r="AB30" s="650"/>
      <c r="AC30" s="650"/>
      <c r="AD30" s="650"/>
      <c r="AE30" s="650"/>
      <c r="AF30" s="52" t="s">
        <v>13</v>
      </c>
      <c r="AL30" s="620">
        <v>0.02</v>
      </c>
      <c r="AM30" s="628"/>
      <c r="AN30" s="628"/>
      <c r="AO30" s="628"/>
      <c r="AP30" s="60" t="s">
        <v>13</v>
      </c>
      <c r="AS30" s="691"/>
      <c r="AT30" s="688"/>
      <c r="AU30" s="688"/>
      <c r="AV30" s="689"/>
      <c r="AW30" s="469"/>
    </row>
    <row r="31" spans="2:49" ht="27" customHeight="1" thickTop="1" thickBot="1">
      <c r="B31" s="681" t="s">
        <v>167</v>
      </c>
      <c r="C31" s="682"/>
      <c r="D31" s="650">
        <v>0.02</v>
      </c>
      <c r="E31" s="650"/>
      <c r="F31" s="650"/>
      <c r="G31" s="199" t="s">
        <v>158</v>
      </c>
      <c r="H31" s="695">
        <f>+AS24</f>
        <v>0.02</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election activeCell="D31" sqref="D31:F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40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40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40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I29" sqref="AI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43.66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43.66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43.66</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43.66</v>
      </c>
      <c r="Q27" s="676"/>
      <c r="R27" s="676"/>
      <c r="S27" s="676"/>
      <c r="T27" s="52" t="s">
        <v>38</v>
      </c>
      <c r="U27" s="72"/>
      <c r="V27" s="72"/>
      <c r="Y27" s="70" t="s">
        <v>39</v>
      </c>
      <c r="Z27" s="73"/>
      <c r="AH27" s="61"/>
      <c r="AI27" s="61"/>
      <c r="AJ27" s="61"/>
      <c r="AK27" s="61"/>
      <c r="AL27" s="655">
        <f>+AH18+P27</f>
        <v>43.66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43.66</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43.66</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43.66</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43.66</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三菱重工業株式会社横浜製作所　本牧工場</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37"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三菱重工業株式会社横浜製作所　本牧工場</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20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0.02</v>
      </c>
      <c r="K9" s="383">
        <f>IF(OR(ｵ.廃PCB等!$D24&gt;0,ｵ.廃PCB等!$D24&lt;0),ｵ.廃PCB等!D24,IF(K$19&gt;0,"0",0))</f>
        <v>40</v>
      </c>
      <c r="L9" s="383" t="str">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60.019999999999996</v>
      </c>
    </row>
    <row r="10" spans="2:24" ht="24" customHeight="1">
      <c r="B10" s="173" t="s">
        <v>327</v>
      </c>
      <c r="C10" s="758" t="s">
        <v>244</v>
      </c>
      <c r="D10" s="758"/>
      <c r="E10" s="758"/>
      <c r="F10" s="759"/>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t="str">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t="str">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t="str">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t="str">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20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0.02</v>
      </c>
      <c r="K14" s="387">
        <f>IF(OR(ｵ.廃PCB等!$D29&gt;0,ｵ.廃PCB等!$D29&lt;0),ｵ.廃PCB等!D29,IF(K$19&gt;0,"0",0))</f>
        <v>40</v>
      </c>
      <c r="L14" s="387" t="str">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60.019999999999996</v>
      </c>
    </row>
    <row r="15" spans="2:24" ht="24" customHeight="1">
      <c r="B15" s="173" t="s">
        <v>184</v>
      </c>
      <c r="C15" s="744" t="s">
        <v>182</v>
      </c>
      <c r="D15" s="744"/>
      <c r="E15" s="744"/>
      <c r="F15" s="745"/>
      <c r="G15" s="387">
        <f>IF(OR(ｱ.特管廃油!D30&gt;0,ｱ.特管廃油!D30&lt;0),ｱ.特管廃油!D30,IF(G$19&gt;0,"0",0))</f>
        <v>20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0.02</v>
      </c>
      <c r="K15" s="387">
        <f>IF(OR(ｵ.廃PCB等!$D30&gt;0,ｵ.廃PCB等!$D30&lt;0),ｵ.廃PCB等!D30,IF(K$19&gt;0,"0",0))</f>
        <v>0</v>
      </c>
      <c r="L15" s="387" t="str">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20.02</v>
      </c>
    </row>
    <row r="16" spans="2:24" ht="24" customHeight="1">
      <c r="B16" s="173" t="s">
        <v>185</v>
      </c>
      <c r="C16" s="744" t="s">
        <v>183</v>
      </c>
      <c r="D16" s="744"/>
      <c r="E16" s="744"/>
      <c r="F16" s="745"/>
      <c r="G16" s="387">
        <f>IF(OR(ｱ.特管廃油!D31&gt;0,ｱ.特管廃油!D31&lt;0),ｱ.特管廃油!D31,IF(G$19&gt;0,"0",0))</f>
        <v>20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0.02</v>
      </c>
      <c r="K16" s="387">
        <f>IF(OR(ｵ.廃PCB等!$D31&gt;0,ｵ.廃PCB等!$D31&lt;0),ｵ.廃PCB等!D31,IF(K$19&gt;0,"0",0))</f>
        <v>40</v>
      </c>
      <c r="L16" s="387" t="str">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60.019999999999996</v>
      </c>
    </row>
    <row r="17" spans="2:24" ht="24" customHeight="1">
      <c r="B17" s="173"/>
      <c r="C17" s="744" t="s">
        <v>400</v>
      </c>
      <c r="D17" s="744"/>
      <c r="E17" s="744"/>
      <c r="F17" s="745"/>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t="str">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t="str">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22.47</v>
      </c>
      <c r="H19" s="393">
        <f t="shared" si="1"/>
        <v>0</v>
      </c>
      <c r="I19" s="393">
        <f t="shared" si="1"/>
        <v>0</v>
      </c>
      <c r="J19" s="393">
        <f t="shared" si="1"/>
        <v>0.02</v>
      </c>
      <c r="K19" s="393">
        <f t="shared" si="1"/>
        <v>0</v>
      </c>
      <c r="L19" s="393">
        <f t="shared" si="1"/>
        <v>43.66</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66.149999999999991</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22.47</v>
      </c>
      <c r="H37" s="417">
        <f t="shared" si="7"/>
        <v>0</v>
      </c>
      <c r="I37" s="417">
        <f t="shared" si="7"/>
        <v>0</v>
      </c>
      <c r="J37" s="417">
        <f t="shared" si="7"/>
        <v>0.02</v>
      </c>
      <c r="K37" s="417">
        <f t="shared" si="7"/>
        <v>0</v>
      </c>
      <c r="L37" s="417">
        <f t="shared" si="7"/>
        <v>43.66</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66.149999999999991</v>
      </c>
    </row>
    <row r="38" spans="2:24" ht="24" customHeight="1">
      <c r="B38" s="171"/>
      <c r="C38" s="731"/>
      <c r="D38" s="212"/>
      <c r="E38" s="210" t="s">
        <v>195</v>
      </c>
      <c r="F38" s="437"/>
      <c r="G38" s="411">
        <f t="shared" ref="G38:V38" si="8">SUM(G39:G41)</f>
        <v>22.47</v>
      </c>
      <c r="H38" s="411">
        <f t="shared" si="8"/>
        <v>0</v>
      </c>
      <c r="I38" s="411">
        <f t="shared" si="8"/>
        <v>0</v>
      </c>
      <c r="J38" s="411">
        <f t="shared" si="8"/>
        <v>0.02</v>
      </c>
      <c r="K38" s="411">
        <f t="shared" si="8"/>
        <v>0</v>
      </c>
      <c r="L38" s="411">
        <f t="shared" si="8"/>
        <v>43.66</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66.149999999999991</v>
      </c>
    </row>
    <row r="39" spans="2:24" ht="24" customHeight="1">
      <c r="B39" s="171"/>
      <c r="C39" s="731"/>
      <c r="D39" s="213"/>
      <c r="E39" s="208"/>
      <c r="F39" s="206" t="s">
        <v>175</v>
      </c>
      <c r="G39" s="413">
        <f>+ｱ.特管廃油!$AA$28</f>
        <v>22.47</v>
      </c>
      <c r="H39" s="413">
        <f>+ｲ.特管廃酸!$AA$28</f>
        <v>0</v>
      </c>
      <c r="I39" s="413">
        <f>+ｳ.特管廃ｱﾙｶﾘ!$AA$28</f>
        <v>0</v>
      </c>
      <c r="J39" s="413">
        <f>+ｴ.感染性廃棄物!$AA$28</f>
        <v>0.02</v>
      </c>
      <c r="K39" s="413">
        <f>+ｵ.廃PCB等!$AA$28</f>
        <v>0</v>
      </c>
      <c r="L39" s="413">
        <f>+ｶ.PCB汚染物!$AA$28</f>
        <v>43.66</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66.149999999999991</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22.47</v>
      </c>
      <c r="H43" s="419">
        <f>+ｲ.特管廃酸!$AL$27</f>
        <v>0</v>
      </c>
      <c r="I43" s="419">
        <f>+ｳ.特管廃ｱﾙｶﾘ!$AL$27</f>
        <v>0</v>
      </c>
      <c r="J43" s="419">
        <f>+ｴ.感染性廃棄物!$AL$27</f>
        <v>0.02</v>
      </c>
      <c r="K43" s="419">
        <f>+ｵ.廃PCB等!$AL$27</f>
        <v>0</v>
      </c>
      <c r="L43" s="419">
        <f>+ｶ.PCB汚染物!$AL$27</f>
        <v>43.66</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66.149999999999991</v>
      </c>
    </row>
    <row r="44" spans="2:24" ht="24" customHeight="1">
      <c r="B44" s="171"/>
      <c r="C44" s="178"/>
      <c r="D44" s="176" t="s">
        <v>150</v>
      </c>
      <c r="E44" s="725" t="s">
        <v>178</v>
      </c>
      <c r="F44" s="726"/>
      <c r="G44" s="421">
        <f>+ｱ.特管廃油!$AL$30</f>
        <v>22.47</v>
      </c>
      <c r="H44" s="421">
        <f>+ｲ.特管廃酸!$AL$30</f>
        <v>0</v>
      </c>
      <c r="I44" s="421">
        <f>+ｳ.特管廃ｱﾙｶﾘ!$AL$30</f>
        <v>0</v>
      </c>
      <c r="J44" s="421">
        <f>+ｴ.感染性廃棄物!$AL$30</f>
        <v>0.02</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22.49</v>
      </c>
    </row>
    <row r="45" spans="2:24" ht="24" customHeight="1">
      <c r="B45" s="171"/>
      <c r="C45" s="178"/>
      <c r="D45" s="439" t="s">
        <v>152</v>
      </c>
      <c r="E45" s="727" t="s">
        <v>179</v>
      </c>
      <c r="F45" s="728"/>
      <c r="G45" s="423">
        <f>+ｱ.特管廃油!$AS$24</f>
        <v>22.47</v>
      </c>
      <c r="H45" s="423">
        <f>+ｲ.特管廃酸!$AS$24</f>
        <v>0</v>
      </c>
      <c r="I45" s="423">
        <f>+ｳ.特管廃ｱﾙｶﾘ!$AS$24</f>
        <v>0</v>
      </c>
      <c r="J45" s="423">
        <f>+ｴ.感染性廃棄物!$AS$24</f>
        <v>0.02</v>
      </c>
      <c r="K45" s="423">
        <f>+ｵ.廃PCB等!$AS$24</f>
        <v>0</v>
      </c>
      <c r="L45" s="423">
        <f>+ｶ.PCB汚染物!$AS$24</f>
        <v>43.66</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66.149999999999991</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42.47</v>
      </c>
      <c r="H55" s="474">
        <f t="shared" ref="H55:V55" si="9">IF(H9="0",+H19+H20,+H9+H19+H20)</f>
        <v>0</v>
      </c>
      <c r="I55" s="474">
        <f t="shared" si="9"/>
        <v>0</v>
      </c>
      <c r="J55" s="474">
        <f t="shared" si="9"/>
        <v>0.04</v>
      </c>
      <c r="K55" s="474">
        <f t="shared" si="9"/>
        <v>40</v>
      </c>
      <c r="L55" s="474">
        <f t="shared" si="9"/>
        <v>43.66</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126.16999999999999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 年  6 月  20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横浜市中区錦町１２番地</v>
      </c>
      <c r="K16" s="797"/>
      <c r="L16" s="798"/>
      <c r="M16" s="798"/>
      <c r="N16" s="798"/>
      <c r="O16" s="799"/>
    </row>
    <row r="17" spans="1:17" ht="26.25" customHeight="1">
      <c r="C17" s="233"/>
      <c r="D17" s="234"/>
      <c r="E17" s="234"/>
      <c r="F17" s="234"/>
      <c r="G17" s="234"/>
      <c r="H17" s="238" t="s">
        <v>7</v>
      </c>
      <c r="I17" s="238"/>
      <c r="J17" s="797" t="str">
        <f>+表紙!J40</f>
        <v>三菱重工業株式会社　　　　　　　　　　　　　　　　　　　　　　　　　　　　横浜製作所長　福田　雅之</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045-285-0389</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三菱重工業株式会社横浜製作所　本牧工場</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2075</v>
      </c>
      <c r="N25" s="827"/>
      <c r="O25" s="828"/>
    </row>
    <row r="26" spans="1:17" ht="21" customHeight="1">
      <c r="C26" s="800" t="s">
        <v>11</v>
      </c>
      <c r="D26" s="801"/>
      <c r="E26" s="802"/>
      <c r="F26" s="831" t="str">
        <f>+表紙!F49</f>
        <v>横浜市中区錦町１２番地</v>
      </c>
      <c r="G26" s="832"/>
      <c r="H26" s="832"/>
      <c r="I26" s="832"/>
      <c r="J26" s="832"/>
      <c r="K26" s="832"/>
      <c r="L26" s="128" t="s">
        <v>134</v>
      </c>
      <c r="M26" s="243"/>
      <c r="N26" s="779" t="str">
        <f>IF(+表紙!N49="","",+表紙!N49)</f>
        <v>080-1069-9892</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Ｅ31－輸送用機械器具製造業</v>
      </c>
      <c r="G29" s="773"/>
      <c r="H29" s="773"/>
      <c r="I29" s="773"/>
      <c r="J29" s="359" t="s">
        <v>47</v>
      </c>
      <c r="K29" s="359"/>
      <c r="L29" s="781" t="str">
        <f>IF(+表紙!L52="","",+表紙!L52)</f>
        <v>313船舶製造・修理業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241</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60.019999999999996</v>
      </c>
      <c r="I40" s="272" t="s">
        <v>4</v>
      </c>
      <c r="J40" s="493" t="s">
        <v>293</v>
      </c>
      <c r="K40" s="494"/>
      <c r="L40" s="495"/>
      <c r="M40" s="837">
        <f>+表紙!M63</f>
        <v>60.019999999999996</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20.02</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60.019999999999996</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t="str">
        <f>IF(表紙!M69="","",表紙!M69)</f>
        <v/>
      </c>
      <c r="N46" s="335" t="s">
        <v>329</v>
      </c>
      <c r="O46" s="336"/>
    </row>
    <row r="47" spans="1:17" ht="17.25" customHeight="1">
      <c r="C47" s="337"/>
      <c r="D47" s="587"/>
      <c r="E47" s="588"/>
      <c r="F47" s="588"/>
      <c r="G47" s="588"/>
      <c r="H47" s="588"/>
      <c r="I47" s="589"/>
      <c r="J47" s="498" t="s">
        <v>413</v>
      </c>
      <c r="K47" s="499"/>
      <c r="L47" s="499"/>
      <c r="M47" s="339">
        <f>IF(表紙!M70="","",表紙!M70)</f>
        <v>22.49</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継続して電子マニフェスト使用</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2024-06-21T01:37:28Z</dcterms:created>
  <dcterms:modified xsi:type="dcterms:W3CDTF">2024-06-21T01:37:29Z</dcterms:modified>
</cp:coreProperties>
</file>