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31" i="87"/>
  <c r="W45" i="94"/>
  <c r="M45" i="94"/>
  <c r="N45" i="94"/>
  <c r="F12" i="89"/>
  <c r="H24" i="89" s="1"/>
  <c r="Y18" i="91"/>
  <c r="P16" i="91" s="1"/>
  <c r="X50" i="94" s="1"/>
  <c r="G32" i="94" l="1"/>
  <c r="G31" i="94" s="1"/>
  <c r="H45" i="94"/>
  <c r="H31" i="88"/>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H29" i="79"/>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55" i="94" s="1"/>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<sst xmlns="http://schemas.openxmlformats.org/spreadsheetml/2006/main" count="3274" uniqueCount="460">
  <si>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</si>
  <si>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</si>
  <si>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</si>
  <si>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</si>
  <si>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</si>
  <si>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</si>
  <si>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</si>
  <si>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</si>
  <si>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</si>
  <si>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</si>
  <si>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</si>
  <si>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</si>
  <si>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</si>
  <si>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</si>
  <si>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</si>
  <si>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</si>
  <si>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</si>
  <si>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</si>
  <si>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</si>
  <si>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</si>
  <si>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</si>
  <si>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</si>
  <si>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</si>
  <si>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</si>
  <si>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</si>
  <si>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</si>
  <si>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</si>
  <si>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</si>
  <si>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</si>
  <si>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</si>
  <si>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</si>
  <si>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</si>
  <si>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</si>
  <si>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</si>
  <si>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</si>
  <si>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</si>
  <si>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</si>
  <si>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</si>
  <si>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</si>
  <si>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</si>
  <si>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</si>
  <si>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</si>
  <si>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</si>
  <si>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</si>
  <si>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</si>
  <si>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</si>
  <si>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</si>
  <si>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</si>
  <si>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</si>
  <si>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</si>
  <si>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</si>
  <si>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</si>
  <si>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</si>
  <si>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</si>
  <si>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</si>
  <si>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</si>
  <si>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</si>
  <si>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</si>
  <si>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</si>
  <si>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</si>
  <si>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</si>
  <si>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</si>
  <si>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</si>
  <si>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</si>
  <si>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</si>
  <si>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</si>
  <si>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</si>
  <si>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</si>
  <si>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</si>
  <si>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</si>
  <si>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</si>
  <si>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</si>
  <si>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</si>
  <si>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</si>
  <si>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</si>
  <si>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</si>
  <si>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</si>
  <si>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</si>
  <si>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</si>
  <si>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</si>
  <si>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</si>
  <si>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</si>
  <si>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</si>
  <si>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</si>
  <si>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</si>
  <si>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</si>
  <si>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</si>
  <si>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</si>
  <si>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</si>
  <si>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</si>
  <si>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</si>
  <si>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</si>
  <si>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</si>
  <si>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</si>
  <si>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</si>
  <si>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</si>
  <si>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</si>
  <si>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</si>
  <si>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</si>
  <si>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</si>
  <si>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</si>
  <si>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</si>
  <si>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</si>
  <si>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</si>
  <si>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</si>
  <si>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</si>
  <si>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</si>
  <si>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</si>
  <si>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</si>
  <si>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</si>
  <si>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</si>
  <si>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</si>
  <si>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</si>
  <si>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</si>
  <si>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</si>
  <si>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</si>
  <si>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</si>
  <si>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</si>
  <si>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</si>
  <si>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</si>
  <si>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</si>
  <si>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</si>
  <si>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</si>
  <si>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</si>
  <si>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</si>
  <si>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</si>
  <si>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</si>
  <si>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</si>
  <si>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</si>
  <si>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</si>
  <si>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</si>
  <si>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</si>
  <si>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</si>
  <si>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</si>
  <si>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</si>
  <si>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</si>
  <si>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</si>
  <si>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</si>
  <si>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</si>
  <si>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</si>
  <si>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</si>
  <si>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</si>
  <si>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</si>
  <si>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</si>
  <si>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</si>
  <si>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</si>
  <si>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</si>
  <si>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</si>
  <si>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</si>
  <si>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</si>
  <si>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</si>
  <si>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</si>
  <si>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</si>
  <si>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</si>
  <si>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</si>
  <si>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</si>
  <si>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</si>
  <si>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</si>
  <si>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</si>
  <si>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</si>
  <si>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</si>
  <si>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</si>
  <si>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</si>
  <si>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</si>
  <si>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</si>
  <si>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</si>
  <si>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</si>
  <si>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</si>
  <si>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</si>
  <si>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</si>
  <si>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</si>
  <si>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</si>
  <si>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</si>
  <si>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</si>
  <si>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</si>
  <si>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</si>
  <si>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</si>
  <si>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</si>
  <si>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</si>
  <si>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</si>
  <si>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</si>
  <si>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</si>
  <si>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</si>
  <si>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</si>
  <si>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</si>
  <si>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</si>
  <si>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</si>
  <si>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</si>
  <si>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</si>
  <si>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</si>
  <si>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</si>
  <si>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</si>
  <si>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</si>
  <si>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</si>
  <si>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</si>
  <si>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</si>
  <si>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</si>
  <si>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</si>
  <si>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</si>
  <si>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</si>
  <si>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</si>
  <si>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</si>
  <si>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</si>
  <si>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</si>
  <si>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</si>
  <si>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</si>
  <si>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</si>
  <si>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</si>
  <si>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</si>
  <si>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</si>
  <si>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</si>
  <si>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</si>
  <si>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</si>
  <si>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</si>
  <si>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</si>
  <si>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</si>
  <si>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</si>
  <si>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</si>
  <si>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</si>
  <si>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</si>
  <si>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</si>
  <si>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</si>
  <si>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</si>
  <si>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</si>
  <si>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</si>
  <si>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</si>
  <si>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</si>
  <si>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</si>
  <si>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</si>
  <si>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</si>
  <si>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</si>
  <si>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</si>
  <si>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</si>
  <si>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</si>
  <si>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</si>
  <si>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</si>
  <si>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</si>
  <si>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</si>
  <si>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</si>
  <si>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</si>
  <si>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</si>
  <si>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</si>
  <si>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</si>
  <si>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</si>
  <si>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</si>
  <si>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</si>
  <si>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</si>
  <si>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</si>
  <si>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</si>
  <si>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</si>
  <si>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</si>
  <si>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</si>
  <si>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</si>
  <si>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</si>
  <si>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</si>
  <si>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</si>
  <si>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</si>
  <si>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</si>
  <si>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</si>
  <si>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</si>
  <si>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</si>
  <si>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</si>
  <si>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</si>
  <si>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</si>
  <si>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</si>
  <si>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</si>
  <si>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</si>
  <si>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</si>
  <si>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</si>
  <si>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</si>
  <si>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</si>
  <si>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</si>
  <si>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</si>
  <si>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</si>
  <si>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</si>
  <si>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</si>
  <si>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</si>
  <si>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</si>
  <si>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</si>
  <si>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</si>
  <si>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</si>
  <si>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</si>
  <si>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</si>
  <si>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</si>
  <si>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</si>
  <si>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</si>
  <si>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</si>
  <si>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</si>
  <si>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</si>
  <si>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</si>
  <si>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</si>
  <si>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</si>
  <si>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</si>
  <si>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</si>
  <si>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</si>
  <si>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</si>
  <si>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</si>
  <si>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</si>
  <si>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</si>
  <si>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</si>
  <si>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</si>
  <si>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</si>
  <si>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</si>
  <si>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</si>
  <si>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</si>
  <si>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</si>
  <si>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</si>
  <si>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</si>
  <si>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</si>
  <si>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</si>
  <si>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</si>
  <si>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</si>
  <si>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</si>
  <si>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</si>
  <si>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</si>
  <si>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</si>
  <si>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</si>
  <si>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</si>
  <si>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</si>
  <si>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</si>
  <si>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</si>
  <si>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</si>
  <si>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</si>
  <si>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</si>
  <si>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</si>
  <si>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</si>
  <si>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</si>
  <si>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</si>
  <si>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</si>
  <si>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</si>
  <si>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</si>
  <si>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</si>
  <si>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</si>
  <si>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</si>
  <si>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</si>
  <si>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</si>
  <si>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</si>
  <si>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</si>
  <si>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</si>
  <si>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</si>
  <si>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</si>
  <si>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</si>
  <si>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</si>
  <si>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</si>
  <si>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</si>
  <si>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</si>
  <si>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</si>
  <si>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</si>
  <si>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</si>
  <si>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</si>
  <si>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</si>
  <si>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</si>
  <si>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</si>
  <si>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</si>
  <si>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</si>
  <si>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</si>
  <si>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</si>
  <si>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</si>
  <si>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</si>
  <si>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</si>
  <si>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</si>
  <si>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</si>
  <si>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</si>
  <si>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</si>
  <si>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</si>
  <si>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</si>
  <si>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</si>
  <si>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</si>
  <si>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</si>
  <si>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</si>
  <si>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</si>
  <si>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</si>
  <si>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</si>
  <si>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</si>
  <si>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</si>
  <si>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</si>
  <si>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</si>
  <si>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</si>
  <si>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</si>
  <si>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</si>
  <si>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</si>
  <si>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</si>
  <si>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</si>
  <si>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</si>
  <si>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</si>
  <si>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</si>
  <si>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</si>
  <si>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</si>
  <si>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</si>
  <si>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</si>
  <si>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</si>
  <si>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</si>
  <si>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</si>
  <si>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</si>
  <si>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</si>
  <si>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</si>
  <si>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</si>
  <si>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</si>
  <si>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</si>
  <si>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</si>
  <si>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</si>
  <si>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</si>
  <si>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</si>
  <si>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</si>
  <si>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</si>
  <si>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</si>
  <si>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</si>
  <si>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</si>
  <si>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</si>
  <si>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</si>
  <si>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</si>
  <si>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</si>
  <si>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</si>
  <si>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</si>
  <si>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</si>
  <si>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</si>
  <si>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</si>
  <si>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</si>
  <si>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</si>
  <si>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</si>
  <si>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</si>
  <si>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</si>
  <si>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</si>
  <si>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</si>
  <si>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</si>
  <si>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</si>
  <si>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</si>
  <si>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</si>
  <si>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</si>
  <si>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</si>
  <si>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</si>
  <si>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</si>
  <si>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</si>
  <si>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</si>
  <si>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</si>
  <si>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</si>
  <si>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</si>
  <si>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</si>
  <si>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</si>
  <si>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</si>
  <si>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</si>
  <si>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</si>
  <si>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</si>
  <si>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</si>
  <si>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</si>
  <si>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</si>
  <si>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</si>
  <si>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</si>
  <si>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</si>
  <si>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</si>
  <si>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</si>
  <si>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6月    27日</t>
    <phoneticPr fontId="3"/>
  </si>
  <si>
    <t>神奈川県横横浜市鶴見区大黒町7-76</t>
  </si>
  <si>
    <t>鶴見菱光株式会社
代表取締役　芦沢　尚幸</t>
  </si>
  <si>
    <t>鶴見菱光株式会社</t>
  </si>
  <si>
    <t>神奈川県横浜市鶴見区大黒町7-76</t>
  </si>
  <si>
    <t>045-521-5821</t>
  </si>
  <si>
    <t>横浜市長</t>
  </si>
  <si>
    <t>生コンクリート製造業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</si>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</sst>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7895"/>
          <a:ext cx="586740" cy="64008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7895"/>
          <a:ext cx="586740" cy="64008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7350" y="2196465"/>
          <a:ext cx="58674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M63" sqref="M63:N63"/>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459</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457</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456</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2086</v>
      </c>
      <c r="N48" s="586"/>
      <c r="O48" s="587"/>
    </row>
    <row r="49" spans="3:21" ht="18" customHeight="1" x14ac:dyDescent="0.15">
      <c r="C49" s="564" t="s">
        <v>11</v>
      </c>
      <c r="D49" s="565"/>
      <c r="E49" s="566"/>
      <c r="F49" s="619" t="s">
        <v>455</v>
      </c>
      <c r="G49" s="620"/>
      <c r="H49" s="620"/>
      <c r="I49" s="620"/>
      <c r="J49" s="620"/>
      <c r="K49" s="620"/>
      <c r="L49" s="471" t="s">
        <v>172</v>
      </c>
      <c r="M49" s="474"/>
      <c r="N49" s="588"/>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131</v>
      </c>
      <c r="G52" s="519"/>
      <c r="H52" s="519"/>
      <c r="I52" s="519"/>
      <c r="J52" s="36" t="s">
        <v>47</v>
      </c>
      <c r="K52" s="36"/>
      <c r="L52" s="520" t="s">
        <v>458</v>
      </c>
      <c r="M52" s="520"/>
      <c r="N52" s="521"/>
      <c r="O52" s="522"/>
    </row>
    <row r="53" spans="3:21" ht="22.5" customHeight="1" x14ac:dyDescent="0.15">
      <c r="C53" s="361"/>
      <c r="D53" s="457" t="s">
        <v>19</v>
      </c>
      <c r="E53" s="478" t="s">
        <v>365</v>
      </c>
      <c r="F53" s="509" t="s">
        <v>366</v>
      </c>
      <c r="G53" s="510"/>
      <c r="H53" s="511"/>
      <c r="I53" s="509" t="s">
        <v>367</v>
      </c>
      <c r="J53" s="513"/>
      <c r="K53" s="523"/>
      <c r="L53" s="514">
        <v>1476</v>
      </c>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12</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21654</v>
      </c>
      <c r="I63" s="293" t="s">
        <v>4</v>
      </c>
      <c r="J63" s="542" t="s">
        <v>324</v>
      </c>
      <c r="K63" s="543"/>
      <c r="L63" s="544"/>
      <c r="M63" s="534">
        <f>+別紙!AA14</f>
        <v>10341</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10341</v>
      </c>
      <c r="N65" s="535"/>
      <c r="O65" s="460" t="s">
        <v>4</v>
      </c>
      <c r="P65" s="175"/>
      <c r="Q65" s="176"/>
      <c r="R65" s="176"/>
      <c r="S65" s="176"/>
    </row>
    <row r="66" spans="1:48" ht="24.75" customHeight="1" x14ac:dyDescent="0.15">
      <c r="C66" s="488"/>
      <c r="D66" s="539" t="s">
        <v>303</v>
      </c>
      <c r="E66" s="540"/>
      <c r="F66" s="540"/>
      <c r="G66" s="541"/>
      <c r="H66" s="462">
        <f>+別紙!AA12</f>
        <v>11313</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鶴見菱光株式会社</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0"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鶴見菱光株式会社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8096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2313</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v>8096</v>
      </c>
      <c r="Q18" s="650"/>
      <c r="R18" s="650"/>
      <c r="S18" s="650"/>
      <c r="T18" s="62" t="s">
        <v>13</v>
      </c>
      <c r="U18"/>
      <c r="V18" s="300"/>
      <c r="W18"/>
      <c r="X18" s="211"/>
      <c r="Y18" s="646">
        <f>+ROUND(AH9,1)+ROUND(AH12,1)+ROUND(AH15,1)+AH18</f>
        <v>2313</v>
      </c>
      <c r="Z18" s="647"/>
      <c r="AA18" s="647"/>
      <c r="AB18" s="62" t="s">
        <v>4</v>
      </c>
      <c r="AC18" s="210"/>
      <c r="AD18" s="210"/>
      <c r="AE18" s="652"/>
      <c r="AH18" s="682">
        <f>+ROUND(AO18,1)+ROUND(AO21,1)</f>
        <v>2313</v>
      </c>
      <c r="AI18" s="679"/>
      <c r="AJ18" s="679"/>
      <c r="AK18" s="679"/>
      <c r="AL18" s="54" t="s">
        <v>13</v>
      </c>
      <c r="AM18" s="65"/>
      <c r="AO18" s="327">
        <f>+ROUND(AU16,1)+ROUND(AU17,1)+ROUND(AU18,1)</f>
        <v>2313</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5783</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15837</v>
      </c>
      <c r="E24" s="700"/>
      <c r="F24" s="700"/>
      <c r="G24" s="212" t="s">
        <v>198</v>
      </c>
      <c r="H24" s="678">
        <f>+F12</f>
        <v>8096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2313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11313</v>
      </c>
      <c r="E27" s="700"/>
      <c r="F27" s="700"/>
      <c r="G27" s="212" t="s">
        <v>198</v>
      </c>
      <c r="H27" s="678">
        <f>+Y21</f>
        <v>5783</v>
      </c>
      <c r="I27" s="679"/>
      <c r="J27" s="212" t="s">
        <v>198</v>
      </c>
      <c r="M27" s="652"/>
      <c r="P27" s="682">
        <f>+R30+ROUND(R33,1)</f>
        <v>0</v>
      </c>
      <c r="Q27" s="683"/>
      <c r="R27" s="683"/>
      <c r="S27" s="683"/>
      <c r="T27" s="54" t="s">
        <v>38</v>
      </c>
      <c r="U27" s="74"/>
      <c r="V27" s="74"/>
      <c r="Y27" s="72" t="s">
        <v>39</v>
      </c>
      <c r="Z27" s="75"/>
      <c r="AH27" s="63"/>
      <c r="AI27" s="63"/>
      <c r="AJ27" s="63"/>
      <c r="AK27" s="63"/>
      <c r="AL27" s="646">
        <f>+AH18+P27</f>
        <v>2313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4524</v>
      </c>
      <c r="E29" s="700"/>
      <c r="F29" s="700"/>
      <c r="G29" s="212" t="s">
        <v>198</v>
      </c>
      <c r="H29" s="678">
        <f>+AL27</f>
        <v>2313</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4524</v>
      </c>
      <c r="E31" s="700"/>
      <c r="F31" s="700"/>
      <c r="G31" s="212" t="s">
        <v>198</v>
      </c>
      <c r="H31" s="678">
        <f>+AS24</f>
        <v>2313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鶴見菱光株式会社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鶴見菱光株式会社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鶴見菱光株式会社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鶴見菱光株式会社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鶴見菱光株式会社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鶴見菱光株式会社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鶴見菱光株式会社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鶴見菱光株式会社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鶴見菱光株式会社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鶴見菱光株式会社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鶴見菱光株式会社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0"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鶴見菱光株式会社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2974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2974</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v>2974</v>
      </c>
      <c r="Q18" s="650"/>
      <c r="R18" s="650"/>
      <c r="S18" s="650"/>
      <c r="T18" s="62" t="s">
        <v>13</v>
      </c>
      <c r="U18"/>
      <c r="V18" s="300"/>
      <c r="W18"/>
      <c r="X18" s="211"/>
      <c r="Y18" s="646">
        <f>+ROUND(AH9,1)+ROUND(AH12,1)+ROUND(AH15,1)+AH18</f>
        <v>2974</v>
      </c>
      <c r="Z18" s="647"/>
      <c r="AA18" s="647"/>
      <c r="AB18" s="62" t="s">
        <v>4</v>
      </c>
      <c r="AC18" s="210"/>
      <c r="AD18" s="210"/>
      <c r="AE18" s="652"/>
      <c r="AH18" s="682">
        <f>+ROUND(AO18,1)+ROUND(AO21,1)</f>
        <v>2974</v>
      </c>
      <c r="AI18" s="679"/>
      <c r="AJ18" s="679"/>
      <c r="AK18" s="679"/>
      <c r="AL18" s="54" t="s">
        <v>13</v>
      </c>
      <c r="AM18" s="65"/>
      <c r="AO18" s="327">
        <f>+ROUND(AU16,1)+ROUND(AU17,1)+ROUND(AU18,1)</f>
        <v>2974</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5817</v>
      </c>
      <c r="E24" s="700"/>
      <c r="F24" s="700"/>
      <c r="G24" s="212" t="s">
        <v>198</v>
      </c>
      <c r="H24" s="678">
        <f>+F12</f>
        <v>2974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2974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2974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5817</v>
      </c>
      <c r="E29" s="700"/>
      <c r="F29" s="700"/>
      <c r="G29" s="212" t="s">
        <v>198</v>
      </c>
      <c r="H29" s="678">
        <f>+AL27</f>
        <v>2974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5817</v>
      </c>
      <c r="E31" s="700"/>
      <c r="F31" s="700"/>
      <c r="G31" s="212" t="s">
        <v>198</v>
      </c>
      <c r="H31" s="678">
        <f>+AS24</f>
        <v>2974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鶴見菱光株式会社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鶴見菱光株式会社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鶴見菱光株式会社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鶴見菱光株式会社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鶴見菱光株式会社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鶴見菱光株式会社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4" zoomScale="70" zoomScaleNormal="70" workbookViewId="0">
      <selection activeCell="X17" sqref="X17"/>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鶴見菱光株式会社</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15837</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5817</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21654</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11313</v>
      </c>
      <c r="I12" s="399">
        <f>IF(OR(ｳ.廃油!D27&gt;0,ｳ.廃油!D27&lt;0),ｳ.廃油!D27,IF(I$19&gt;0,"0",0))</f>
        <v>0</v>
      </c>
      <c r="J12" s="399">
        <f>IF(OR(ｴ.廃酸!$D27&gt;0,ｴ.廃酸!$D27&lt;0),ｴ.廃酸!D27,IF(J$19&gt;0,"0",0))</f>
        <v>0</v>
      </c>
      <c r="K12" s="399">
        <f>IF(OR(ｵ.廃ｱﾙｶﾘ!$D27&gt;0,ｵ.廃ｱﾙｶﾘ!$D27&lt;0),ｵ.廃ｱﾙｶﾘ!D27,IF(K$19&gt;0,"0",0))</f>
        <v>0</v>
      </c>
      <c r="L12" s="399">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f t="shared" si="0"/>
        <v>11313</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4524</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5817</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10341</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4524</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f>IF(OR(ｾ.ｶﾞﾗｽ･ｺﾝｸﾘ･陶磁器くず!D31&gt;0,ｾ.ｶﾞﾗｽ･ｺﾝｸﾘ･陶磁器くず!D31&lt;0),ｾ.ｶﾞﾗｽ･ｺﾝｸﾘ･陶磁器くず!D31,IF(T$19&gt;0,"0",0))</f>
        <v>5817</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10341</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8096</v>
      </c>
      <c r="I19" s="405">
        <f t="shared" si="1"/>
        <v>0</v>
      </c>
      <c r="J19" s="405">
        <f t="shared" si="1"/>
        <v>0</v>
      </c>
      <c r="K19" s="405">
        <f t="shared" si="1"/>
        <v>0</v>
      </c>
      <c r="L19" s="405">
        <f t="shared" si="1"/>
        <v>0</v>
      </c>
      <c r="M19" s="405">
        <f t="shared" si="1"/>
        <v>0</v>
      </c>
      <c r="N19" s="405">
        <f t="shared" si="1"/>
        <v>0</v>
      </c>
      <c r="O19" s="405">
        <f t="shared" si="1"/>
        <v>0</v>
      </c>
      <c r="P19" s="405">
        <f t="shared" si="1"/>
        <v>0</v>
      </c>
      <c r="Q19" s="405">
        <f t="shared" si="1"/>
        <v>0</v>
      </c>
      <c r="R19" s="405">
        <f t="shared" si="1"/>
        <v>0</v>
      </c>
      <c r="S19" s="405">
        <f t="shared" si="1"/>
        <v>0</v>
      </c>
      <c r="T19" s="405">
        <f t="shared" si="1"/>
        <v>2974</v>
      </c>
      <c r="U19" s="405">
        <f t="shared" si="1"/>
        <v>0</v>
      </c>
      <c r="V19" s="405">
        <f t="shared" si="1"/>
        <v>0</v>
      </c>
      <c r="W19" s="405">
        <f t="shared" si="1"/>
        <v>0</v>
      </c>
      <c r="X19" s="405">
        <f t="shared" si="1"/>
        <v>0</v>
      </c>
      <c r="Y19" s="405">
        <f t="shared" si="1"/>
        <v>0</v>
      </c>
      <c r="Z19" s="406">
        <f t="shared" si="1"/>
        <v>0</v>
      </c>
      <c r="AA19" s="407">
        <f t="shared" ref="AA19:AA25" si="2">SUM(G19:Z19)</f>
        <v>11070</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8096</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2974</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11070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2313</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2974</v>
      </c>
      <c r="U26" s="426">
        <f t="shared" si="3"/>
        <v>0</v>
      </c>
      <c r="V26" s="426">
        <f t="shared" si="3"/>
        <v>0</v>
      </c>
      <c r="W26" s="426">
        <f t="shared" si="3"/>
        <v>0</v>
      </c>
      <c r="X26" s="426">
        <f t="shared" si="3"/>
        <v>0</v>
      </c>
      <c r="Y26" s="426">
        <f t="shared" si="3"/>
        <v>0</v>
      </c>
      <c r="Z26" s="427">
        <f t="shared" si="3"/>
        <v>0</v>
      </c>
      <c r="AA26" s="428">
        <f t="shared" ref="AA26:AA47" si="4">SUM(G26:Z26)</f>
        <v>5287</v>
      </c>
    </row>
    <row r="27" spans="2:27" ht="24" customHeight="1" x14ac:dyDescent="0.15">
      <c r="B27" s="182"/>
      <c r="C27" s="765"/>
      <c r="D27" s="187" t="s">
        <v>25</v>
      </c>
      <c r="E27" s="761" t="s">
        <v>289</v>
      </c>
      <c r="F27" s="762"/>
      <c r="G27" s="426">
        <f t="shared" ref="G27:Z27" si="5">+G23-G26</f>
        <v>0</v>
      </c>
      <c r="H27" s="426">
        <f t="shared" si="5"/>
        <v>5783</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5783</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2313</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2974</v>
      </c>
      <c r="U31" s="426">
        <f t="shared" si="6"/>
        <v>0</v>
      </c>
      <c r="V31" s="426">
        <f t="shared" si="6"/>
        <v>0</v>
      </c>
      <c r="W31" s="426">
        <f t="shared" si="6"/>
        <v>0</v>
      </c>
      <c r="X31" s="426">
        <f t="shared" si="6"/>
        <v>0</v>
      </c>
      <c r="Y31" s="426">
        <f t="shared" si="6"/>
        <v>0</v>
      </c>
      <c r="Z31" s="427">
        <f t="shared" si="6"/>
        <v>0</v>
      </c>
      <c r="AA31" s="428">
        <f t="shared" si="4"/>
        <v>5287</v>
      </c>
    </row>
    <row r="32" spans="2:27" ht="24" customHeight="1" x14ac:dyDescent="0.15">
      <c r="B32" s="184">
        <v>5</v>
      </c>
      <c r="C32" s="137"/>
      <c r="D32" s="228"/>
      <c r="E32" s="223" t="s">
        <v>265</v>
      </c>
      <c r="F32" s="469"/>
      <c r="G32" s="432">
        <f t="shared" ref="G32:Z32" si="7">SUM(G33:G35)</f>
        <v>0</v>
      </c>
      <c r="H32" s="432">
        <f t="shared" si="7"/>
        <v>2313</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2974</v>
      </c>
      <c r="U32" s="432">
        <f t="shared" si="7"/>
        <v>0</v>
      </c>
      <c r="V32" s="432">
        <f t="shared" si="7"/>
        <v>0</v>
      </c>
      <c r="W32" s="432">
        <f t="shared" si="7"/>
        <v>0</v>
      </c>
      <c r="X32" s="432">
        <f t="shared" si="7"/>
        <v>0</v>
      </c>
      <c r="Y32" s="432">
        <f t="shared" si="7"/>
        <v>0</v>
      </c>
      <c r="Z32" s="433">
        <f t="shared" si="7"/>
        <v>0</v>
      </c>
      <c r="AA32" s="434">
        <f t="shared" si="4"/>
        <v>5287</v>
      </c>
    </row>
    <row r="33" spans="2:27" ht="24" customHeight="1" x14ac:dyDescent="0.15">
      <c r="B33" s="184" t="s">
        <v>228</v>
      </c>
      <c r="C33" s="137"/>
      <c r="D33" s="226"/>
      <c r="E33" s="221"/>
      <c r="F33" s="219" t="s">
        <v>235</v>
      </c>
      <c r="G33" s="435">
        <f>+ｱ.燃え殻!$AU$16</f>
        <v>0</v>
      </c>
      <c r="H33" s="435">
        <f>+ｲ.汚泥!$AU$16</f>
        <v>2313</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2974</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5287</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v>
      </c>
      <c r="I37" s="441">
        <f t="shared" si="8"/>
        <v>0</v>
      </c>
      <c r="J37" s="441">
        <f t="shared" si="8"/>
        <v>0</v>
      </c>
      <c r="K37" s="441">
        <f t="shared" si="8"/>
        <v>0</v>
      </c>
      <c r="L37" s="441">
        <f t="shared" si="8"/>
        <v>0</v>
      </c>
      <c r="M37" s="441">
        <f t="shared" si="8"/>
        <v>0</v>
      </c>
      <c r="N37" s="441">
        <f t="shared" si="8"/>
        <v>0</v>
      </c>
      <c r="O37" s="441">
        <f t="shared" si="8"/>
        <v>0</v>
      </c>
      <c r="P37" s="441">
        <f t="shared" si="8"/>
        <v>0</v>
      </c>
      <c r="Q37" s="441">
        <f t="shared" si="8"/>
        <v>0</v>
      </c>
      <c r="R37" s="441">
        <f t="shared" si="8"/>
        <v>0</v>
      </c>
      <c r="S37" s="441">
        <f t="shared" si="8"/>
        <v>0</v>
      </c>
      <c r="T37" s="441">
        <f t="shared" si="8"/>
        <v>0</v>
      </c>
      <c r="U37" s="441">
        <f t="shared" si="8"/>
        <v>0</v>
      </c>
      <c r="V37" s="441">
        <f t="shared" si="8"/>
        <v>0</v>
      </c>
      <c r="W37" s="441">
        <f t="shared" si="8"/>
        <v>0</v>
      </c>
      <c r="X37" s="441">
        <f t="shared" si="8"/>
        <v>0</v>
      </c>
      <c r="Y37" s="441">
        <f t="shared" si="8"/>
        <v>0</v>
      </c>
      <c r="Z37" s="442">
        <f t="shared" si="8"/>
        <v>0</v>
      </c>
      <c r="AA37" s="443">
        <f t="shared" si="4"/>
        <v>0</v>
      </c>
    </row>
    <row r="38" spans="2:27" ht="24" customHeight="1" x14ac:dyDescent="0.15">
      <c r="B38" s="182"/>
      <c r="C38" s="752"/>
      <c r="D38" s="225"/>
      <c r="E38" s="223" t="s">
        <v>262</v>
      </c>
      <c r="F38" s="469"/>
      <c r="G38" s="432">
        <f t="shared" ref="G38:Z38" si="9">SUM(G39:G41)</f>
        <v>0</v>
      </c>
      <c r="H38" s="432">
        <f t="shared" si="9"/>
        <v>0</v>
      </c>
      <c r="I38" s="432">
        <f t="shared" si="9"/>
        <v>0</v>
      </c>
      <c r="J38" s="432">
        <f t="shared" si="9"/>
        <v>0</v>
      </c>
      <c r="K38" s="432">
        <f t="shared" si="9"/>
        <v>0</v>
      </c>
      <c r="L38" s="432">
        <f t="shared" si="9"/>
        <v>0</v>
      </c>
      <c r="M38" s="432">
        <f t="shared" si="9"/>
        <v>0</v>
      </c>
      <c r="N38" s="432">
        <f t="shared" si="9"/>
        <v>0</v>
      </c>
      <c r="O38" s="432">
        <f t="shared" si="9"/>
        <v>0</v>
      </c>
      <c r="P38" s="432">
        <f t="shared" si="9"/>
        <v>0</v>
      </c>
      <c r="Q38" s="432">
        <f t="shared" si="9"/>
        <v>0</v>
      </c>
      <c r="R38" s="432">
        <f t="shared" si="9"/>
        <v>0</v>
      </c>
      <c r="S38" s="432">
        <f t="shared" si="9"/>
        <v>0</v>
      </c>
      <c r="T38" s="432">
        <f t="shared" si="9"/>
        <v>0</v>
      </c>
      <c r="U38" s="432">
        <f t="shared" si="9"/>
        <v>0</v>
      </c>
      <c r="V38" s="432">
        <f t="shared" si="9"/>
        <v>0</v>
      </c>
      <c r="W38" s="432">
        <f t="shared" si="9"/>
        <v>0</v>
      </c>
      <c r="X38" s="432">
        <f t="shared" si="9"/>
        <v>0</v>
      </c>
      <c r="Y38" s="432">
        <f t="shared" si="9"/>
        <v>0</v>
      </c>
      <c r="Z38" s="433">
        <f t="shared" si="9"/>
        <v>0</v>
      </c>
      <c r="AA38" s="434">
        <f t="shared" si="4"/>
        <v>0</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0</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2313</v>
      </c>
      <c r="I43" s="444">
        <f>+ｳ.廃油!$AL$27</f>
        <v>0</v>
      </c>
      <c r="J43" s="444">
        <f>+ｴ.廃酸!$AL$27</f>
        <v>0</v>
      </c>
      <c r="K43" s="444">
        <f>+ｵ.廃ｱﾙｶﾘ!$AL$27</f>
        <v>0</v>
      </c>
      <c r="L43" s="444">
        <f>+ｶ.廃ﾌﾟﾗ類!$AL$27</f>
        <v>0</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2974</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5287</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2313</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2974</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5287</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23933</v>
      </c>
      <c r="I55" s="506">
        <f t="shared" si="10"/>
        <v>0</v>
      </c>
      <c r="J55" s="506">
        <f t="shared" si="10"/>
        <v>0</v>
      </c>
      <c r="K55" s="506">
        <f t="shared" si="10"/>
        <v>0</v>
      </c>
      <c r="L55" s="506">
        <f t="shared" si="10"/>
        <v>0</v>
      </c>
      <c r="M55" s="506">
        <f t="shared" si="10"/>
        <v>0</v>
      </c>
      <c r="N55" s="506">
        <f t="shared" si="10"/>
        <v>0</v>
      </c>
      <c r="O55" s="506">
        <f t="shared" si="10"/>
        <v>0</v>
      </c>
      <c r="P55" s="506">
        <f t="shared" si="10"/>
        <v>0</v>
      </c>
      <c r="Q55" s="506">
        <f t="shared" si="10"/>
        <v>0</v>
      </c>
      <c r="R55" s="506">
        <f t="shared" si="10"/>
        <v>0</v>
      </c>
      <c r="S55" s="506">
        <f t="shared" si="10"/>
        <v>0</v>
      </c>
      <c r="T55" s="506">
        <f t="shared" si="10"/>
        <v>8791</v>
      </c>
      <c r="U55" s="506">
        <f t="shared" si="10"/>
        <v>0</v>
      </c>
      <c r="V55" s="506">
        <f t="shared" si="10"/>
        <v>0</v>
      </c>
      <c r="W55" s="506">
        <f t="shared" si="10"/>
        <v>0</v>
      </c>
      <c r="X55" s="506">
        <f t="shared" si="10"/>
        <v>0</v>
      </c>
      <c r="Y55" s="506">
        <f t="shared" si="10"/>
        <v>0</v>
      </c>
      <c r="Z55" s="506">
        <f t="shared" si="10"/>
        <v>0</v>
      </c>
      <c r="AA55" s="507">
        <f>+AA9+AA19+AA20</f>
        <v>32724</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6月    27日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神奈川県横横浜市鶴見区大黒町7-76</v>
      </c>
      <c r="K16" s="806"/>
      <c r="L16" s="807"/>
      <c r="M16" s="807"/>
      <c r="N16" s="807"/>
      <c r="O16" s="808"/>
    </row>
    <row r="17" spans="1:48" ht="26.25" customHeight="1" x14ac:dyDescent="0.15">
      <c r="C17" s="249"/>
      <c r="D17" s="250"/>
      <c r="E17" s="250"/>
      <c r="F17" s="250"/>
      <c r="G17" s="250"/>
      <c r="H17" s="254" t="s">
        <v>7</v>
      </c>
      <c r="I17" s="254"/>
      <c r="J17" s="806" t="str">
        <f>+表紙!J40</f>
        <v>鶴見菱光株式会社
代表取締役　芦沢　尚幸</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045-521-5821</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鶴見菱光株式会社</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2086</v>
      </c>
      <c r="N25" s="859"/>
      <c r="O25" s="860"/>
    </row>
    <row r="26" spans="1:48" ht="18" customHeight="1" x14ac:dyDescent="0.15">
      <c r="C26" s="839" t="s">
        <v>11</v>
      </c>
      <c r="D26" s="840"/>
      <c r="E26" s="841"/>
      <c r="F26" s="833" t="str">
        <f>+表紙!F49</f>
        <v>神奈川県横浜市鶴見区大黒町7-76</v>
      </c>
      <c r="G26" s="834"/>
      <c r="H26" s="834"/>
      <c r="I26" s="834"/>
      <c r="J26" s="834"/>
      <c r="K26" s="834"/>
      <c r="L26" s="139" t="s">
        <v>172</v>
      </c>
      <c r="M26" s="259"/>
      <c r="N26" s="837" t="str">
        <f>IF(+表紙!N49="","",+表紙!N49)</f>
        <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Ｅ21－窯業・土石製品製造業</v>
      </c>
      <c r="G29" s="862"/>
      <c r="H29" s="862"/>
      <c r="I29" s="862"/>
      <c r="J29" s="370" t="s">
        <v>47</v>
      </c>
      <c r="K29" s="370"/>
      <c r="L29" s="863" t="str">
        <f>+表紙!L52</f>
        <v>生コンクリート製造業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1476</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12</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21654</v>
      </c>
      <c r="I40" s="293" t="s">
        <v>4</v>
      </c>
      <c r="J40" s="542" t="s">
        <v>324</v>
      </c>
      <c r="K40" s="543"/>
      <c r="L40" s="544"/>
      <c r="M40" s="865">
        <f>+表紙!M63</f>
        <v>10341</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10341</v>
      </c>
      <c r="N42" s="866">
        <f>+表紙!N65</f>
        <v>0</v>
      </c>
      <c r="O42" s="197" t="s">
        <v>4</v>
      </c>
    </row>
    <row r="43" spans="1:48" ht="24.75" customHeight="1" x14ac:dyDescent="0.15">
      <c r="C43" s="191"/>
      <c r="D43" s="539" t="s">
        <v>303</v>
      </c>
      <c r="E43" s="540"/>
      <c r="F43" s="540"/>
      <c r="G43" s="541"/>
      <c r="H43" s="298">
        <f>+表紙!H66</f>
        <v>11313</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2024-07-01T09:39:56Z</dcterms:created>
  <dcterms:modified xsi:type="dcterms:W3CDTF">2024-09-09T09:51:36Z</dcterms:modified>
</cp:coreProperties>
</file>