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<sst xmlns="http://schemas.openxmlformats.org/spreadsheetml/2006/main" count="3275" uniqueCount="461">
  <si>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</si>
  <si>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</si>
  <si>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</si>
  <si>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</si>
  <si>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</si>
  <si>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</si>
  <si>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</si>
  <si>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</si>
  <si>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</si>
  <si>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</si>
  <si>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</si>
  <si>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</si>
  <si>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</si>
  <si>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</si>
  <si>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</si>
  <si>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</si>
  <si>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</si>
  <si>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</si>
  <si>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</si>
  <si>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</si>
  <si>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</si>
  <si>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</si>
  <si>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</si>
  <si>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</si>
  <si>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</si>
  <si>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</si>
  <si>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</si>
  <si>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</si>
  <si>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</si>
  <si>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</si>
  <si>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</si>
  <si>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</si>
  <si>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</si>
  <si>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</si>
  <si>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</si>
  <si>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</si>
  <si>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</si>
  <si>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</si>
  <si>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</si>
  <si>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</si>
  <si>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</si>
  <si>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</si>
  <si>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</si>
  <si>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</si>
  <si>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</si>
  <si>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</si>
  <si>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</si>
  <si>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</si>
  <si>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</si>
  <si>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</si>
  <si>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</si>
  <si>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</si>
  <si>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</si>
  <si>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</si>
  <si>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</si>
  <si>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</si>
  <si>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</si>
  <si>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</si>
  <si>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</si>
  <si>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</si>
  <si>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</si>
  <si>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</si>
  <si>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</si>
  <si>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</si>
  <si>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</si>
  <si>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</si>
  <si>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</si>
  <si>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</si>
  <si>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</si>
  <si>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</si>
  <si>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</si>
  <si>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</si>
  <si>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</si>
  <si>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</si>
  <si>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</si>
  <si>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</si>
  <si>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</si>
  <si>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</si>
  <si>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</si>
  <si>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</si>
  <si>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</si>
  <si>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</si>
  <si>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</si>
  <si>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</si>
  <si>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</si>
  <si>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</si>
  <si>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</si>
  <si>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</si>
  <si>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</si>
  <si>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</si>
  <si>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</si>
  <si>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</si>
  <si>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</si>
  <si>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</si>
  <si>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</si>
  <si>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</si>
  <si>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</si>
  <si>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</si>
  <si>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</si>
  <si>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</si>
  <si>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</si>
  <si>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</si>
  <si>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</si>
  <si>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</si>
  <si>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</si>
  <si>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</si>
  <si>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</si>
  <si>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</si>
  <si>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</si>
  <si>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</si>
  <si>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</si>
  <si>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</si>
  <si>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</si>
  <si>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</si>
  <si>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</si>
  <si>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</si>
  <si>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</si>
  <si>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</si>
  <si>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</si>
  <si>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</si>
  <si>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</si>
  <si>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</si>
  <si>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</si>
  <si>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</si>
  <si>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</si>
  <si>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</si>
  <si>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</si>
  <si>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</si>
  <si>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</si>
  <si>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</si>
  <si>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</si>
  <si>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</si>
  <si>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</si>
  <si>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</si>
  <si>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</si>
  <si>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</si>
  <si>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</si>
  <si>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</si>
  <si>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</si>
  <si>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</si>
  <si>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</si>
  <si>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</si>
  <si>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</si>
  <si>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</si>
  <si>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</si>
  <si>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</si>
  <si>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</si>
  <si>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</si>
  <si>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</si>
  <si>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</si>
  <si>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</si>
  <si>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</si>
  <si>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</si>
  <si>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</si>
  <si>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</si>
  <si>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</si>
  <si>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</si>
  <si>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</si>
  <si>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</si>
  <si>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</si>
  <si>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</si>
  <si>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</si>
  <si>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</si>
  <si>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</si>
  <si>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</si>
  <si>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</si>
  <si>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</si>
  <si>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</si>
  <si>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</si>
  <si>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</si>
  <si>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</si>
  <si>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</si>
  <si>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</si>
  <si>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</si>
  <si>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</si>
  <si>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</si>
  <si>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</si>
  <si>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</si>
  <si>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</si>
  <si>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</si>
  <si>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</si>
  <si>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</si>
  <si>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</si>
  <si>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</si>
  <si>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</si>
  <si>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</si>
  <si>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</si>
  <si>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</si>
  <si>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</si>
  <si>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</si>
  <si>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</si>
  <si>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</si>
  <si>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</si>
  <si>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</si>
  <si>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</si>
  <si>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</si>
  <si>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</si>
  <si>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</si>
  <si>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</si>
  <si>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</si>
  <si>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</si>
  <si>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</si>
  <si>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</si>
  <si>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</si>
  <si>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</si>
  <si>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</si>
  <si>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</si>
  <si>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</si>
  <si>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</si>
  <si>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</si>
  <si>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</si>
  <si>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</si>
  <si>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</si>
  <si>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</si>
  <si>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</si>
  <si>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</si>
  <si>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</si>
  <si>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</si>
  <si>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</si>
  <si>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</si>
  <si>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</si>
  <si>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</si>
  <si>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</si>
  <si>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</si>
  <si>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</si>
  <si>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</si>
  <si>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</si>
  <si>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</si>
  <si>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</si>
  <si>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</si>
  <si>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</si>
  <si>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</si>
  <si>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</si>
  <si>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</si>
  <si>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</si>
  <si>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</si>
  <si>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</si>
  <si>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</si>
  <si>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</si>
  <si>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</si>
  <si>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</si>
  <si>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</si>
  <si>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</si>
  <si>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</si>
  <si>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</si>
  <si>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</si>
  <si>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</si>
  <si>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</si>
  <si>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</si>
  <si>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</si>
  <si>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</si>
  <si>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</si>
  <si>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</si>
  <si>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</si>
  <si>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</si>
  <si>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</si>
  <si>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</si>
  <si>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</si>
  <si>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</si>
  <si>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</si>
  <si>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</si>
  <si>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</si>
  <si>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</si>
  <si>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</si>
  <si>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</si>
  <si>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</si>
  <si>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</si>
  <si>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</si>
  <si>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</si>
  <si>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</si>
  <si>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</si>
  <si>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</si>
  <si>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</si>
  <si>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</si>
  <si>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</si>
  <si>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</si>
  <si>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</si>
  <si>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</si>
  <si>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</si>
  <si>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</si>
  <si>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</si>
  <si>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</si>
  <si>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</si>
  <si>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</si>
  <si>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</si>
  <si>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</si>
  <si>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</si>
  <si>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</si>
  <si>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</si>
  <si>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</si>
  <si>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</si>
  <si>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</si>
  <si>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</si>
  <si>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</si>
  <si>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</si>
  <si>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</si>
  <si>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</si>
  <si>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</si>
  <si>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</si>
  <si>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</si>
  <si>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</si>
  <si>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</si>
  <si>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</si>
  <si>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</si>
  <si>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</si>
  <si>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</si>
  <si>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</si>
  <si>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</si>
  <si>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</si>
  <si>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</si>
  <si>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</si>
  <si>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</si>
  <si>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</si>
  <si>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</si>
  <si>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</si>
  <si>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</si>
  <si>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</si>
  <si>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</si>
  <si>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</si>
  <si>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</si>
  <si>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</si>
  <si>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</si>
  <si>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</si>
  <si>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</si>
  <si>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</si>
  <si>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</si>
  <si>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</si>
  <si>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</si>
  <si>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</si>
  <si>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</si>
  <si>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</si>
  <si>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</si>
  <si>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</si>
  <si>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</si>
  <si>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</si>
  <si>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</si>
  <si>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</si>
  <si>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</si>
  <si>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</si>
  <si>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</si>
  <si>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</si>
  <si>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</si>
  <si>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</si>
  <si>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</si>
  <si>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</si>
  <si>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</si>
  <si>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</si>
  <si>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</si>
  <si>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</si>
  <si>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</si>
  <si>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</si>
  <si>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</si>
  <si>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</si>
  <si>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</si>
  <si>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</si>
  <si>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</si>
  <si>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</si>
  <si>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</si>
  <si>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</si>
  <si>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</si>
  <si>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</si>
  <si>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</si>
  <si>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</si>
  <si>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</si>
  <si>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</si>
  <si>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</si>
  <si>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</si>
  <si>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</si>
  <si>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</si>
  <si>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</si>
  <si>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</si>
  <si>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</si>
  <si>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</si>
  <si>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</si>
  <si>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</si>
  <si>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</si>
  <si>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</si>
  <si>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</si>
  <si>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</si>
  <si>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</si>
  <si>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</si>
  <si>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</si>
  <si>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</si>
  <si>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</si>
  <si>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</si>
  <si>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</si>
  <si>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</si>
  <si>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</si>
  <si>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</si>
  <si>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</si>
  <si>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</si>
  <si>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</si>
  <si>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</si>
  <si>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</si>
  <si>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</si>
  <si>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</si>
  <si>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</si>
  <si>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</si>
  <si>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</si>
  <si>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</si>
  <si>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</si>
  <si>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</si>
  <si>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</si>
  <si>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</si>
  <si>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</si>
  <si>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</si>
  <si>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</si>
  <si>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</si>
  <si>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</si>
  <si>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</si>
  <si>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</si>
  <si>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</si>
  <si>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</si>
  <si>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</si>
  <si>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</si>
  <si>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</si>
  <si>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</si>
  <si>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</si>
  <si>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</si>
  <si>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</si>
  <si>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</si>
  <si>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</si>
  <si>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</si>
  <si>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</si>
  <si>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</si>
  <si>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</si>
  <si>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</si>
  <si>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</si>
  <si>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</si>
  <si>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</si>
  <si>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</si>
  <si>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</si>
  <si>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</si>
  <si>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</si>
  <si>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</si>
  <si>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</si>
  <si>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</si>
  <si>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</si>
  <si>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</si>
  <si>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</si>
  <si>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</si>
  <si>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</si>
  <si>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</si>
  <si>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</si>
  <si>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</si>
  <si>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</si>
  <si>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</si>
  <si>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</si>
  <si>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</si>
  <si>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</si>
  <si>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</si>
  <si>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東京都大田区京浜島2-2-10</t>
  </si>
  <si>
    <t>㈱アズマ　代表取締役社長　手塚佳樹</t>
  </si>
  <si>
    <t>㈱アズマ　横浜工場</t>
  </si>
  <si>
    <t>神奈川県横浜市都筑区川和町635</t>
  </si>
  <si>
    <t>03-3790-1071</t>
  </si>
  <si>
    <t>横浜市長</t>
  </si>
  <si>
    <t>その他の電気機械器具製造業</t>
  </si>
  <si>
    <t>○</t>
  </si>
  <si>
    <t>令和  6年  6月  26日</t>
    <phoneticPr fontId="3"/>
  </si>
  <si>
    <t>045-934-1380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</si>
</sst>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M50" sqref="M50:N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458</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456</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453</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2091</v>
      </c>
      <c r="N48" s="481"/>
      <c r="O48" s="482"/>
    </row>
    <row r="49" spans="3:21" ht="18" customHeight="1" x14ac:dyDescent="0.15">
      <c r="C49" s="431" t="s">
        <v>11</v>
      </c>
      <c r="D49" s="463"/>
      <c r="E49" s="464"/>
      <c r="F49" s="450" t="s">
        <v>454</v>
      </c>
      <c r="G49" s="451"/>
      <c r="H49" s="451"/>
      <c r="I49" s="451"/>
      <c r="J49" s="451"/>
      <c r="K49" s="451"/>
      <c r="L49" s="126" t="s">
        <v>172</v>
      </c>
      <c r="M49" s="394"/>
      <c r="N49" s="483" t="s">
        <v>460</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139</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v>1078</v>
      </c>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74</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21829</v>
      </c>
      <c r="I63" s="241" t="s">
        <v>4</v>
      </c>
      <c r="J63" s="499" t="s">
        <v>324</v>
      </c>
      <c r="K63" s="500"/>
      <c r="L63" s="501"/>
      <c r="M63" s="497">
        <f>+別紙!AA14</f>
        <v>42.199999999999996</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f>+別紙!AA12</f>
        <v>21786.799999999999</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㈱アズマ　横浜工場</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P19" sqref="P1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17650.400000000001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v>17650.400000000001</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17650.400000000001</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21786.799999999999</v>
      </c>
      <c r="E24" s="558"/>
      <c r="F24" s="558"/>
      <c r="G24" s="195" t="s">
        <v>198</v>
      </c>
      <c r="H24" s="547">
        <f>+F12</f>
        <v>17650.400000000001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21786.799999999999</v>
      </c>
      <c r="E27" s="558"/>
      <c r="F27" s="558"/>
      <c r="G27" s="195" t="s">
        <v>198</v>
      </c>
      <c r="H27" s="547">
        <f>+Y21</f>
        <v>17650.400000000001</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39.299999999999997</v>
      </c>
      <c r="E24" s="558"/>
      <c r="F24" s="558"/>
      <c r="G24" s="195" t="s">
        <v>198</v>
      </c>
      <c r="H24" s="547">
        <f>+F12</f>
        <v>29.2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29.2</v>
      </c>
      <c r="Q27" s="607"/>
      <c r="R27" s="607"/>
      <c r="S27" s="607"/>
      <c r="T27" s="44" t="s">
        <v>38</v>
      </c>
      <c r="U27" s="64"/>
      <c r="V27" s="64"/>
      <c r="Y27" s="62" t="s">
        <v>39</v>
      </c>
      <c r="Z27" s="65"/>
      <c r="AH27" s="53"/>
      <c r="AI27" s="53"/>
      <c r="AJ27" s="53"/>
      <c r="AK27" s="53"/>
      <c r="AL27" s="577">
        <f>+AH18+P27</f>
        <v>29.2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39.299999999999997</v>
      </c>
      <c r="E29" s="558"/>
      <c r="F29" s="558"/>
      <c r="G29" s="195" t="s">
        <v>198</v>
      </c>
      <c r="H29" s="547">
        <f>+AL27</f>
        <v>29.2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29.2</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R34" sqref="R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2.9</v>
      </c>
      <c r="E24" s="558"/>
      <c r="F24" s="558"/>
      <c r="G24" s="195" t="s">
        <v>198</v>
      </c>
      <c r="H24" s="547">
        <f>+F12</f>
        <v>1.5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v>
      </c>
      <c r="Q27" s="607"/>
      <c r="R27" s="607"/>
      <c r="S27" s="607"/>
      <c r="T27" s="44" t="s">
        <v>38</v>
      </c>
      <c r="U27" s="64"/>
      <c r="V27" s="64"/>
      <c r="Y27" s="62" t="s">
        <v>39</v>
      </c>
      <c r="Z27" s="65"/>
      <c r="AH27" s="53"/>
      <c r="AI27" s="53"/>
      <c r="AJ27" s="53"/>
      <c r="AK27" s="53"/>
      <c r="AL27" s="577">
        <f>+AH18+P27</f>
        <v>1.5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2.9</v>
      </c>
      <c r="E29" s="558"/>
      <c r="F29" s="558"/>
      <c r="G29" s="195" t="s">
        <v>198</v>
      </c>
      <c r="H29" s="547">
        <f>+AL27</f>
        <v>1.5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1.5</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㈱アズマ　横浜工場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㈱アズマ　横浜工場</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21786.799999999999</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39.299999999999997</v>
      </c>
      <c r="M9" s="320">
        <f>IF(OR(ｷ.紙くず!D24&gt;0,ｷ.紙くず!D24&lt;0),ｷ.紙くず!D24,IF(M$19&gt;0,"0",0))</f>
        <v>0</v>
      </c>
      <c r="N9" s="320">
        <f>IF(OR(ｸ.木くず!D24&gt;0,ｸ.木くず!D24&lt;0),ｸ.木くず!D24,IF(N$19&gt;0,"0",0))</f>
        <v>2.9</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21829</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21786.799999999999</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21786.799999999999</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39.299999999999997</v>
      </c>
      <c r="M14" s="326">
        <f>IF(OR(ｷ.紙くず!D29&gt;0,ｷ.紙くず!D29&lt;0),ｷ.紙くず!D29,IF(M$19&gt;0,"0",0))</f>
        <v>0</v>
      </c>
      <c r="N14" s="326">
        <f>IF(OR(ｸ.木くず!D29&gt;0,ｸ.木くず!D29&lt;0),ｸ.木くず!D29,IF(N$19&gt;0,"0",0))</f>
        <v>2.9</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42.199999999999996</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17650.400000000001</v>
      </c>
      <c r="I19" s="332">
        <f t="shared" si="1"/>
        <v>0</v>
      </c>
      <c r="J19" s="332">
        <f t="shared" si="1"/>
        <v>0</v>
      </c>
      <c r="K19" s="332">
        <f t="shared" si="1"/>
        <v>0</v>
      </c>
      <c r="L19" s="332">
        <f t="shared" si="1"/>
        <v>29.2</v>
      </c>
      <c r="M19" s="332">
        <f t="shared" si="1"/>
        <v>0</v>
      </c>
      <c r="N19" s="332">
        <f t="shared" si="1"/>
        <v>1.5</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0</v>
      </c>
      <c r="AA19" s="334">
        <f t="shared" ref="AA19:AA25" si="2">SUM(G19:Z19)</f>
        <v>17681.100000000002</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17650.400000000001</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17650.400000000001</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17650.400000000001</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17650.400000000001</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29.2</v>
      </c>
      <c r="M37" s="368">
        <f t="shared" si="8"/>
        <v>0</v>
      </c>
      <c r="N37" s="368">
        <f t="shared" si="8"/>
        <v>1.5</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30.7</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29.2</v>
      </c>
      <c r="M42" s="365">
        <f>+ｷ.紙くず!$R$33</f>
        <v>0</v>
      </c>
      <c r="N42" s="365">
        <f>+ｸ.木くず!$R$33</f>
        <v>1.5</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30.7</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29.2</v>
      </c>
      <c r="M43" s="371">
        <f>+ｷ.紙くず!$AL$27</f>
        <v>0</v>
      </c>
      <c r="N43" s="371">
        <f>+ｸ.木くず!$AL$27</f>
        <v>1.5</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30.7</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39437.199999999997</v>
      </c>
      <c r="I55" s="414">
        <f t="shared" si="10"/>
        <v>0</v>
      </c>
      <c r="J55" s="414">
        <f t="shared" si="10"/>
        <v>0</v>
      </c>
      <c r="K55" s="414">
        <f t="shared" si="10"/>
        <v>0</v>
      </c>
      <c r="L55" s="414">
        <f t="shared" si="10"/>
        <v>68.5</v>
      </c>
      <c r="M55" s="414">
        <f t="shared" si="10"/>
        <v>0</v>
      </c>
      <c r="N55" s="414">
        <f t="shared" si="10"/>
        <v>4.4000000000000004</v>
      </c>
      <c r="O55" s="414">
        <f t="shared" si="10"/>
        <v>0</v>
      </c>
      <c r="P55" s="414">
        <f t="shared" si="10"/>
        <v>0</v>
      </c>
      <c r="Q55" s="414">
        <f t="shared" si="10"/>
        <v>0</v>
      </c>
      <c r="R55" s="414">
        <f t="shared" si="10"/>
        <v>0</v>
      </c>
      <c r="S55" s="414">
        <f t="shared" si="10"/>
        <v>0</v>
      </c>
      <c r="T55" s="414">
        <f t="shared" si="10"/>
        <v>0</v>
      </c>
      <c r="U55" s="414">
        <f t="shared" si="10"/>
        <v>0</v>
      </c>
      <c r="V55" s="414">
        <f t="shared" si="10"/>
        <v>0</v>
      </c>
      <c r="W55" s="414">
        <f t="shared" si="10"/>
        <v>0</v>
      </c>
      <c r="X55" s="414">
        <f t="shared" si="10"/>
        <v>0</v>
      </c>
      <c r="Y55" s="414">
        <f t="shared" si="10"/>
        <v>0</v>
      </c>
      <c r="Z55" s="414">
        <f t="shared" si="10"/>
        <v>0</v>
      </c>
      <c r="AA55" s="415">
        <f>+AA9+AA19+AA20</f>
        <v>39510.100000000006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  26日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東京都大田区京浜島2-2-10</v>
      </c>
      <c r="K16" s="740"/>
      <c r="L16" s="741"/>
      <c r="M16" s="741"/>
      <c r="N16" s="741"/>
      <c r="O16" s="742"/>
    </row>
    <row r="17" spans="1:15" ht="26.25" customHeight="1" x14ac:dyDescent="0.15">
      <c r="C17" s="78"/>
      <c r="H17" s="23" t="s">
        <v>7</v>
      </c>
      <c r="I17" s="23"/>
      <c r="J17" s="740" t="str">
        <f>+表紙!J40</f>
        <v>㈱アズマ　代表取締役社長　手塚佳樹</v>
      </c>
      <c r="K17" s="740"/>
      <c r="L17" s="741"/>
      <c r="M17" s="741"/>
      <c r="N17" s="741"/>
      <c r="O17" s="742"/>
    </row>
    <row r="18" spans="1:15" x14ac:dyDescent="0.15">
      <c r="C18" s="78"/>
      <c r="J18" s="21" t="s">
        <v>8</v>
      </c>
      <c r="O18" s="79"/>
    </row>
    <row r="19" spans="1:15" x14ac:dyDescent="0.15">
      <c r="C19" s="78"/>
      <c r="J19" s="24" t="s">
        <v>9</v>
      </c>
      <c r="K19" s="24"/>
      <c r="L19" s="705" t="str">
        <f>IF(+表紙!L42="","",+表紙!L42)</f>
        <v>03-3790-1071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㈱アズマ　横浜工場</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2091</v>
      </c>
      <c r="N25" s="730"/>
      <c r="O25" s="731"/>
    </row>
    <row r="26" spans="1:15" ht="18" customHeight="1" x14ac:dyDescent="0.15">
      <c r="C26" s="431" t="s">
        <v>11</v>
      </c>
      <c r="D26" s="463"/>
      <c r="E26" s="464"/>
      <c r="F26" s="716" t="str">
        <f>+表紙!F49</f>
        <v>神奈川県横浜市都筑区川和町635</v>
      </c>
      <c r="G26" s="717"/>
      <c r="H26" s="717"/>
      <c r="I26" s="717"/>
      <c r="J26" s="717"/>
      <c r="K26" s="717"/>
      <c r="L26" s="126" t="s">
        <v>172</v>
      </c>
      <c r="M26" s="223"/>
      <c r="N26" s="720" t="str">
        <f>IF(+表紙!N49="","",+表紙!N49)</f>
        <v>045-934-1380</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Ｅ29－電気機械器具製造業</v>
      </c>
      <c r="G29" s="733"/>
      <c r="H29" s="733"/>
      <c r="I29" s="733"/>
      <c r="J29" s="30" t="s">
        <v>47</v>
      </c>
      <c r="K29" s="30"/>
      <c r="L29" s="734" t="str">
        <f>+表紙!L52</f>
        <v>その他の電気機械器具製造業</v>
      </c>
      <c r="M29" s="734"/>
      <c r="N29" s="735"/>
      <c r="O29" s="736"/>
    </row>
    <row r="30" spans="1:15" ht="22.5" customHeight="1" x14ac:dyDescent="0.15">
      <c r="C30" s="296"/>
      <c r="D30" s="307" t="s">
        <v>19</v>
      </c>
      <c r="E30" s="308" t="s">
        <v>365</v>
      </c>
      <c r="F30" s="732" t="s">
        <v>366</v>
      </c>
      <c r="G30" s="519"/>
      <c r="H30" s="737"/>
      <c r="I30" s="732" t="s">
        <v>367</v>
      </c>
      <c r="J30" s="521"/>
      <c r="K30" s="522"/>
      <c r="L30" s="738">
        <f>+表紙!L53</f>
        <v>1078</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74</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21829</v>
      </c>
      <c r="I40" s="241" t="s">
        <v>4</v>
      </c>
      <c r="J40" s="499" t="s">
        <v>324</v>
      </c>
      <c r="K40" s="500"/>
      <c r="L40" s="501"/>
      <c r="M40" s="700">
        <f>+表紙!M63</f>
        <v>42.199999999999996</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f>+表紙!H66</f>
        <v>21786.799999999999</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2024-06-26T12:00:31Z</dcterms:created>
  <dcterms:modified xsi:type="dcterms:W3CDTF">2024-06-26T12:00:32Z</dcterms:modified>
</cp:coreProperties>
</file>