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<sst xmlns="http://schemas.openxmlformats.org/spreadsheetml/2006/main" count="2838" uniqueCount="440">
  <si>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</si>
  <si>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</si>
  <si>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</si>
  <si>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</si>
  <si>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</si>
  <si>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</si>
  <si>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</si>
  <si>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</si>
  <si>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</si>
  <si>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</si>
  <si>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</si>
  <si>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</si>
  <si>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</si>
  <si>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</si>
  <si>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</si>
  <si>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</si>
  <si>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</si>
  <si>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</si>
  <si>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</si>
  <si>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</si>
  <si>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</si>
  <si>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</si>
  <si>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</si>
  <si>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</si>
  <si>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</si>
  <si>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</si>
  <si>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</si>
  <si>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</si>
  <si>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</si>
  <si>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</si>
  <si>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</si>
  <si>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</si>
  <si>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</si>
  <si>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</si>
  <si>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</si>
  <si>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</si>
  <si>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</si>
  <si>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</si>
  <si>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</si>
  <si>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</si>
  <si>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</si>
  <si>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</si>
  <si>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</si>
  <si>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</si>
  <si>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</si>
  <si>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</si>
  <si>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</si>
  <si>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</si>
  <si>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</si>
  <si>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</si>
  <si>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</si>
  <si>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</si>
  <si>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</si>
  <si>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</si>
  <si>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</si>
  <si>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</si>
  <si>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</si>
  <si>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</si>
  <si>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</si>
  <si>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</si>
  <si>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</si>
  <si>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</si>
  <si>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</si>
  <si>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</si>
  <si>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</si>
  <si>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</si>
  <si>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</si>
  <si>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</si>
  <si>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</si>
  <si>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</si>
  <si>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</si>
  <si>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</si>
  <si>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</si>
  <si>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</si>
  <si>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</si>
  <si>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</si>
  <si>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</si>
  <si>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</si>
  <si>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</si>
  <si>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</si>
  <si>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</si>
  <si>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</si>
  <si>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</si>
  <si>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</si>
  <si>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</si>
  <si>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</si>
  <si>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</si>
  <si>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</si>
  <si>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</si>
  <si>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</si>
  <si>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</si>
  <si>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</si>
  <si>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</si>
  <si>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</si>
  <si>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</si>
  <si>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</si>
  <si>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</si>
  <si>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</si>
  <si>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</si>
  <si>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</si>
  <si>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</si>
  <si>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</si>
  <si>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</si>
  <si>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</si>
  <si>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</si>
  <si>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</si>
  <si>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</si>
  <si>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</si>
  <si>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</si>
  <si>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</si>
  <si>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</si>
  <si>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</si>
  <si>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</si>
  <si>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</si>
  <si>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</si>
  <si>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</si>
  <si>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</si>
  <si>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</si>
  <si>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</si>
  <si>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</si>
  <si>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</si>
  <si>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</si>
  <si>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</si>
  <si>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</si>
  <si>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</si>
  <si>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</si>
  <si>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</si>
  <si>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</si>
  <si>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</si>
  <si>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</si>
  <si>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</si>
  <si>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</si>
  <si>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</si>
  <si>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</si>
  <si>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</si>
  <si>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</si>
  <si>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</si>
  <si>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</si>
  <si>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</si>
  <si>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</si>
  <si>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</si>
  <si>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</si>
  <si>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</si>
  <si>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</si>
  <si>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</si>
  <si>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</si>
  <si>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</si>
  <si>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</si>
  <si>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</si>
  <si>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</si>
  <si>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</si>
  <si>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</si>
  <si>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</si>
  <si>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</si>
  <si>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</si>
  <si>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</si>
  <si>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</si>
  <si>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</si>
  <si>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</si>
  <si>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</si>
  <si>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</si>
  <si>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</si>
  <si>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</si>
  <si>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</si>
  <si>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</si>
  <si>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</si>
  <si>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</si>
  <si>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</si>
  <si>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</si>
  <si>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</si>
  <si>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</si>
  <si>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</si>
  <si>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</si>
  <si>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</si>
  <si>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</si>
  <si>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</si>
  <si>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</si>
  <si>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</si>
  <si>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</si>
  <si>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</si>
  <si>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</si>
  <si>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</si>
  <si>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</si>
  <si>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</si>
  <si>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</si>
  <si>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</si>
  <si>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</si>
  <si>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</si>
  <si>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</si>
  <si>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</si>
  <si>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</si>
  <si>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</si>
  <si>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</si>
  <si>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</si>
  <si>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</si>
  <si>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</si>
  <si>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</si>
  <si>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</si>
  <si>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</si>
  <si>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</si>
  <si>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</si>
  <si>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</si>
  <si>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</si>
  <si>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</si>
  <si>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</si>
  <si>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</si>
  <si>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</si>
  <si>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</si>
  <si>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</si>
  <si>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</si>
  <si>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</si>
  <si>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</si>
  <si>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</si>
  <si>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</si>
  <si>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</si>
  <si>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</si>
  <si>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</si>
  <si>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</si>
  <si>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</si>
  <si>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</si>
  <si>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</si>
  <si>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</si>
  <si>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</si>
  <si>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</si>
  <si>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</si>
  <si>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</si>
  <si>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</si>
  <si>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</si>
  <si>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</si>
  <si>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</si>
  <si>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</si>
  <si>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</si>
  <si>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</si>
  <si>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</si>
  <si>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</si>
  <si>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</si>
  <si>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</si>
  <si>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</si>
  <si>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</si>
  <si>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</si>
  <si>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</si>
  <si>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</si>
  <si>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</si>
  <si>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</si>
  <si>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</si>
  <si>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</si>
  <si>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</si>
  <si>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</si>
  <si>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</si>
  <si>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</si>
  <si>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</si>
  <si>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</si>
  <si>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</si>
  <si>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</si>
  <si>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</si>
  <si>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</si>
  <si>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</si>
  <si>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</si>
  <si>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</si>
  <si>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</si>
  <si>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</si>
  <si>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</si>
  <si>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</si>
  <si>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</si>
  <si>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</si>
  <si>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</si>
  <si>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</si>
  <si>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</si>
  <si>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</si>
  <si>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</si>
  <si>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</si>
  <si>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</si>
  <si>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</si>
  <si>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</si>
  <si>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</si>
  <si>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</si>
  <si>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</si>
  <si>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</si>
  <si>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</si>
  <si>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</si>
  <si>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</si>
  <si>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</si>
  <si>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</si>
  <si>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</si>
  <si>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</si>
  <si>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</si>
  <si>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</si>
  <si>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</si>
  <si>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</si>
  <si>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</si>
  <si>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</si>
  <si>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</si>
  <si>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</si>
  <si>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</si>
  <si>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</si>
  <si>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</si>
  <si>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</si>
  <si>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</si>
  <si>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</si>
  <si>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</si>
  <si>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</si>
  <si>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</si>
  <si>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</si>
  <si>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</si>
  <si>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</si>
  <si>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</si>
  <si>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</si>
  <si>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</si>
  <si>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</si>
  <si>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</si>
  <si>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</si>
  <si>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</si>
  <si>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</si>
  <si>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</si>
  <si>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</si>
  <si>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</si>
  <si>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</si>
  <si>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</si>
  <si>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</si>
  <si>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</si>
  <si>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</si>
  <si>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</si>
  <si>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</si>
  <si>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</si>
  <si>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</si>
  <si>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</si>
  <si>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</si>
  <si>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</si>
  <si>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</si>
  <si>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</si>
  <si>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</si>
  <si>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</si>
  <si>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</si>
  <si>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</si>
  <si>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</si>
  <si>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</si>
  <si>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</si>
  <si>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</si>
  <si>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</si>
  <si>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</si>
  <si>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</si>
  <si>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</si>
  <si>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</si>
  <si>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</si>
  <si>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</si>
  <si>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</si>
  <si>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</si>
  <si>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</si>
  <si>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</si>
  <si>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</si>
  <si>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</si>
  <si>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</si>
  <si>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</si>
  <si>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</si>
  <si>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</si>
  <si>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</si>
  <si>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</si>
  <si>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</si>
  <si>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</si>
  <si>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</si>
  <si>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</si>
  <si>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</si>
  <si>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</si>
  <si>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</si>
  <si>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</si>
  <si>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</si>
  <si>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</si>
  <si>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</si>
  <si>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</si>
  <si>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</si>
  <si>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</si>
  <si>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</si>
  <si>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</si>
  <si>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</si>
  <si>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</si>
  <si>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</si>
  <si>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</si>
  <si>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</si>
  <si>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</si>
  <si>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</si>
  <si>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</si>
  <si>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</si>
  <si>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</si>
  <si>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</si>
  <si>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</si>
  <si>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</si>
  <si>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</si>
  <si>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</si>
  <si>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</si>
  <si>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</si>
  <si>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</si>
  <si>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</si>
  <si>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</si>
  <si>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</si>
  <si>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</si>
  <si>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</si>
  <si>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</si>
  <si>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</si>
  <si>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</si>
  <si>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</si>
  <si>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</si>
  <si>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</si>
  <si>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</si>
  <si>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</si>
  <si>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</si>
  <si>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</si>
  <si>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</si>
  <si>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</si>
  <si>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</si>
  <si>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</si>
  <si>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</si>
  <si>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</si>
  <si>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</si>
  <si>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</si>
  <si>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</si>
  <si>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</si>
  <si>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</si>
  <si>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</si>
  <si>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</si>
  <si>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</si>
  <si>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</si>
  <si>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</si>
  <si>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</si>
  <si>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</si>
  <si>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</si>
  <si>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</si>
  <si>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</si>
  <si>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</si>
  <si>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t>
  </si>
  <si>
    <t>すでに電子マニフェストを導入している。</t>
    <rPh sb="2" eb="4">
      <t>デンシ</t>
    </rPh>
    <rPh sb="11" eb="13">
      <t>ドウニュウ</t>
    </rPh>
    <phoneticPr fontId="3"/>
  </si>
  <si>
    <t>045-934-1380</t>
    <phoneticPr fontId="3"/>
  </si>
  <si>
    <t>東京都大田区京浜島2-2-10</t>
    <phoneticPr fontId="3"/>
  </si>
  <si>
    <t>㈱アズマ　代表取締役社長　手塚佳樹</t>
    <phoneticPr fontId="3"/>
  </si>
  <si>
    <t>㈱アズマ　横浜工場</t>
    <phoneticPr fontId="3"/>
  </si>
  <si>
    <t>神奈川県横浜市都筑区川和町635</t>
    <phoneticPr fontId="3"/>
  </si>
  <si>
    <t>03-3790-1071</t>
    <phoneticPr fontId="3"/>
  </si>
  <si>
    <t>横浜市長</t>
    <phoneticPr fontId="3"/>
  </si>
  <si>
    <t>Ｅ29－電気機械器具製造業</t>
    <phoneticPr fontId="3"/>
  </si>
  <si>
    <t>その他の電気機械器具製造業</t>
    <phoneticPr fontId="3"/>
  </si>
  <si>
    <t>令和6 年  6月26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</si>
</sst>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43942" y="2194413"/>
          <a:ext cx="653562" cy="64452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2" zoomScaleNormal="100" zoomScaleSheetLayoutView="100" workbookViewId="0">
      <selection activeCell="L35" sqref="L35"/>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428</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t="s">
        <v>439</v>
      </c>
      <c r="M34" s="460"/>
      <c r="N34" s="460"/>
      <c r="O34" s="461"/>
      <c r="Q34" s="15"/>
      <c r="R34" s="15"/>
      <c r="S34" s="15"/>
    </row>
    <row r="35" spans="1:19" ht="13.5">
      <c r="C35" s="76"/>
      <c r="O35" s="78"/>
      <c r="Q35" s="15"/>
      <c r="R35" s="15"/>
      <c r="S35" s="15"/>
    </row>
    <row r="36" spans="1:19" ht="13.5">
      <c r="C36" s="479" t="s">
        <v>436</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431</v>
      </c>
      <c r="K39" s="450"/>
      <c r="L39" s="451"/>
      <c r="M39" s="451"/>
      <c r="N39" s="451"/>
      <c r="O39" s="452"/>
      <c r="Q39" s="15"/>
      <c r="R39" s="15"/>
    </row>
    <row r="40" spans="1:19" ht="26.25" customHeight="1">
      <c r="C40" s="76"/>
      <c r="H40" s="18" t="s">
        <v>7</v>
      </c>
      <c r="I40" s="18"/>
      <c r="J40" s="450" t="s">
        <v>432</v>
      </c>
      <c r="K40" s="450"/>
      <c r="L40" s="451"/>
      <c r="M40" s="451"/>
      <c r="N40" s="451"/>
      <c r="O40" s="452"/>
    </row>
    <row r="41" spans="1:19">
      <c r="C41" s="76"/>
      <c r="J41" s="16" t="s">
        <v>8</v>
      </c>
      <c r="O41" s="77"/>
    </row>
    <row r="42" spans="1:19">
      <c r="C42" s="76"/>
      <c r="J42" s="19" t="s">
        <v>9</v>
      </c>
      <c r="K42" s="19"/>
      <c r="L42" s="496" t="s">
        <v>435</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433</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2091</v>
      </c>
      <c r="N48" s="466"/>
      <c r="O48" s="467"/>
    </row>
    <row r="49" spans="3:21" ht="18.75" customHeight="1">
      <c r="C49" s="417" t="s">
        <v>11</v>
      </c>
      <c r="D49" s="445"/>
      <c r="E49" s="446"/>
      <c r="F49" s="475" t="s">
        <v>434</v>
      </c>
      <c r="G49" s="476"/>
      <c r="H49" s="476"/>
      <c r="I49" s="476"/>
      <c r="J49" s="476"/>
      <c r="K49" s="476"/>
      <c r="L49" s="115" t="s">
        <v>134</v>
      </c>
      <c r="M49" s="367"/>
      <c r="N49" s="468" t="s">
        <v>430</v>
      </c>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437</v>
      </c>
      <c r="G52" s="482"/>
      <c r="H52" s="482"/>
      <c r="I52" s="482"/>
      <c r="J52" s="25" t="s">
        <v>47</v>
      </c>
      <c r="K52" s="25"/>
      <c r="L52" s="483" t="s">
        <v>438</v>
      </c>
      <c r="M52" s="483"/>
      <c r="N52" s="484"/>
      <c r="O52" s="485"/>
      <c r="Q52" s="21"/>
    </row>
    <row r="53" spans="3:21" ht="19.5" customHeight="1">
      <c r="C53" s="288"/>
      <c r="D53" s="299" t="s">
        <v>19</v>
      </c>
      <c r="E53" s="300" t="s">
        <v>339</v>
      </c>
      <c r="F53" s="486" t="s">
        <v>340</v>
      </c>
      <c r="G53" s="487"/>
      <c r="H53" s="488"/>
      <c r="I53" s="486" t="s">
        <v>341</v>
      </c>
      <c r="J53" s="489"/>
      <c r="K53" s="490"/>
      <c r="L53" s="491">
        <v>1078</v>
      </c>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74</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620.53</v>
      </c>
      <c r="I63" s="216" t="s">
        <v>4</v>
      </c>
      <c r="J63" s="439" t="s">
        <v>228</v>
      </c>
      <c r="K63" s="440"/>
      <c r="L63" s="441"/>
      <c r="M63" s="437">
        <f>+別紙!X14</f>
        <v>620.53</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t="str">
        <f>+別紙!X16</f>
        <v>0</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v>639.72</v>
      </c>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522.03</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t="s">
        <v>429</v>
      </c>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31"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㈱アズマ　横浜工場</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0</v>
      </c>
      <c r="H9" s="312">
        <f>IF(OR(ｲ.特管廃酸!D24&gt;0,ｲ.特管廃酸!D24&lt;0),ｲ.特管廃酸!D24,IF(H$19&gt;0,"0",0))</f>
        <v>619.5</v>
      </c>
      <c r="I9" s="312">
        <f>IF(OR(ｳ.特管廃ｱﾙｶﾘ!D24&gt;0,ｳ.特管廃ｱﾙｶﾘ!D24&lt;0),ｳ.特管廃ｱﾙｶﾘ!D24,IF(I$19&gt;0,"0",0))</f>
        <v>1.03</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620.53</v>
      </c>
    </row>
    <row r="10" spans="2:24" ht="24" customHeight="1">
      <c r="B10" s="158" t="s">
        <v>327</v>
      </c>
      <c r="C10" s="634" t="s">
        <v>244</v>
      </c>
      <c r="D10" s="634"/>
      <c r="E10" s="634"/>
      <c r="F10" s="635"/>
      <c r="G10" s="314">
        <f>IF(OR(ｱ.特管廃油!D25&gt;0,ｱ.特管廃油!D25&lt;0),ｱ.特管廃油!D25,IF(G$19&gt;0,"0",0))</f>
        <v>0</v>
      </c>
      <c r="H10" s="314" t="str">
        <f>IF(OR(ｲ.特管廃酸!D25&gt;0,ｲ.特管廃酸!D25&lt;0),ｲ.特管廃酸!D25,IF(H$19&gt;0,"0",0))</f>
        <v>0</v>
      </c>
      <c r="I10" s="314">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f>IF(OR(ｱ.特管廃油!D26&gt;0,ｱ.特管廃油!D26&lt;0),ｱ.特管廃油!D26,IF(G$19&gt;0,"0",0))</f>
        <v>0</v>
      </c>
      <c r="H11" s="316" t="str">
        <f>IF(OR(ｲ.特管廃酸!D26&gt;0,ｲ.特管廃酸!D26&lt;0),ｲ.特管廃酸!D26,IF(H$19&gt;0,"0",0))</f>
        <v>0</v>
      </c>
      <c r="I11" s="316">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f>IF(OR(ｱ.特管廃油!D27&gt;0,ｱ.特管廃油!D27&lt;0),ｱ.特管廃油!D27,IF(G$19&gt;0,"0",0))</f>
        <v>0</v>
      </c>
      <c r="H12" s="316" t="str">
        <f>IF(OR(ｲ.特管廃酸!D27&gt;0,ｲ.特管廃酸!D27&lt;0),ｲ.特管廃酸!D27,IF(H$19&gt;0,"0",0))</f>
        <v>0</v>
      </c>
      <c r="I12" s="316">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f>IF(OR(ｱ.特管廃油!D28&gt;0,ｱ.特管廃油!D28&lt;0),ｱ.特管廃油!D28,IF(G$19&gt;0,"0",0))</f>
        <v>0</v>
      </c>
      <c r="H13" s="316" t="str">
        <f>IF(OR(ｲ.特管廃酸!D28&gt;0,ｲ.特管廃酸!D28&lt;0),ｲ.特管廃酸!D28,IF(H$19&gt;0,"0",0))</f>
        <v>0</v>
      </c>
      <c r="I13" s="316">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0</v>
      </c>
      <c r="H14" s="316">
        <f>IF(OR(ｲ.特管廃酸!D29&gt;0,ｲ.特管廃酸!D29&lt;0),ｲ.特管廃酸!D29,IF(H$19&gt;0,"0",0))</f>
        <v>619.5</v>
      </c>
      <c r="I14" s="316">
        <f>IF(OR(ｳ.特管廃ｱﾙｶﾘ!D29&gt;0,ｳ.特管廃ｱﾙｶﾘ!D29&lt;0),ｳ.特管廃ｱﾙｶﾘ!D29,IF(I$19&gt;0,"0",0))</f>
        <v>1.03</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620.53</v>
      </c>
    </row>
    <row r="15" spans="2:24" ht="24" customHeight="1">
      <c r="B15" s="158" t="s">
        <v>184</v>
      </c>
      <c r="C15" s="636" t="s">
        <v>182</v>
      </c>
      <c r="D15" s="636"/>
      <c r="E15" s="636"/>
      <c r="F15" s="637"/>
      <c r="G15" s="316">
        <f>IF(OR(ｱ.特管廃油!D30&gt;0,ｱ.特管廃油!D30&lt;0),ｱ.特管廃油!D30,IF(G$19&gt;0,"0",0))</f>
        <v>0</v>
      </c>
      <c r="H15" s="316" t="str">
        <f>IF(OR(ｲ.特管廃酸!D30&gt;0,ｲ.特管廃酸!D30&lt;0),ｲ.特管廃酸!D30,IF(H$19&gt;0,"0",0))</f>
        <v>0</v>
      </c>
      <c r="I15" s="316">
        <f>IF(OR(ｳ.特管廃ｱﾙｶﾘ!D30&gt;0,ｳ.特管廃ｱﾙｶﾘ!D30&lt;0),ｳ.特管廃ｱﾙｶﾘ!D30,IF(I$19&gt;0,"0",0))</f>
        <v>0</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6" t="s">
        <v>183</v>
      </c>
      <c r="D16" s="636"/>
      <c r="E16" s="636"/>
      <c r="F16" s="637"/>
      <c r="G16" s="316">
        <f>IF(OR(ｱ.特管廃油!D31&gt;0,ｱ.特管廃油!D31&lt;0),ｱ.特管廃油!D31,IF(G$19&gt;0,"0",0))</f>
        <v>0</v>
      </c>
      <c r="H16" s="316" t="str">
        <f>IF(OR(ｲ.特管廃酸!D31&gt;0,ｲ.特管廃酸!D31&lt;0),ｲ.特管廃酸!D31,IF(H$19&gt;0,"0",0))</f>
        <v>0</v>
      </c>
      <c r="I16" s="316">
        <f>IF(OR(ｳ.特管廃ｱﾙｶﾘ!D31&gt;0,ｳ.特管廃ｱﾙｶﾘ!D31&lt;0),ｳ.特管廃ｱﾙｶﾘ!D31,IF(I$19&gt;0,"0",0))</f>
        <v>0</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36" t="s">
        <v>400</v>
      </c>
      <c r="D17" s="636"/>
      <c r="E17" s="636"/>
      <c r="F17" s="637"/>
      <c r="G17" s="316">
        <f>IF(OR(ｱ.特管廃油!D32&gt;0,ｱ.特管廃油!D32&lt;0),ｱ.特管廃油!D32,IF(G$19&gt;0,"0",0))</f>
        <v>0</v>
      </c>
      <c r="H17" s="316" t="str">
        <f>IF(OR(ｲ.特管廃酸!D32&gt;0,ｲ.特管廃酸!D32&lt;0),ｲ.特管廃酸!D32,IF(H$19&gt;0,"0",0))</f>
        <v>0</v>
      </c>
      <c r="I17" s="316">
        <f>IF(OR(ｳ.特管廃ｱﾙｶﾘ!D32&gt;0,ｳ.特管廃ｱﾙｶﾘ!D32&lt;0),ｳ.特管廃ｱﾙｶﾘ!D32,IF(I$19&gt;0,"0",0))</f>
        <v>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f>IF(OR(ｱ.特管廃油!D33&gt;0,ｱ.特管廃油!D33&lt;0),ｱ.特管廃油!D33,IF(G$19&gt;0,"0",0))</f>
        <v>0</v>
      </c>
      <c r="H18" s="319" t="str">
        <f>IF(OR(ｲ.特管廃酸!D33&gt;0,ｲ.特管廃酸!D33&lt;0),ｲ.特管廃酸!D33,IF(H$19&gt;0,"0",0))</f>
        <v>0</v>
      </c>
      <c r="I18" s="319">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0</v>
      </c>
      <c r="H19" s="322">
        <f t="shared" si="1"/>
        <v>522.03</v>
      </c>
      <c r="I19" s="322">
        <f t="shared" si="1"/>
        <v>0</v>
      </c>
      <c r="J19" s="322">
        <f t="shared" si="1"/>
        <v>0</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522.03</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0</v>
      </c>
      <c r="H37" s="346">
        <f t="shared" si="7"/>
        <v>522.03</v>
      </c>
      <c r="I37" s="346">
        <f t="shared" si="7"/>
        <v>0</v>
      </c>
      <c r="J37" s="346">
        <f t="shared" si="7"/>
        <v>0</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522.03</v>
      </c>
    </row>
    <row r="38" spans="2:24" ht="24" customHeight="1">
      <c r="B38" s="156"/>
      <c r="C38" s="658"/>
      <c r="D38" s="195"/>
      <c r="E38" s="193" t="s">
        <v>195</v>
      </c>
      <c r="F38" s="360"/>
      <c r="G38" s="340">
        <f t="shared" ref="G38:V38" si="8">SUM(G39:G41)</f>
        <v>0</v>
      </c>
      <c r="H38" s="340">
        <f t="shared" si="8"/>
        <v>522.03</v>
      </c>
      <c r="I38" s="340">
        <f t="shared" si="8"/>
        <v>0</v>
      </c>
      <c r="J38" s="340">
        <f t="shared" si="8"/>
        <v>0</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522.03</v>
      </c>
    </row>
    <row r="39" spans="2:24" ht="24" customHeight="1">
      <c r="B39" s="156"/>
      <c r="C39" s="65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58"/>
      <c r="D40" s="196"/>
      <c r="E40" s="191"/>
      <c r="F40" s="189" t="s">
        <v>194</v>
      </c>
      <c r="G40" s="342">
        <f>+ｱ.特管廃油!$AA$29</f>
        <v>0</v>
      </c>
      <c r="H40" s="342">
        <f>+ｲ.特管廃酸!$AA$29</f>
        <v>522.03</v>
      </c>
      <c r="I40" s="342">
        <f>+ｳ.特管廃ｱﾙｶﾘ!$AA$29</f>
        <v>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522.03</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0</v>
      </c>
      <c r="H43" s="348">
        <f>+ｲ.特管廃酸!$AL$27</f>
        <v>522.03</v>
      </c>
      <c r="I43" s="348">
        <f>+ｳ.特管廃ｱﾙｶﾘ!$AL$27</f>
        <v>0</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522.03</v>
      </c>
    </row>
    <row r="44" spans="2:24" ht="24" customHeight="1">
      <c r="B44" s="156"/>
      <c r="C44" s="163"/>
      <c r="D44" s="161" t="s">
        <v>150</v>
      </c>
      <c r="E44" s="656" t="s">
        <v>178</v>
      </c>
      <c r="F44" s="657"/>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8" t="s">
        <v>179</v>
      </c>
      <c r="F45" s="649"/>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1141.53</v>
      </c>
      <c r="I55" s="385">
        <f t="shared" si="9"/>
        <v>1.03</v>
      </c>
      <c r="J55" s="385">
        <f t="shared" si="9"/>
        <v>0</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1142.56</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㈱アズマ　横浜工場</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0</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1"/>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t="str">
        <f>+表紙!L34</f>
        <v>令和6 年  6月26  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東京都大田区京浜島2-2-10</v>
      </c>
      <c r="K16" s="684"/>
      <c r="L16" s="685"/>
      <c r="M16" s="685"/>
      <c r="N16" s="685"/>
      <c r="O16" s="686"/>
    </row>
    <row r="17" spans="1:17" ht="26.25" customHeight="1">
      <c r="C17" s="76"/>
      <c r="H17" s="18" t="s">
        <v>7</v>
      </c>
      <c r="I17" s="18"/>
      <c r="J17" s="684" t="str">
        <f>+表紙!J40</f>
        <v>㈱アズマ　代表取締役社長　手塚佳樹</v>
      </c>
      <c r="K17" s="684"/>
      <c r="L17" s="685"/>
      <c r="M17" s="685"/>
      <c r="N17" s="685"/>
      <c r="O17" s="686"/>
    </row>
    <row r="18" spans="1:17">
      <c r="C18" s="76"/>
      <c r="J18" s="16" t="s">
        <v>8</v>
      </c>
      <c r="O18" s="77"/>
    </row>
    <row r="19" spans="1:17">
      <c r="C19" s="76"/>
      <c r="J19" s="19" t="s">
        <v>9</v>
      </c>
      <c r="K19" s="19"/>
      <c r="L19" s="689" t="str">
        <f>IF(+表紙!L42="","",+表紙!L42)</f>
        <v>03-3790-1071</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㈱アズマ　横浜工場</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2091</v>
      </c>
      <c r="N25" s="702"/>
      <c r="O25" s="703"/>
    </row>
    <row r="26" spans="1:17" ht="21" customHeight="1">
      <c r="C26" s="417" t="s">
        <v>11</v>
      </c>
      <c r="D26" s="445"/>
      <c r="E26" s="446"/>
      <c r="F26" s="706" t="str">
        <f>+表紙!F49</f>
        <v>神奈川県横浜市都筑区川和町635</v>
      </c>
      <c r="G26" s="707"/>
      <c r="H26" s="707"/>
      <c r="I26" s="707"/>
      <c r="J26" s="707"/>
      <c r="K26" s="707"/>
      <c r="L26" s="115" t="s">
        <v>134</v>
      </c>
      <c r="M26" s="207"/>
      <c r="N26" s="723" t="str">
        <f>IF(+表紙!N49="","",+表紙!N49)</f>
        <v>045-934-1380</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Ｅ29－電気機械器具製造業</v>
      </c>
      <c r="G29" s="720"/>
      <c r="H29" s="720"/>
      <c r="I29" s="720"/>
      <c r="J29" s="25" t="s">
        <v>47</v>
      </c>
      <c r="K29" s="25"/>
      <c r="L29" s="725" t="str">
        <f>IF(+表紙!L52="","",+表紙!L52)</f>
        <v>その他の電気機械器具製造業</v>
      </c>
      <c r="M29" s="725"/>
      <c r="N29" s="726"/>
      <c r="O29" s="727"/>
      <c r="Q29" s="21"/>
    </row>
    <row r="30" spans="1:17" ht="19.5" customHeight="1">
      <c r="C30" s="288"/>
      <c r="D30" s="299" t="s">
        <v>19</v>
      </c>
      <c r="E30" s="300" t="s">
        <v>339</v>
      </c>
      <c r="F30" s="718" t="s">
        <v>340</v>
      </c>
      <c r="G30" s="487"/>
      <c r="H30" s="719"/>
      <c r="I30" s="718" t="s">
        <v>341</v>
      </c>
      <c r="J30" s="489"/>
      <c r="K30" s="490"/>
      <c r="L30" s="721">
        <f>IF(+表紙!L53="","",+表紙!L53)</f>
        <v>1078</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t="str">
        <f>IF(+表紙!L56="","",+表紙!L56)</f>
        <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74</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620.53</v>
      </c>
      <c r="I40" s="216" t="s">
        <v>4</v>
      </c>
      <c r="J40" s="439" t="s">
        <v>293</v>
      </c>
      <c r="K40" s="440"/>
      <c r="L40" s="441"/>
      <c r="M40" s="680">
        <f>+表紙!M63</f>
        <v>620.53</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t="str">
        <f>+表紙!M65</f>
        <v>0</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f>IF(表紙!M69="","",表紙!M69)</f>
        <v>639.72</v>
      </c>
      <c r="N46" s="274" t="s">
        <v>329</v>
      </c>
      <c r="O46" s="275"/>
    </row>
    <row r="47" spans="3:17" ht="17.25" customHeight="1">
      <c r="C47" s="276"/>
      <c r="D47" s="391"/>
      <c r="E47" s="392"/>
      <c r="F47" s="392"/>
      <c r="G47" s="392"/>
      <c r="H47" s="392"/>
      <c r="I47" s="393"/>
      <c r="J47" s="510" t="s">
        <v>413</v>
      </c>
      <c r="K47" s="511"/>
      <c r="L47" s="511"/>
      <c r="M47" s="278">
        <f>IF(表紙!M70="","",表紙!M70)</f>
        <v>522.03</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すでに電子マニフェストを導入している。</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3" zoomScale="78" zoomScaleNormal="78"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522.03</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619.5</v>
      </c>
      <c r="E24" s="563"/>
      <c r="F24" s="563"/>
      <c r="G24" s="182" t="s">
        <v>158</v>
      </c>
      <c r="H24" s="534">
        <f>+F12</f>
        <v>522.03</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522.03</v>
      </c>
      <c r="Q27" s="583"/>
      <c r="R27" s="583"/>
      <c r="S27" s="583"/>
      <c r="T27" s="42" t="s">
        <v>38</v>
      </c>
      <c r="U27" s="62"/>
      <c r="V27" s="62"/>
      <c r="Y27" s="60" t="s">
        <v>39</v>
      </c>
      <c r="Z27" s="63"/>
      <c r="AH27" s="51"/>
      <c r="AI27" s="51"/>
      <c r="AJ27" s="51"/>
      <c r="AK27" s="51"/>
      <c r="AL27" s="546">
        <f>+AH18+P27</f>
        <v>522.03</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619.5</v>
      </c>
      <c r="E29" s="563"/>
      <c r="F29" s="563"/>
      <c r="G29" s="182" t="s">
        <v>158</v>
      </c>
      <c r="H29" s="534">
        <f>+AL27</f>
        <v>522.03</v>
      </c>
      <c r="I29" s="535"/>
      <c r="J29" s="182" t="s">
        <v>158</v>
      </c>
      <c r="M29" s="581"/>
      <c r="P29" s="54"/>
      <c r="Q29" s="133"/>
      <c r="R29" s="49" t="s">
        <v>145</v>
      </c>
      <c r="S29" s="562" t="s">
        <v>33</v>
      </c>
      <c r="T29" s="577"/>
      <c r="U29" s="577"/>
      <c r="V29" s="578"/>
      <c r="W29" s="46"/>
      <c r="X29" s="64"/>
      <c r="Y29" s="573" t="s">
        <v>191</v>
      </c>
      <c r="Z29" s="574"/>
      <c r="AA29" s="572">
        <v>522.03</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522.03</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7" zoomScaleNormal="100" workbookViewId="0">
      <selection activeCell="AA31" sqref="AA31"/>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1.03</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1.03</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v>0</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㈱アズマ　横浜工場</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2024-06-26T11:59:59Z</dcterms:created>
  <dcterms:modified xsi:type="dcterms:W3CDTF">2024-06-26T12:00:01Z</dcterms:modified>
</cp:coreProperties>
</file>