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3040" windowHeight="80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<sst xmlns="http://schemas.openxmlformats.org/spreadsheetml/2006/main" count="3174" uniqueCount="461">
  <si>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</si>
  <si>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</si>
  <si>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</si>
  <si>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</si>
  <si>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</si>
  <si>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</si>
  <si>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</si>
  <si>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</si>
  <si>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</si>
  <si>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</si>
  <si>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</si>
  <si>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</si>
  <si>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</si>
  <si>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</si>
  <si>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</si>
  <si>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</si>
  <si>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</si>
  <si>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</si>
  <si>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</si>
  <si>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</si>
  <si>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</si>
  <si>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</si>
  <si>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</si>
  <si>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</si>
  <si>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</si>
  <si>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</si>
  <si>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</si>
  <si>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</si>
  <si>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</si>
  <si>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</si>
  <si>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</si>
  <si>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</si>
  <si>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</si>
  <si>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</si>
  <si>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</si>
  <si>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</si>
  <si>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</si>
  <si>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</si>
  <si>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</si>
  <si>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</si>
  <si>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</si>
  <si>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</si>
  <si>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</si>
  <si>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</si>
  <si>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</si>
  <si>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</si>
  <si>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</si>
  <si>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</si>
  <si>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</si>
  <si>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</si>
  <si>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</si>
  <si>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</si>
  <si>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</si>
  <si>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</si>
  <si>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</si>
  <si>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</si>
  <si>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</si>
  <si>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</si>
  <si>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</si>
  <si>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</si>
  <si>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</si>
  <si>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</si>
  <si>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</si>
  <si>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</si>
  <si>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</si>
  <si>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</si>
  <si>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</si>
  <si>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</si>
  <si>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</si>
  <si>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</si>
  <si>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</si>
  <si>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</si>
  <si>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</si>
  <si>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</si>
  <si>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</si>
  <si>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</si>
  <si>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</si>
  <si>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</si>
  <si>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</si>
  <si>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</si>
  <si>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</si>
  <si>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</si>
  <si>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</si>
  <si>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</si>
  <si>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</si>
  <si>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</si>
  <si>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</si>
  <si>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</si>
  <si>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</si>
  <si>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</si>
  <si>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</si>
  <si>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</si>
  <si>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</si>
  <si>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</si>
  <si>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</si>
  <si>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</si>
  <si>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</si>
  <si>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</si>
  <si>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</si>
  <si>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</si>
  <si>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</si>
  <si>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</si>
  <si>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</si>
  <si>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</si>
  <si>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</si>
  <si>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</si>
  <si>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</si>
  <si>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</si>
  <si>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</si>
  <si>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</si>
  <si>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</si>
  <si>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</si>
  <si>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</si>
  <si>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</si>
  <si>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</si>
  <si>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</si>
  <si>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</si>
  <si>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</si>
  <si>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</si>
  <si>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</si>
  <si>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</si>
  <si>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</si>
  <si>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</si>
  <si>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</si>
  <si>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</si>
  <si>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</si>
  <si>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</si>
  <si>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</si>
  <si>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</si>
  <si>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</si>
  <si>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</si>
  <si>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</si>
  <si>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</si>
  <si>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</si>
  <si>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</si>
  <si>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</si>
  <si>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</si>
  <si>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</si>
  <si>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</si>
  <si>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</si>
  <si>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</si>
  <si>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</si>
  <si>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</si>
  <si>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</si>
  <si>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</si>
  <si>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</si>
  <si>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</si>
  <si>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</si>
  <si>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</si>
  <si>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</si>
  <si>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</si>
  <si>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</si>
  <si>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</si>
  <si>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</si>
  <si>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</si>
  <si>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</si>
  <si>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</si>
  <si>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</si>
  <si>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</si>
  <si>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</si>
  <si>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</si>
  <si>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</si>
  <si>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</si>
  <si>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</si>
  <si>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</si>
  <si>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</si>
  <si>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</si>
  <si>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</si>
  <si>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</si>
  <si>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</si>
  <si>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</si>
  <si>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</si>
  <si>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</si>
  <si>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</si>
  <si>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</si>
  <si>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</si>
  <si>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</si>
  <si>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</si>
  <si>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</si>
  <si>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</si>
  <si>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</si>
  <si>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</si>
  <si>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</si>
  <si>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</si>
  <si>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</si>
  <si>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</si>
  <si>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</si>
  <si>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</si>
  <si>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</si>
  <si>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</si>
  <si>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</si>
  <si>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</si>
  <si>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</si>
  <si>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</si>
  <si>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</si>
  <si>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</si>
  <si>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</si>
  <si>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</si>
  <si>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</si>
  <si>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</si>
  <si>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</si>
  <si>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</si>
  <si>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</si>
  <si>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</si>
  <si>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</si>
  <si>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</si>
  <si>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</si>
  <si>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</si>
  <si>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</si>
  <si>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</si>
  <si>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</si>
  <si>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</si>
  <si>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</si>
  <si>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</si>
  <si>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</si>
  <si>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</si>
  <si>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</si>
  <si>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</si>
  <si>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</si>
  <si>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</si>
  <si>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</si>
  <si>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</si>
  <si>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</si>
  <si>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</si>
  <si>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</si>
  <si>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</si>
  <si>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</si>
  <si>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</si>
  <si>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</si>
  <si>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</si>
  <si>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</si>
  <si>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</si>
  <si>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</si>
  <si>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</si>
  <si>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</si>
  <si>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</si>
  <si>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</si>
  <si>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</si>
  <si>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</si>
  <si>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</si>
  <si>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</si>
  <si>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</si>
  <si>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</si>
  <si>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</si>
  <si>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</si>
  <si>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</si>
  <si>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</si>
  <si>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</si>
  <si>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</si>
  <si>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</si>
  <si>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</si>
  <si>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</si>
  <si>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</si>
  <si>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</si>
  <si>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</si>
  <si>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</si>
  <si>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</si>
  <si>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</si>
  <si>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</si>
  <si>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</si>
  <si>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</si>
  <si>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</si>
  <si>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</si>
  <si>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</si>
  <si>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</si>
  <si>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</si>
  <si>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</si>
  <si>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</si>
  <si>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</si>
  <si>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</si>
  <si>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</si>
  <si>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</si>
  <si>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</si>
  <si>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</si>
  <si>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</si>
  <si>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</si>
  <si>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</si>
  <si>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</si>
  <si>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</si>
  <si>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</si>
  <si>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</si>
  <si>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</si>
  <si>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</si>
  <si>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</si>
  <si>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</si>
  <si>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</si>
  <si>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</si>
  <si>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</si>
  <si>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</si>
  <si>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</si>
  <si>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</si>
  <si>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</si>
  <si>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</si>
  <si>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</si>
  <si>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</si>
  <si>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</si>
  <si>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</si>
  <si>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</si>
  <si>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</si>
  <si>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</si>
  <si>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</si>
  <si>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</si>
  <si>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</si>
  <si>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</si>
  <si>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</si>
  <si>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</si>
  <si>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</si>
  <si>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</si>
  <si>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</si>
  <si>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</si>
  <si>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</si>
  <si>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</si>
  <si>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</si>
  <si>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</si>
  <si>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</si>
  <si>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</si>
  <si>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</si>
  <si>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</si>
  <si>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</si>
  <si>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</si>
  <si>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</si>
  <si>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</si>
  <si>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</si>
  <si>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</si>
  <si>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</si>
  <si>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</si>
  <si>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</si>
  <si>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</si>
  <si>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</si>
  <si>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</si>
  <si>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</si>
  <si>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</si>
  <si>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</si>
  <si>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</si>
  <si>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</si>
  <si>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</si>
  <si>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</si>
  <si>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</si>
  <si>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</si>
  <si>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</si>
  <si>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</si>
  <si>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</si>
  <si>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</si>
  <si>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</si>
  <si>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</si>
  <si>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</si>
  <si>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</si>
  <si>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</si>
  <si>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</si>
  <si>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</si>
  <si>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</si>
  <si>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</si>
  <si>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</si>
  <si>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</si>
  <si>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</si>
  <si>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</si>
  <si>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</si>
  <si>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</si>
  <si>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</si>
  <si>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</si>
  <si>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</si>
  <si>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</si>
  <si>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</si>
  <si>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</si>
  <si>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</si>
  <si>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</si>
  <si>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</si>
  <si>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</si>
  <si>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</si>
  <si>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</si>
  <si>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</si>
  <si>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</si>
  <si>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</si>
  <si>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</si>
  <si>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</si>
  <si>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</si>
  <si>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</si>
  <si>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</si>
  <si>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</si>
  <si>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</si>
  <si>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</si>
  <si>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</si>
  <si>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</si>
  <si>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</si>
  <si>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</si>
  <si>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</si>
  <si>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</si>
  <si>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</si>
  <si>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</si>
  <si>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</si>
  <si>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</si>
  <si>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</si>
  <si>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</si>
  <si>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</si>
  <si>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</si>
  <si>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</si>
  <si>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</si>
  <si>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</si>
  <si>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</si>
  <si>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</si>
  <si>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</si>
  <si>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</si>
  <si>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</si>
  <si>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</si>
  <si>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</si>
  <si>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</si>
  <si>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</si>
  <si>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</si>
  <si>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</si>
  <si>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</si>
  <si>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</si>
  <si>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</si>
  <si>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</si>
  <si>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</si>
  <si>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</si>
  <si>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</si>
  <si>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</si>
  <si>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</si>
  <si>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</si>
  <si>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</si>
  <si>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</si>
  <si>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</si>
  <si>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</si>
  <si>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</si>
  <si>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</si>
  <si>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</si>
  <si>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</si>
  <si>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</si>
  <si>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</si>
  <si>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</si>
  <si>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</si>
  <si>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</si>
  <si>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</si>
  <si>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</si>
  <si>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</si>
  <si>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</si>
  <si>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</si>
  <si>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</si>
  <si>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</si>
  <si>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</si>
  <si>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</si>
  <si>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</si>
  <si>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</si>
  <si>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</si>
  <si>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</si>
  <si>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横浜市都筑区東方町188</t>
    <rPh sb="0" eb="2">
      <t>ヨコハマ</t>
    </rPh>
    <rPh sb="2" eb="3">
      <t>シ</t>
    </rPh>
    <rPh sb="3" eb="5">
      <t>ツヅキ</t>
    </rPh>
    <rPh sb="5" eb="6">
      <t>ク</t>
    </rPh>
    <rPh sb="6" eb="8">
      <t>トウホウ</t>
    </rPh>
    <rPh sb="8" eb="9">
      <t>チョウ</t>
    </rPh>
    <phoneticPr fontId="3"/>
  </si>
  <si>
    <t>山崎製パン株式会社横浜第二工場
工場長　上垣正博</t>
    <phoneticPr fontId="3"/>
  </si>
  <si>
    <t>045-472-6111</t>
    <phoneticPr fontId="3"/>
  </si>
  <si>
    <t>山崎製パン株式会社　横浜第二工場</t>
    <phoneticPr fontId="3"/>
  </si>
  <si>
    <t>横浜市都筑区東方町188</t>
    <phoneticPr fontId="3"/>
  </si>
  <si>
    <t>パン・和洋菓子製造業</t>
    <phoneticPr fontId="3"/>
  </si>
  <si>
    <t>1314人</t>
    <rPh sb="4" eb="5">
      <t>ニン</t>
    </rPh>
    <phoneticPr fontId="3"/>
  </si>
  <si>
    <t>事務局長 総務課長
事務局員 総務係長
　　　　　　 生産管理センター長
　　　　　 　工務係長
　　　　 　　資材係長
　　　　　 　セールス係長
　　　　　　 総務担当者</t>
    <phoneticPr fontId="3"/>
  </si>
  <si>
    <t>令和 ６ 年 ６ 月 ２０日</t>
    <phoneticPr fontId="3"/>
  </si>
  <si>
    <t>ｲ.汚泥 ⇒ 蒸留・ろ過 ⇒ 燃料化
ｶ.廃プラ類 ⇒ 破砕・溶融・スラグ燃料化・再利用
ｺ.動植物性残渣（バナナの皮） ⇒肥料化・再生利用
　　　　　　　 　　 （その他残渣の内一部）⇒醗酵・肥料化・再生利用
　　　　　　　　　　（その他残渣の内一部）⇒焼却⇒再生利用
　　　　　　　　　　（その他残渣の内一部）⇒飼料化⇒再生利用
ｽ.金属くず ⇒ 破砕・金属加工・圧縮・再利用・リサイクル</t>
    <rPh sb="160" eb="163">
      <t>シリョウカ</t>
    </rPh>
    <phoneticPr fontId="3"/>
  </si>
  <si>
    <t>原料の使い切りの取り組みにより、昨年同様廃プラスチックの排出量の抑制。
独身寮の廃棄物を2月より横浜市の回収へ変更した。</t>
    <rPh sb="0" eb="2">
      <t>ゲンリョウ</t>
    </rPh>
    <rPh sb="3" eb="4">
      <t>ツカ</t>
    </rPh>
    <rPh sb="5" eb="6">
      <t>キ</t>
    </rPh>
    <rPh sb="8" eb="9">
      <t>ト</t>
    </rPh>
    <rPh sb="10" eb="11">
      <t>ク</t>
    </rPh>
    <rPh sb="16" eb="20">
      <t>サクネンドウヨウ</t>
    </rPh>
    <rPh sb="20" eb="21">
      <t>ハイ</t>
    </rPh>
    <rPh sb="28" eb="31">
      <t>ハイシュツリョウ</t>
    </rPh>
    <rPh sb="32" eb="34">
      <t>ヨクセイ</t>
    </rPh>
    <rPh sb="36" eb="39">
      <t>ドクシンリョウ</t>
    </rPh>
    <rPh sb="40" eb="43">
      <t>ハイキブツ</t>
    </rPh>
    <rPh sb="45" eb="46">
      <t>ガツ</t>
    </rPh>
    <rPh sb="48" eb="51">
      <t>ヨコハマシ</t>
    </rPh>
    <rPh sb="52" eb="54">
      <t>カイシュウ</t>
    </rPh>
    <rPh sb="55" eb="57">
      <t>ヘンコウ</t>
    </rPh>
    <phoneticPr fontId="3"/>
  </si>
  <si>
    <t>原料の使い切りの取り組みの継続。</t>
    <rPh sb="0" eb="2">
      <t>ゲンリョウ</t>
    </rPh>
    <rPh sb="3" eb="4">
      <t>ツカ</t>
    </rPh>
    <rPh sb="5" eb="6">
      <t>キ</t>
    </rPh>
    <rPh sb="8" eb="9">
      <t>ト</t>
    </rPh>
    <rPh sb="10" eb="11">
      <t>ク</t>
    </rPh>
    <rPh sb="13" eb="15">
      <t>ケイゾク</t>
    </rPh>
    <phoneticPr fontId="3"/>
  </si>
  <si>
    <t>動植物性残渣の餅生地を飼料化にし、リサイクル効率を高められた。</t>
    <phoneticPr fontId="3"/>
  </si>
  <si>
    <t>動植物性残渣の分別をより細分化し、現状より効率の良いリサイクルを実現したい。</t>
    <phoneticPr fontId="3"/>
  </si>
  <si>
    <t>原料の使い切りの取り組みにより、昨年同様廃プラスチックの排出量の抑制。
独身寮の廃棄物を2月より横浜市の回収へ変更した。</t>
    <phoneticPr fontId="3"/>
  </si>
  <si>
    <t>原料の使い切りの取り組みの継続。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</si>
</sst>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91" zoomScaleNormal="115" zoomScaleSheetLayoutView="91" workbookViewId="0">
      <selection activeCell="K227" sqref="K227:O22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2152</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120</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38173</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451</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4</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1549.1</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4</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1522.5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1549.1</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1549.1</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459</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1522.5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1522.5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460</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山崎製パン株式会社　横浜第二工場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AR31" sqref="AR31:AT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650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664.1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650</v>
      </c>
      <c r="P27" s="863"/>
      <c r="Q27" s="863"/>
      <c r="R27" s="863"/>
      <c r="S27" s="59" t="s">
        <v>38</v>
      </c>
      <c r="T27" s="80"/>
      <c r="U27" s="80"/>
      <c r="X27" s="78" t="s">
        <v>39</v>
      </c>
      <c r="Y27" s="81"/>
      <c r="AG27" s="68"/>
      <c r="AH27" s="68"/>
      <c r="AI27" s="68"/>
      <c r="AJ27" s="68"/>
      <c r="AK27" s="905">
        <f>+AG18+O27</f>
        <v>650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664.1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650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664.1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863.5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875.5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863.5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863.5</v>
      </c>
      <c r="P27" s="863"/>
      <c r="Q27" s="863"/>
      <c r="R27" s="863"/>
      <c r="S27" s="59" t="s">
        <v>38</v>
      </c>
      <c r="T27" s="80"/>
      <c r="U27" s="80"/>
      <c r="X27" s="78" t="s">
        <v>39</v>
      </c>
      <c r="Y27" s="81"/>
      <c r="AG27" s="68"/>
      <c r="AH27" s="68"/>
      <c r="AI27" s="68"/>
      <c r="AJ27" s="68"/>
      <c r="AK27" s="905">
        <f>+AG18+O27</f>
        <v>863.5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863.5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875.5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863.5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875.5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v>
      </c>
      <c r="P27" s="863"/>
      <c r="Q27" s="863"/>
      <c r="R27" s="863"/>
      <c r="S27" s="59" t="s">
        <v>38</v>
      </c>
      <c r="T27" s="80"/>
      <c r="U27" s="80"/>
      <c r="X27" s="78" t="s">
        <v>39</v>
      </c>
      <c r="Y27" s="81"/>
      <c r="AG27" s="68"/>
      <c r="AH27" s="68"/>
      <c r="AI27" s="68"/>
      <c r="AJ27" s="68"/>
      <c r="AK27" s="905">
        <f>+AG18+O27</f>
        <v>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山崎製パン株式会社　横浜第二工場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山崎製パン株式会社　横浜第二工場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5</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664.1</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875.5</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4.5</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1549.1</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t="str">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t="str">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t="str">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t="str">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5</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664.1</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875.5</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4.5</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1549.1</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t="str">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5</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664.1</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875.5</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4.5</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1549.1</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t="str">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t="str">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5</v>
      </c>
      <c r="I19" s="519">
        <f t="shared" si="1"/>
        <v>0</v>
      </c>
      <c r="J19" s="519">
        <f t="shared" si="1"/>
        <v>0</v>
      </c>
      <c r="K19" s="519">
        <f t="shared" si="1"/>
        <v>0</v>
      </c>
      <c r="L19" s="519">
        <f t="shared" si="1"/>
        <v>650</v>
      </c>
      <c r="M19" s="519">
        <f t="shared" si="1"/>
        <v>0</v>
      </c>
      <c r="N19" s="519">
        <f t="shared" si="1"/>
        <v>0</v>
      </c>
      <c r="O19" s="519">
        <f t="shared" si="1"/>
        <v>0</v>
      </c>
      <c r="P19" s="519">
        <f t="shared" si="1"/>
        <v>863.5</v>
      </c>
      <c r="Q19" s="519">
        <f t="shared" si="1"/>
        <v>0</v>
      </c>
      <c r="R19" s="519">
        <f t="shared" si="1"/>
        <v>0</v>
      </c>
      <c r="S19" s="519">
        <f t="shared" si="1"/>
        <v>4</v>
      </c>
      <c r="T19" s="519">
        <f t="shared" si="1"/>
        <v>0</v>
      </c>
      <c r="U19" s="519">
        <f t="shared" si="1"/>
        <v>0</v>
      </c>
      <c r="V19" s="519">
        <f t="shared" si="1"/>
        <v>0</v>
      </c>
      <c r="W19" s="519">
        <f t="shared" si="1"/>
        <v>0</v>
      </c>
      <c r="X19" s="519">
        <f t="shared" si="1"/>
        <v>0</v>
      </c>
      <c r="Y19" s="519">
        <f t="shared" si="1"/>
        <v>0</v>
      </c>
      <c r="Z19" s="520">
        <f t="shared" si="1"/>
        <v>0</v>
      </c>
      <c r="AA19" s="521">
        <f t="shared" ref="AA19:AA25" si="2">SUM(G19:Z19)</f>
        <v>1522.5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5</v>
      </c>
      <c r="I37" s="554">
        <f t="shared" si="8"/>
        <v>0</v>
      </c>
      <c r="J37" s="554">
        <f t="shared" si="8"/>
        <v>0</v>
      </c>
      <c r="K37" s="554">
        <f t="shared" si="8"/>
        <v>0</v>
      </c>
      <c r="L37" s="554">
        <f t="shared" si="8"/>
        <v>650</v>
      </c>
      <c r="M37" s="554">
        <f t="shared" si="8"/>
        <v>0</v>
      </c>
      <c r="N37" s="554">
        <f t="shared" si="8"/>
        <v>0</v>
      </c>
      <c r="O37" s="554">
        <f t="shared" si="8"/>
        <v>0</v>
      </c>
      <c r="P37" s="554">
        <f t="shared" si="8"/>
        <v>863.5</v>
      </c>
      <c r="Q37" s="554">
        <f t="shared" si="8"/>
        <v>0</v>
      </c>
      <c r="R37" s="554">
        <f t="shared" si="8"/>
        <v>0</v>
      </c>
      <c r="S37" s="554">
        <f t="shared" si="8"/>
        <v>4</v>
      </c>
      <c r="T37" s="554">
        <f t="shared" si="8"/>
        <v>0</v>
      </c>
      <c r="U37" s="554">
        <f t="shared" si="8"/>
        <v>0</v>
      </c>
      <c r="V37" s="554">
        <f t="shared" si="8"/>
        <v>0</v>
      </c>
      <c r="W37" s="554">
        <f t="shared" si="8"/>
        <v>0</v>
      </c>
      <c r="X37" s="554">
        <f t="shared" si="8"/>
        <v>0</v>
      </c>
      <c r="Y37" s="554">
        <f t="shared" si="8"/>
        <v>0</v>
      </c>
      <c r="Z37" s="555">
        <f t="shared" si="8"/>
        <v>0</v>
      </c>
      <c r="AA37" s="556">
        <f t="shared" si="4"/>
        <v>1522.5</v>
      </c>
    </row>
    <row r="38" spans="2:27" ht="24" customHeight="1" x14ac:dyDescent="0.15">
      <c r="B38" s="186"/>
      <c r="C38" s="939"/>
      <c r="D38" s="247"/>
      <c r="E38" s="245" t="s">
        <v>319</v>
      </c>
      <c r="F38" s="585"/>
      <c r="G38" s="545">
        <f t="shared" ref="G38:Z38" si="9">SUM(G39:G41)</f>
        <v>0</v>
      </c>
      <c r="H38" s="545">
        <f t="shared" si="9"/>
        <v>5</v>
      </c>
      <c r="I38" s="545">
        <f t="shared" si="9"/>
        <v>0</v>
      </c>
      <c r="J38" s="545">
        <f t="shared" si="9"/>
        <v>0</v>
      </c>
      <c r="K38" s="545">
        <f t="shared" si="9"/>
        <v>0</v>
      </c>
      <c r="L38" s="545">
        <f t="shared" si="9"/>
        <v>650</v>
      </c>
      <c r="M38" s="545">
        <f t="shared" si="9"/>
        <v>0</v>
      </c>
      <c r="N38" s="545">
        <f t="shared" si="9"/>
        <v>0</v>
      </c>
      <c r="O38" s="545">
        <f t="shared" si="9"/>
        <v>0</v>
      </c>
      <c r="P38" s="545">
        <f t="shared" si="9"/>
        <v>863.5</v>
      </c>
      <c r="Q38" s="545">
        <f t="shared" si="9"/>
        <v>0</v>
      </c>
      <c r="R38" s="545">
        <f t="shared" si="9"/>
        <v>0</v>
      </c>
      <c r="S38" s="545">
        <f t="shared" si="9"/>
        <v>4</v>
      </c>
      <c r="T38" s="545">
        <f t="shared" si="9"/>
        <v>0</v>
      </c>
      <c r="U38" s="545">
        <f t="shared" si="9"/>
        <v>0</v>
      </c>
      <c r="V38" s="545">
        <f t="shared" si="9"/>
        <v>0</v>
      </c>
      <c r="W38" s="545">
        <f t="shared" si="9"/>
        <v>0</v>
      </c>
      <c r="X38" s="545">
        <f t="shared" si="9"/>
        <v>0</v>
      </c>
      <c r="Y38" s="545">
        <f t="shared" si="9"/>
        <v>0</v>
      </c>
      <c r="Z38" s="546">
        <f t="shared" si="9"/>
        <v>0</v>
      </c>
      <c r="AA38" s="547">
        <f t="shared" si="4"/>
        <v>1522.5</v>
      </c>
    </row>
    <row r="39" spans="2:27" ht="24" customHeight="1" x14ac:dyDescent="0.15">
      <c r="B39" s="186"/>
      <c r="C39" s="939"/>
      <c r="D39" s="248"/>
      <c r="E39" s="243"/>
      <c r="F39" s="241" t="s">
        <v>233</v>
      </c>
      <c r="G39" s="548">
        <f>+ｱ.燃え殻!$Z$28</f>
        <v>0</v>
      </c>
      <c r="H39" s="548">
        <f>+ｲ.汚泥!$Z$28</f>
        <v>5</v>
      </c>
      <c r="I39" s="548">
        <f>+ｳ.廃油!$Z$28</f>
        <v>0</v>
      </c>
      <c r="J39" s="548">
        <f>+ｴ.廃酸!$Z$28</f>
        <v>0</v>
      </c>
      <c r="K39" s="548">
        <f>+ｵ.廃ｱﾙｶﾘ!$Z$28</f>
        <v>0</v>
      </c>
      <c r="L39" s="548">
        <f>+ｶ.廃ﾌﾟﾗ類!$Z$28</f>
        <v>650</v>
      </c>
      <c r="M39" s="548">
        <f>+ｷ.紙くず!$Z$28</f>
        <v>0</v>
      </c>
      <c r="N39" s="548">
        <f>+ｸ.木くず!$Z$28</f>
        <v>0</v>
      </c>
      <c r="O39" s="548">
        <f>+ｹ.繊維くず!$Z$28</f>
        <v>0</v>
      </c>
      <c r="P39" s="548">
        <f>+ｺ.動植物性残さ!$Z$28</f>
        <v>863.5</v>
      </c>
      <c r="Q39" s="548">
        <f>+ｻ.動物系固形不要物!$Z$28</f>
        <v>0</v>
      </c>
      <c r="R39" s="548">
        <f>+ｼ.ｺﾞﾑくず!$Z$28</f>
        <v>0</v>
      </c>
      <c r="S39" s="548">
        <f>+ｽ.金属くず!$Z$28</f>
        <v>4</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1522.5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5</v>
      </c>
      <c r="I43" s="557">
        <f>+ｳ.廃油!$AK$27</f>
        <v>0</v>
      </c>
      <c r="J43" s="557">
        <f>+ｴ.廃酸!$AK$27</f>
        <v>0</v>
      </c>
      <c r="K43" s="557">
        <f>+ｵ.廃ｱﾙｶﾘ!$AK$27</f>
        <v>0</v>
      </c>
      <c r="L43" s="557">
        <f>+ｶ.廃ﾌﾟﾗ類!$AK$27</f>
        <v>650</v>
      </c>
      <c r="M43" s="557">
        <f>+ｷ.紙くず!$AK$27</f>
        <v>0</v>
      </c>
      <c r="N43" s="557">
        <f>+ｸ.木くず!$AK$27</f>
        <v>0</v>
      </c>
      <c r="O43" s="557">
        <f>+ｹ.繊維くず!$AK$27</f>
        <v>0</v>
      </c>
      <c r="P43" s="557">
        <f>+ｺ.動植物性残さ!$AK$27</f>
        <v>863.5</v>
      </c>
      <c r="Q43" s="557">
        <f>+ｻ.動物系固形不要物!$AK$27</f>
        <v>0</v>
      </c>
      <c r="R43" s="557">
        <f>+ｼ.ｺﾞﾑくず!$AK$27</f>
        <v>0</v>
      </c>
      <c r="S43" s="557">
        <f>+ｽ.金属くず!$AK$27</f>
        <v>4</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1522.5</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5</v>
      </c>
      <c r="I45" s="563">
        <f>+ｳ.廃油!$AR$24</f>
        <v>0</v>
      </c>
      <c r="J45" s="563">
        <f>+ｴ.廃酸!$AR$24</f>
        <v>0</v>
      </c>
      <c r="K45" s="563">
        <f>+ｵ.廃ｱﾙｶﾘ!$AR$24</f>
        <v>0</v>
      </c>
      <c r="L45" s="563">
        <f>+ｶ.廃ﾌﾟﾗ類!$AR$24</f>
        <v>650</v>
      </c>
      <c r="M45" s="563">
        <f>+ｷ.紙くず!$AR$24</f>
        <v>0</v>
      </c>
      <c r="N45" s="563">
        <f>+ｸ.木くず!$AR$24</f>
        <v>0</v>
      </c>
      <c r="O45" s="563">
        <f>+ｹ.繊維くず!$AR$24</f>
        <v>0</v>
      </c>
      <c r="P45" s="563">
        <f>+ｺ.動植物性残さ!$AR$24</f>
        <v>863.5</v>
      </c>
      <c r="Q45" s="563">
        <f>+ｻ.動物系固形不要物!$AR$24</f>
        <v>0</v>
      </c>
      <c r="R45" s="563">
        <f>+ｼ.ｺﾞﾑくず!$AR$24</f>
        <v>0</v>
      </c>
      <c r="S45" s="563">
        <f>+ｽ.金属くず!$AR$24</f>
        <v>4</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1522.5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10</v>
      </c>
      <c r="I55" s="634">
        <f t="shared" si="10"/>
        <v>0</v>
      </c>
      <c r="J55" s="634">
        <f t="shared" si="10"/>
        <v>0</v>
      </c>
      <c r="K55" s="634">
        <f t="shared" si="10"/>
        <v>0</v>
      </c>
      <c r="L55" s="634">
        <f t="shared" si="10"/>
        <v>1314.1</v>
      </c>
      <c r="M55" s="634">
        <f t="shared" si="10"/>
        <v>0</v>
      </c>
      <c r="N55" s="634">
        <f t="shared" si="10"/>
        <v>0</v>
      </c>
      <c r="O55" s="634">
        <f t="shared" si="10"/>
        <v>0</v>
      </c>
      <c r="P55" s="634">
        <f t="shared" si="10"/>
        <v>1739</v>
      </c>
      <c r="Q55" s="634">
        <f t="shared" si="10"/>
        <v>0</v>
      </c>
      <c r="R55" s="634">
        <f t="shared" si="10"/>
        <v>0</v>
      </c>
      <c r="S55" s="634">
        <f t="shared" si="10"/>
        <v>8.5</v>
      </c>
      <c r="T55" s="634">
        <f t="shared" si="10"/>
        <v>0</v>
      </c>
      <c r="U55" s="634">
        <f t="shared" si="10"/>
        <v>0</v>
      </c>
      <c r="V55" s="634">
        <f t="shared" si="10"/>
        <v>0</v>
      </c>
      <c r="W55" s="634">
        <f t="shared" si="10"/>
        <v>0</v>
      </c>
      <c r="X55" s="634">
        <f t="shared" si="10"/>
        <v>0</v>
      </c>
      <c r="Y55" s="634">
        <f t="shared" si="10"/>
        <v>0</v>
      </c>
      <c r="Z55" s="634">
        <f t="shared" si="10"/>
        <v>0</v>
      </c>
      <c r="AA55" s="633">
        <f>+AA9+AA19+AA20</f>
        <v>3071.6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 年 ６ 月 ２０日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横浜市都筑区東方町188</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山崎製パン株式会社横浜第二工場
工場長　上垣正博</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045-472-6111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山崎製パン株式会社　横浜第二工場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2152</v>
      </c>
      <c r="Q25" s="989"/>
      <c r="R25" s="989"/>
      <c r="S25" s="989"/>
      <c r="T25" s="989"/>
      <c r="U25" s="990"/>
    </row>
    <row r="26" spans="1:22" ht="26.25" customHeight="1" x14ac:dyDescent="0.15">
      <c r="C26" s="1002" t="s">
        <v>11</v>
      </c>
      <c r="D26" s="1003"/>
      <c r="E26" s="1004"/>
      <c r="F26" s="1021" t="str">
        <f>+表紙!F50</f>
        <v>横浜市都筑区東方町188</v>
      </c>
      <c r="G26" s="1022"/>
      <c r="H26" s="1022"/>
      <c r="I26" s="1022"/>
      <c r="J26" s="1022"/>
      <c r="K26" s="1022"/>
      <c r="L26" s="1022"/>
      <c r="M26" s="1022"/>
      <c r="N26" s="454" t="s">
        <v>172</v>
      </c>
      <c r="O26" s="383"/>
      <c r="P26" s="383"/>
      <c r="Q26" s="1016" t="str">
        <f>IF(+表紙!Q50="","",+表紙!Q50)</f>
        <v>045-472-6111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Ｅ09－食料品製造業</v>
      </c>
      <c r="G30" s="992"/>
      <c r="H30" s="992"/>
      <c r="I30" s="992"/>
      <c r="J30" s="992"/>
      <c r="K30" s="992"/>
      <c r="L30" s="282" t="s">
        <v>48</v>
      </c>
      <c r="M30" s="282"/>
      <c r="N30" s="993" t="str">
        <f>IF(COUNTA(表紙!N54)=1,+表紙!N54,"")</f>
        <v>パン・和洋菓子製造業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38173</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1314人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4</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1549.1</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原料の使い切りの取り組みにより、昨年同様廃プラスチックの排出量の抑制。
独身寮の廃棄物を2月より横浜市の回収へ変更した。</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4</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1522.5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原料の使い切りの取り組みの継続。</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動植物性残渣の餅生地を飼料化にし、リサイクル効率を高められた。</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動植物性残渣の分別をより細分化し、現状より効率の良いリサイクルを実現したい。</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1549.1</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1549.1</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原料の使い切りの取り組みにより、昨年同様廃プラスチックの排出量の抑制。
独身寮の廃棄物を2月より横浜市の回収へ変更した。</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1522.5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1522.5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原料の使い切りの取り組みの継続。</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2024-09-09T09:55:25Z</dcterms:modified>
</cp:coreProperties>
</file>