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G38" i="94" s="1"/>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W38" i="94"/>
  <c r="W32" i="94"/>
  <c r="W31" i="94" s="1"/>
  <c r="AK31" i="99"/>
  <c r="J38"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R28" i="76"/>
  <c r="J53" i="94" s="1"/>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<sst xmlns="http://schemas.openxmlformats.org/spreadsheetml/2006/main" count="2764" uniqueCount="428">
  <si>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</si>
  <si>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</si>
  <si>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</si>
  <si>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</si>
  <si>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</si>
  <si>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</si>
  <si>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</si>
  <si>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</si>
  <si>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</si>
  <si>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</si>
  <si>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</si>
  <si>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</si>
  <si>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</si>
  <si>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</si>
  <si>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</si>
  <si>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</si>
  <si>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</si>
  <si>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</si>
  <si>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</si>
  <si>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</si>
  <si>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</si>
  <si>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</si>
  <si>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</si>
  <si>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</si>
  <si>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</si>
  <si>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</si>
  <si>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</si>
  <si>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</si>
  <si>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</si>
  <si>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</si>
  <si>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</si>
  <si>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</si>
  <si>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</si>
  <si>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</si>
  <si>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</si>
  <si>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</si>
  <si>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</si>
  <si>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</si>
  <si>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</si>
  <si>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</si>
  <si>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</si>
  <si>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</si>
  <si>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</si>
  <si>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</si>
  <si>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</si>
  <si>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</si>
  <si>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</si>
  <si>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</si>
  <si>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</si>
  <si>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</si>
  <si>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</si>
  <si>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</si>
  <si>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</si>
  <si>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</si>
  <si>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</si>
  <si>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</si>
  <si>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</si>
  <si>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</si>
  <si>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</si>
  <si>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</si>
  <si>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</si>
  <si>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</si>
  <si>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</si>
  <si>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</si>
  <si>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</si>
  <si>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</si>
  <si>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</si>
  <si>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</si>
  <si>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</si>
  <si>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</si>
  <si>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</si>
  <si>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</si>
  <si>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</si>
  <si>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</si>
  <si>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</si>
  <si>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</si>
  <si>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</si>
  <si>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</si>
  <si>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</si>
  <si>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</si>
  <si>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</si>
  <si>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</si>
  <si>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</si>
  <si>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</si>
  <si>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</si>
  <si>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</si>
  <si>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</si>
  <si>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</si>
  <si>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</si>
  <si>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</si>
  <si>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</si>
  <si>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</si>
  <si>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</si>
  <si>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</si>
  <si>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</si>
  <si>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</si>
  <si>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</si>
  <si>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</si>
  <si>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</si>
  <si>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</si>
  <si>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</si>
  <si>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</si>
  <si>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</si>
  <si>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</si>
  <si>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</si>
  <si>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</si>
  <si>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</si>
  <si>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</si>
  <si>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</si>
  <si>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</si>
  <si>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</si>
  <si>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</si>
  <si>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</si>
  <si>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</si>
  <si>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</si>
  <si>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</si>
  <si>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</si>
  <si>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</si>
  <si>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</si>
  <si>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</si>
  <si>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</si>
  <si>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</si>
  <si>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</si>
  <si>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</si>
  <si>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</si>
  <si>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</si>
  <si>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</si>
  <si>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</si>
  <si>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</si>
  <si>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</si>
  <si>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</si>
  <si>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</si>
  <si>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</si>
  <si>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</si>
  <si>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</si>
  <si>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</si>
  <si>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</si>
  <si>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</si>
  <si>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</si>
  <si>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</si>
  <si>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</si>
  <si>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</si>
  <si>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</si>
  <si>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</si>
  <si>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</si>
  <si>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</si>
  <si>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</si>
  <si>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</si>
  <si>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</si>
  <si>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</si>
  <si>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</si>
  <si>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</si>
  <si>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</si>
  <si>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</si>
  <si>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</si>
  <si>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</si>
  <si>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</si>
  <si>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</si>
  <si>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</si>
  <si>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</si>
  <si>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</si>
  <si>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</si>
  <si>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</si>
  <si>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</si>
  <si>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</si>
  <si>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</si>
  <si>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</si>
  <si>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</si>
  <si>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</si>
  <si>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</si>
  <si>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</si>
  <si>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</si>
  <si>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</si>
  <si>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</si>
  <si>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</si>
  <si>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</si>
  <si>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</si>
  <si>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</si>
  <si>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</si>
  <si>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</si>
  <si>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</si>
  <si>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</si>
  <si>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</si>
  <si>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</si>
  <si>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</si>
  <si>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</si>
  <si>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</si>
  <si>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</si>
  <si>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</si>
  <si>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</si>
  <si>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</si>
  <si>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</si>
  <si>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</si>
  <si>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</si>
  <si>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</si>
  <si>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</si>
  <si>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</si>
  <si>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</si>
  <si>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</si>
  <si>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</si>
  <si>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</si>
  <si>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</si>
  <si>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</si>
  <si>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</si>
  <si>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</si>
  <si>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</si>
  <si>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</si>
  <si>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</si>
  <si>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</si>
  <si>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</si>
  <si>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</si>
  <si>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</si>
  <si>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</si>
  <si>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</si>
  <si>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</si>
  <si>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</si>
  <si>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</si>
  <si>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</si>
  <si>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</si>
  <si>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</si>
  <si>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</si>
  <si>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</si>
  <si>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</si>
  <si>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</si>
  <si>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</si>
  <si>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</si>
  <si>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</si>
  <si>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</si>
  <si>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</si>
  <si>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</si>
  <si>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</si>
  <si>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</si>
  <si>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</si>
  <si>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</si>
  <si>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</si>
  <si>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</si>
  <si>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</si>
  <si>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</si>
  <si>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</si>
  <si>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</si>
  <si>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</si>
  <si>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</si>
  <si>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</si>
  <si>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</si>
  <si>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</si>
  <si>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</si>
  <si>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</si>
  <si>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</si>
  <si>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</si>
  <si>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</si>
  <si>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</si>
  <si>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</si>
  <si>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</si>
  <si>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</si>
  <si>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</si>
  <si>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</si>
  <si>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</si>
  <si>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</si>
  <si>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</si>
  <si>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</si>
  <si>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</si>
  <si>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</si>
  <si>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</si>
  <si>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</si>
  <si>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</si>
  <si>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</si>
  <si>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</si>
  <si>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</si>
  <si>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</si>
  <si>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</si>
  <si>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</si>
  <si>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</si>
  <si>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</si>
  <si>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</si>
  <si>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</si>
  <si>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</si>
  <si>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</si>
  <si>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</si>
  <si>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</si>
  <si>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</si>
  <si>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</si>
  <si>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</si>
  <si>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</si>
  <si>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</si>
  <si>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</si>
  <si>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</si>
  <si>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</si>
  <si>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</si>
  <si>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</si>
  <si>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</si>
  <si>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</si>
  <si>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</si>
  <si>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</si>
  <si>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</si>
  <si>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</si>
  <si>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</si>
  <si>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</si>
  <si>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</si>
  <si>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</si>
  <si>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</si>
  <si>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</si>
  <si>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</si>
  <si>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</si>
  <si>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</si>
  <si>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</si>
  <si>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</si>
  <si>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</si>
  <si>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</si>
  <si>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</si>
  <si>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</si>
  <si>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</si>
  <si>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</si>
  <si>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</si>
  <si>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</si>
  <si>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</si>
  <si>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</si>
  <si>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</si>
  <si>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</si>
  <si>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</si>
  <si>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</si>
  <si>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</si>
  <si>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</si>
  <si>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</si>
  <si>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</si>
  <si>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</si>
  <si>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</si>
  <si>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</si>
  <si>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</si>
  <si>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</si>
  <si>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</si>
  <si>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</si>
  <si>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</si>
  <si>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</si>
  <si>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</si>
  <si>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</si>
  <si>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</si>
  <si>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</si>
  <si>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</si>
  <si>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</si>
  <si>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</si>
  <si>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</si>
  <si>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</si>
  <si>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</si>
  <si>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</si>
  <si>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</si>
  <si>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</si>
  <si>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</si>
  <si>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</si>
  <si>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</si>
  <si>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</si>
  <si>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</si>
  <si>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</si>
  <si>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</si>
  <si>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</si>
  <si>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</si>
  <si>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</si>
  <si>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</si>
  <si>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</si>
  <si>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</si>
  <si>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</si>
  <si>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</si>
  <si>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</si>
  <si>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</si>
  <si>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</si>
  <si>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</si>
  <si>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</si>
  <si>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</si>
  <si>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</si>
  <si>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</si>
  <si>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</si>
  <si>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</si>
  <si>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</si>
  <si>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</si>
  <si>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</si>
  <si>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</si>
  <si>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</si>
  <si>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</si>
  <si>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</si>
  <si>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</si>
  <si>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</si>
  <si>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</si>
  <si>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</si>
  <si>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</si>
  <si>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</si>
  <si>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</si>
  <si>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</si>
  <si>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</si>
  <si>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</si>
  <si>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</si>
  <si>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</si>
  <si>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</si>
  <si>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</si>
  <si>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</si>
  <si>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</si>
  <si>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</si>
  <si>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</si>
  <si>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</si>
  <si>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</si>
  <si>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</si>
  <si>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</si>
  <si>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</si>
  <si>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</si>
  <si>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</si>
  <si>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</si>
  <si>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</si>
  <si>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</si>
  <si>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</si>
  <si>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</si>
  <si>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</si>
  <si>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</si>
  <si>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</si>
  <si>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</si>
  <si>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</si>
  <si>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</si>
  <si>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</si>
  <si>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</si>
  <si>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</si>
  <si>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</si>
  <si>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</si>
  <si>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神奈川県横浜市都筑区茅ケ崎中央35-1</t>
    <rPh sb="0" eb="4">
      <t>カナガワケン</t>
    </rPh>
    <rPh sb="4" eb="7">
      <t>ヨコハマシ</t>
    </rPh>
    <rPh sb="7" eb="10">
      <t>ツヅキク</t>
    </rPh>
    <rPh sb="10" eb="15">
      <t>チガサキチュウオウ</t>
    </rPh>
    <phoneticPr fontId="3"/>
  </si>
  <si>
    <t>045-949-7000</t>
    <phoneticPr fontId="3"/>
  </si>
  <si>
    <t>昭和大学横浜市北部病院</t>
    <rPh sb="0" eb="4">
      <t>ショウワダイガク</t>
    </rPh>
    <rPh sb="4" eb="7">
      <t>ヨコハマシ</t>
    </rPh>
    <rPh sb="7" eb="11">
      <t>ホクブビョウイン</t>
    </rPh>
    <phoneticPr fontId="3"/>
  </si>
  <si>
    <t>病院</t>
    <rPh sb="0" eb="2">
      <t>ビョウイン</t>
    </rPh>
    <phoneticPr fontId="3"/>
  </si>
  <si>
    <t>令和6年6月28日</t>
    <phoneticPr fontId="3"/>
  </si>
  <si>
    <t>昭和大学横浜市北部病院
病院長　坂下　暁子</t>
    <rPh sb="0" eb="2">
      <t>ショウワ</t>
    </rPh>
    <rPh sb="2" eb="4">
      <t>ダイガク</t>
    </rPh>
    <rPh sb="4" eb="7">
      <t>ヨコハマシ</t>
    </rPh>
    <rPh sb="7" eb="11">
      <t>ホクブビョウイン</t>
    </rPh>
    <rPh sb="12" eb="15">
      <t>ビョウインチョウ</t>
    </rPh>
    <rPh sb="16" eb="18">
      <t>サカシタ</t>
    </rPh>
    <rPh sb="19" eb="20">
      <t>アカツキ</t>
    </rPh>
    <rPh sb="20" eb="21">
      <t>コ</t>
    </rPh>
    <phoneticPr fontId="3"/>
  </si>
  <si>
    <t>別紙参照</t>
    <rPh sb="0" eb="2">
      <t>ベッシ</t>
    </rPh>
    <rPh sb="2" eb="4">
      <t>サンショウ</t>
    </rPh>
    <phoneticPr fontId="3"/>
  </si>
  <si>
    <t>別紙参照</t>
    <rPh sb="0" eb="4">
      <t>ベッシサンショウ</t>
    </rPh>
    <phoneticPr fontId="3"/>
  </si>
  <si>
    <t>1417人</t>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</si>
</sst>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4485" y="2209800"/>
          <a:ext cx="386715" cy="63436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84960" y="2190750"/>
          <a:ext cx="392430" cy="63436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4960" y="2228850"/>
          <a:ext cx="39243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84960" y="2200275"/>
          <a:ext cx="392430" cy="63436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84960" y="2200275"/>
          <a:ext cx="392430" cy="63436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84960" y="2190750"/>
          <a:ext cx="39243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84960" y="2209800"/>
          <a:ext cx="392430" cy="63436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Y62" sqref="Y6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423</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419</v>
      </c>
      <c r="M40" s="486"/>
      <c r="N40" s="486"/>
      <c r="O40" s="486"/>
      <c r="P40" s="486"/>
      <c r="Q40" s="486"/>
      <c r="R40" s="486"/>
      <c r="S40" s="486"/>
      <c r="T40" s="486"/>
      <c r="U40" s="487"/>
      <c r="W40" s="16"/>
      <c r="X40" s="16"/>
    </row>
    <row r="41" spans="1:25" ht="26.25" customHeight="1">
      <c r="C41" s="80"/>
      <c r="I41" s="20"/>
      <c r="J41" s="20" t="s">
        <v>7</v>
      </c>
      <c r="K41" s="20"/>
      <c r="L41" s="486" t="s">
        <v>424</v>
      </c>
      <c r="M41" s="486"/>
      <c r="N41" s="486"/>
      <c r="O41" s="486"/>
      <c r="P41" s="486"/>
      <c r="Q41" s="486"/>
      <c r="R41" s="486"/>
      <c r="S41" s="486"/>
      <c r="T41" s="486"/>
      <c r="U41" s="487"/>
    </row>
    <row r="42" spans="1:25">
      <c r="C42" s="80"/>
      <c r="L42" s="17" t="s">
        <v>8</v>
      </c>
      <c r="U42" s="81"/>
    </row>
    <row r="43" spans="1:25" ht="13.5">
      <c r="C43" s="80"/>
      <c r="L43" s="21"/>
      <c r="M43" s="21" t="s">
        <v>9</v>
      </c>
      <c r="N43" s="21"/>
      <c r="O43" s="488" t="s">
        <v>420</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421</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2260</v>
      </c>
      <c r="Q49" s="550"/>
      <c r="R49" s="550"/>
      <c r="S49" s="550"/>
      <c r="T49" s="550"/>
      <c r="U49" s="551"/>
    </row>
    <row r="50" spans="3:23" ht="26.25" customHeight="1">
      <c r="C50" s="510" t="s">
        <v>11</v>
      </c>
      <c r="D50" s="562"/>
      <c r="E50" s="563"/>
      <c r="F50" s="461" t="s">
        <v>419</v>
      </c>
      <c r="G50" s="462"/>
      <c r="H50" s="462"/>
      <c r="I50" s="462"/>
      <c r="J50" s="462"/>
      <c r="K50" s="462"/>
      <c r="L50" s="462"/>
      <c r="M50" s="462"/>
      <c r="N50" s="116" t="s">
        <v>131</v>
      </c>
      <c r="O50" s="425"/>
      <c r="P50" s="425"/>
      <c r="Q50" s="552" t="s">
        <v>420</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422</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689</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t="s">
        <v>427</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425</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426</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296.28999999999996</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296.28999999999996</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296.28999999999996</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f>+別紙!X15</f>
        <v>294.18</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f>+別紙!X16</f>
        <v>2.11</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f>+別紙!X17</f>
        <v>294.18</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296.28999999999996</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294.18</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2.11</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294.18</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296.28999999999996</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9" zoomScaleNormal="100" workbookViewId="0">
      <selection activeCell="AC26" sqref="AC26"/>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昭和大学横浜市北部病院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1.1499999999999999</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1.1499999999999999</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1.1499999999999999</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1.1499999999999999</v>
      </c>
      <c r="P27" s="680"/>
      <c r="Q27" s="680"/>
      <c r="R27" s="680"/>
      <c r="S27" s="44" t="s">
        <v>38</v>
      </c>
      <c r="T27" s="65"/>
      <c r="U27" s="65"/>
      <c r="X27" s="63" t="s">
        <v>39</v>
      </c>
      <c r="Y27" s="66"/>
      <c r="AG27" s="53"/>
      <c r="AH27" s="53"/>
      <c r="AI27" s="53"/>
      <c r="AJ27" s="53"/>
      <c r="AK27" s="650">
        <f>+AG18+O27</f>
        <v>1.1499999999999999</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1.1499999999999999</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1.1499999999999999</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1.1499999999999999</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1.1499999999999999</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1" zoomScaleNormal="100" workbookViewId="0">
      <selection activeCell="AC25" sqref="AC2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295.14</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295.14</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0.96</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295.14</v>
      </c>
      <c r="P27" s="680"/>
      <c r="Q27" s="680"/>
      <c r="R27" s="680"/>
      <c r="S27" s="44" t="s">
        <v>38</v>
      </c>
      <c r="T27" s="65"/>
      <c r="U27" s="65"/>
      <c r="X27" s="63" t="s">
        <v>39</v>
      </c>
      <c r="Y27" s="66"/>
      <c r="AG27" s="53"/>
      <c r="AH27" s="53"/>
      <c r="AI27" s="53"/>
      <c r="AJ27" s="53"/>
      <c r="AK27" s="650">
        <f>+AG18+O27</f>
        <v>295.14</v>
      </c>
      <c r="AL27" s="651"/>
      <c r="AM27" s="651"/>
      <c r="AN27" s="651"/>
      <c r="AO27" s="52" t="s">
        <v>13</v>
      </c>
      <c r="AP27" s="295"/>
      <c r="AQ27" s="118"/>
      <c r="AR27" s="660">
        <v>294.18</v>
      </c>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0.96</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295.14</v>
      </c>
      <c r="G29" s="641"/>
      <c r="H29" s="201" t="s">
        <v>155</v>
      </c>
      <c r="L29" s="653"/>
      <c r="O29" s="56"/>
      <c r="P29" s="134"/>
      <c r="Q29" s="51" t="s">
        <v>142</v>
      </c>
      <c r="R29" s="662" t="s">
        <v>33</v>
      </c>
      <c r="S29" s="684"/>
      <c r="T29" s="684"/>
      <c r="U29" s="685"/>
      <c r="V29" s="48"/>
      <c r="W29" s="67"/>
      <c r="X29" s="715" t="s">
        <v>227</v>
      </c>
      <c r="Y29" s="716"/>
      <c r="Z29" s="642">
        <v>294.18</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294.18</v>
      </c>
      <c r="G30" s="641"/>
      <c r="H30" s="201" t="s">
        <v>155</v>
      </c>
      <c r="L30" s="653"/>
      <c r="O30" s="56"/>
      <c r="Q30" s="655">
        <f>+ROUND(Z28,2)+ROUND(Z29,2)+ROUND(Z30,2)</f>
        <v>295.14</v>
      </c>
      <c r="R30" s="680"/>
      <c r="S30" s="680"/>
      <c r="T30" s="680"/>
      <c r="U30" s="44" t="s">
        <v>16</v>
      </c>
      <c r="X30" s="715" t="s">
        <v>145</v>
      </c>
      <c r="Y30" s="716"/>
      <c r="Z30" s="642"/>
      <c r="AA30" s="643"/>
      <c r="AB30" s="643"/>
      <c r="AC30" s="643"/>
      <c r="AD30" s="643"/>
      <c r="AE30" s="44" t="s">
        <v>13</v>
      </c>
      <c r="AK30" s="660">
        <v>294.18</v>
      </c>
      <c r="AL30" s="661"/>
      <c r="AM30" s="661"/>
      <c r="AN30" s="661"/>
      <c r="AO30" s="52" t="s">
        <v>13</v>
      </c>
      <c r="AR30" s="744"/>
      <c r="AS30" s="741"/>
      <c r="AT30" s="741"/>
      <c r="AU30" s="742"/>
    </row>
    <row r="31" spans="2:48" ht="27" customHeight="1" thickTop="1" thickBot="1">
      <c r="B31" s="679" t="s">
        <v>165</v>
      </c>
      <c r="C31" s="662"/>
      <c r="D31" s="662"/>
      <c r="E31" s="649"/>
      <c r="F31" s="640">
        <v>0.96</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294.18</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昭和大学横浜市北部病院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34"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昭和大学横浜市北部病院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1.1499999999999999</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295.14</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296.28999999999996</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1.1499999999999999</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295.14</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296.28999999999996</v>
      </c>
    </row>
    <row r="15" spans="2:24" ht="24" customHeight="1">
      <c r="B15" s="157" t="s">
        <v>168</v>
      </c>
      <c r="C15" s="757" t="s">
        <v>218</v>
      </c>
      <c r="D15" s="757"/>
      <c r="E15" s="757"/>
      <c r="F15" s="758"/>
      <c r="G15" s="377" t="str">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294.18</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294.18</v>
      </c>
    </row>
    <row r="16" spans="2:24" ht="24" customHeight="1">
      <c r="B16" s="157" t="s">
        <v>169</v>
      </c>
      <c r="C16" s="757" t="s">
        <v>219</v>
      </c>
      <c r="D16" s="757"/>
      <c r="E16" s="757"/>
      <c r="F16" s="758"/>
      <c r="G16" s="377">
        <f>IF(OR(ｱ.特管廃油!F31&gt;0,ｱ.特管廃油!F31&lt;0),ｱ.特管廃油!F31,IF(G$19&gt;0,"0",0))</f>
        <v>1.1499999999999999</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0.96</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2.11</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294.18</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f t="shared" si="0"/>
        <v>294.18</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1.1499999999999999</v>
      </c>
      <c r="H19" s="372">
        <f t="shared" si="1"/>
        <v>0</v>
      </c>
      <c r="I19" s="372">
        <f t="shared" si="1"/>
        <v>0</v>
      </c>
      <c r="J19" s="372">
        <f t="shared" si="1"/>
        <v>295.14</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296.28999999999996</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1.1499999999999999</v>
      </c>
      <c r="H37" s="404">
        <f t="shared" si="7"/>
        <v>0</v>
      </c>
      <c r="I37" s="404">
        <f t="shared" si="7"/>
        <v>0</v>
      </c>
      <c r="J37" s="404">
        <f t="shared" si="7"/>
        <v>295.14</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296.28999999999996</v>
      </c>
    </row>
    <row r="38" spans="2:24" ht="24" customHeight="1">
      <c r="B38" s="155"/>
      <c r="C38" s="779"/>
      <c r="D38" s="214"/>
      <c r="E38" s="212" t="s">
        <v>231</v>
      </c>
      <c r="F38" s="417"/>
      <c r="G38" s="398">
        <f t="shared" ref="G38:V38" si="8">SUM(G39:G41)</f>
        <v>1.1499999999999999</v>
      </c>
      <c r="H38" s="398">
        <f t="shared" si="8"/>
        <v>0</v>
      </c>
      <c r="I38" s="398">
        <f t="shared" si="8"/>
        <v>0</v>
      </c>
      <c r="J38" s="398">
        <f t="shared" si="8"/>
        <v>295.14</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296.28999999999996</v>
      </c>
    </row>
    <row r="39" spans="2:24" ht="24" customHeight="1">
      <c r="B39" s="155"/>
      <c r="C39" s="779"/>
      <c r="D39" s="215"/>
      <c r="E39" s="210"/>
      <c r="F39" s="208" t="s">
        <v>173</v>
      </c>
      <c r="G39" s="400">
        <f>+ｱ.特管廃油!$Z$28</f>
        <v>1.1499999999999999</v>
      </c>
      <c r="H39" s="400">
        <f>+ｲ.特管廃酸!$Z$28</f>
        <v>0</v>
      </c>
      <c r="I39" s="400">
        <f>+ｳ.特管廃ｱﾙｶﾘ!$Z$28</f>
        <v>0</v>
      </c>
      <c r="J39" s="400">
        <f>+ｴ.感染性廃棄物!$Z$28</f>
        <v>0.96</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2.11</v>
      </c>
    </row>
    <row r="40" spans="2:24" ht="24" customHeight="1">
      <c r="B40" s="155"/>
      <c r="C40" s="779"/>
      <c r="D40" s="215"/>
      <c r="E40" s="210"/>
      <c r="F40" s="208" t="s">
        <v>230</v>
      </c>
      <c r="G40" s="400">
        <f>+ｱ.特管廃油!$Z$29</f>
        <v>0</v>
      </c>
      <c r="H40" s="400">
        <f>+ｲ.特管廃酸!$Z$29</f>
        <v>0</v>
      </c>
      <c r="I40" s="400">
        <f>+ｳ.特管廃ｱﾙｶﾘ!$Z$29</f>
        <v>0</v>
      </c>
      <c r="J40" s="400">
        <f>+ｴ.感染性廃棄物!$Z$29</f>
        <v>294.18</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294.18</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1.1499999999999999</v>
      </c>
      <c r="H43" s="406">
        <f>+ｲ.特管廃酸!$AK$27</f>
        <v>0</v>
      </c>
      <c r="I43" s="406">
        <f>+ｳ.特管廃ｱﾙｶﾘ!$AK$27</f>
        <v>0</v>
      </c>
      <c r="J43" s="406">
        <f>+ｴ.感染性廃棄物!$AK$27</f>
        <v>295.14</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296.28999999999996</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294.18</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294.18</v>
      </c>
    </row>
    <row r="45" spans="2:24" ht="24" customHeight="1">
      <c r="B45" s="155"/>
      <c r="C45" s="162"/>
      <c r="D45" s="418" t="s">
        <v>149</v>
      </c>
      <c r="E45" s="774" t="s">
        <v>177</v>
      </c>
      <c r="F45" s="775"/>
      <c r="G45" s="410">
        <f>+ｱ.特管廃油!$AR$24</f>
        <v>1.1499999999999999</v>
      </c>
      <c r="H45" s="410">
        <f>+ｲ.特管廃酸!$AR$24</f>
        <v>0</v>
      </c>
      <c r="I45" s="410">
        <f>+ｳ.特管廃ｱﾙｶﾘ!$AR$24</f>
        <v>0</v>
      </c>
      <c r="J45" s="410">
        <f>+ｴ.感染性廃棄物!$AR$24</f>
        <v>0.96</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2.11</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294.18</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294.18</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2.2999999999999998</v>
      </c>
      <c r="H55" s="414">
        <f t="shared" ref="H55:W55" si="9">IF(H9="0",+H19+H20,+H9+H19+H20)</f>
        <v>0</v>
      </c>
      <c r="I55" s="414">
        <f t="shared" si="9"/>
        <v>0</v>
      </c>
      <c r="J55" s="414">
        <f t="shared" si="9"/>
        <v>590.28</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4" zoomScaleNormal="100" zoomScaleSheetLayoutView="100"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令和6年6月28日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神奈川県横浜市都筑区茅ケ崎中央35-1</v>
      </c>
      <c r="M16" s="801"/>
      <c r="N16" s="801"/>
      <c r="O16" s="801"/>
      <c r="P16" s="801"/>
      <c r="Q16" s="801"/>
      <c r="R16" s="801"/>
      <c r="S16" s="801"/>
      <c r="T16" s="801"/>
      <c r="U16" s="303"/>
    </row>
    <row r="17" spans="1:22" ht="26.25" customHeight="1">
      <c r="C17" s="80"/>
      <c r="I17" s="20"/>
      <c r="J17" s="20" t="s">
        <v>7</v>
      </c>
      <c r="K17" s="20"/>
      <c r="L17" s="801" t="str">
        <f>+表紙!L41</f>
        <v>昭和大学横浜市北部病院
病院長　坂下　暁子</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045-949-7000</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昭和大学横浜市北部病院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2260</v>
      </c>
      <c r="Q25" s="813"/>
      <c r="R25" s="813"/>
      <c r="S25" s="813"/>
      <c r="T25" s="813"/>
      <c r="U25" s="814"/>
    </row>
    <row r="26" spans="1:22" ht="26.25" customHeight="1">
      <c r="C26" s="510" t="s">
        <v>11</v>
      </c>
      <c r="D26" s="562"/>
      <c r="E26" s="563"/>
      <c r="F26" s="835" t="str">
        <f>+表紙!F50</f>
        <v>神奈川県横浜市都筑区茅ケ崎中央35-1</v>
      </c>
      <c r="G26" s="836"/>
      <c r="H26" s="836"/>
      <c r="I26" s="836"/>
      <c r="J26" s="836"/>
      <c r="K26" s="836"/>
      <c r="L26" s="836"/>
      <c r="M26" s="836"/>
      <c r="N26" s="116" t="s">
        <v>131</v>
      </c>
      <c r="O26"/>
      <c r="P26"/>
      <c r="Q26" s="815" t="str">
        <f>IF(+表紙!Q50="","",+表紙!Q50)</f>
        <v>045-949-7000</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病院</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689</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t="str">
        <f>IF(+表紙!F61="","",+表紙!F61)</f>
        <v>1417人</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別紙参照</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296.28999999999996</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2</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296.28999999999996</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296.28999999999996</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f>+表紙!K209</f>
        <v>294.18</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f>+表紙!K210</f>
        <v>2.11</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f>+表紙!K211</f>
        <v>294.18</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296.28999999999996</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294.18</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2.11</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294.18</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296.28999999999996</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2024-07-02T04:10:05Z</dcterms:created>
  <dcterms:modified xsi:type="dcterms:W3CDTF">2024-09-09T09:59:12Z</dcterms:modified>
</cp:coreProperties>
</file>