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s="1"/>
  <c r="P16" i="82"/>
  <c r="U50" i="94" s="1"/>
  <c r="R45" i="94"/>
  <c r="Q18" i="94"/>
  <c r="Q17" i="94"/>
  <c r="Q16" i="94"/>
  <c r="Q15" i="94"/>
  <c r="Q14" i="94"/>
  <c r="Q13" i="94"/>
  <c r="Q12" i="94"/>
  <c r="Q11" i="94"/>
  <c r="Q10" i="94"/>
  <c r="Q9" i="94"/>
  <c r="Q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S28" i="76" l="1"/>
  <c r="J53" i="94" s="1"/>
  <c r="AL31" i="76"/>
  <c r="J52" i="94" s="1"/>
  <c r="J14" i="94"/>
  <c r="J15" i="94"/>
  <c r="J17" i="94"/>
  <c r="J12" i="94"/>
  <c r="J18" i="94"/>
  <c r="J10" i="94"/>
  <c r="J9" i="94"/>
  <c r="J55"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<sst xmlns="http://schemas.openxmlformats.org/spreadsheetml/2006/main" count="2838" uniqueCount="436">
  <si>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</si>
  <si>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</si>
  <si>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</si>
  <si>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</si>
  <si>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</si>
  <si>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</si>
  <si>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</si>
  <si>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</si>
  <si>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</si>
  <si>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</si>
  <si>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</si>
  <si>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</si>
  <si>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</si>
  <si>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</si>
  <si>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</si>
  <si>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</si>
  <si>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</si>
  <si>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</si>
  <si>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</si>
  <si>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</si>
  <si>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</si>
  <si>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</si>
  <si>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</si>
  <si>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</si>
  <si>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</si>
  <si>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</si>
  <si>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</si>
  <si>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</si>
  <si>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</si>
  <si>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</si>
  <si>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</si>
  <si>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</si>
  <si>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</si>
  <si>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</si>
  <si>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</si>
  <si>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</si>
  <si>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</si>
  <si>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</si>
  <si>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</si>
  <si>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</si>
  <si>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</si>
  <si>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</si>
  <si>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</si>
  <si>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</si>
  <si>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</si>
  <si>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</si>
  <si>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</si>
  <si>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</si>
  <si>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</si>
  <si>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</si>
  <si>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</si>
  <si>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</si>
  <si>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</si>
  <si>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</si>
  <si>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</si>
  <si>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</si>
  <si>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</si>
  <si>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</si>
  <si>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</si>
  <si>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</si>
  <si>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</si>
  <si>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</si>
  <si>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</si>
  <si>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</si>
  <si>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</si>
  <si>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</si>
  <si>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</si>
  <si>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</si>
  <si>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</si>
  <si>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</si>
  <si>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</si>
  <si>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</si>
  <si>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</si>
  <si>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</si>
  <si>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</si>
  <si>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</si>
  <si>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</si>
  <si>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</si>
  <si>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</si>
  <si>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</si>
  <si>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</si>
  <si>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</si>
  <si>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</si>
  <si>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</si>
  <si>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</si>
  <si>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</si>
  <si>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</si>
  <si>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</si>
  <si>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</si>
  <si>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</si>
  <si>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</si>
  <si>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</si>
  <si>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</si>
  <si>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</si>
  <si>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</si>
  <si>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</si>
  <si>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</si>
  <si>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</si>
  <si>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</si>
  <si>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</si>
  <si>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</si>
  <si>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</si>
  <si>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</si>
  <si>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</si>
  <si>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</si>
  <si>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</si>
  <si>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</si>
  <si>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</si>
  <si>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</si>
  <si>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</si>
  <si>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</si>
  <si>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</si>
  <si>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</si>
  <si>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</si>
  <si>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</si>
  <si>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</si>
  <si>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</si>
  <si>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</si>
  <si>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</si>
  <si>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</si>
  <si>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</si>
  <si>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</si>
  <si>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</si>
  <si>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</si>
  <si>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</si>
  <si>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</si>
  <si>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</si>
  <si>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</si>
  <si>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</si>
  <si>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</si>
  <si>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</si>
  <si>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</si>
  <si>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</si>
  <si>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</si>
  <si>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</si>
  <si>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</si>
  <si>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</si>
  <si>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</si>
  <si>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</si>
  <si>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</si>
  <si>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</si>
  <si>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</si>
  <si>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</si>
  <si>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</si>
  <si>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</si>
  <si>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</si>
  <si>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</si>
  <si>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</si>
  <si>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</si>
  <si>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</si>
  <si>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</si>
  <si>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</si>
  <si>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</si>
  <si>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</si>
  <si>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</si>
  <si>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</si>
  <si>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</si>
  <si>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</si>
  <si>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</si>
  <si>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</si>
  <si>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</si>
  <si>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</si>
  <si>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</si>
  <si>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</si>
  <si>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</si>
  <si>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</si>
  <si>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</si>
  <si>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</si>
  <si>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</si>
  <si>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</si>
  <si>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</si>
  <si>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</si>
  <si>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</si>
  <si>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</si>
  <si>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</si>
  <si>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</si>
  <si>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</si>
  <si>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</si>
  <si>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</si>
  <si>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</si>
  <si>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</si>
  <si>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</si>
  <si>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</si>
  <si>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</si>
  <si>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</si>
  <si>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</si>
  <si>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</si>
  <si>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</si>
  <si>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</si>
  <si>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</si>
  <si>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</si>
  <si>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</si>
  <si>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</si>
  <si>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</si>
  <si>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</si>
  <si>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</si>
  <si>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</si>
  <si>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</si>
  <si>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</si>
  <si>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</si>
  <si>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</si>
  <si>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</si>
  <si>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</si>
  <si>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</si>
  <si>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</si>
  <si>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</si>
  <si>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</si>
  <si>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</si>
  <si>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</si>
  <si>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</si>
  <si>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</si>
  <si>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</si>
  <si>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</si>
  <si>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</si>
  <si>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</si>
  <si>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</si>
  <si>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</si>
  <si>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</si>
  <si>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</si>
  <si>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</si>
  <si>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</si>
  <si>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</si>
  <si>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</si>
  <si>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</si>
  <si>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</si>
  <si>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</si>
  <si>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</si>
  <si>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</si>
  <si>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</si>
  <si>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</si>
  <si>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</si>
  <si>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</si>
  <si>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</si>
  <si>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</si>
  <si>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</si>
  <si>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</si>
  <si>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</si>
  <si>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</si>
  <si>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</si>
  <si>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</si>
  <si>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</si>
  <si>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</si>
  <si>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</si>
  <si>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</si>
  <si>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</si>
  <si>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</si>
  <si>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</si>
  <si>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</si>
  <si>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</si>
  <si>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</si>
  <si>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</si>
  <si>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</si>
  <si>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</si>
  <si>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</si>
  <si>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</si>
  <si>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</si>
  <si>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</si>
  <si>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</si>
  <si>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</si>
  <si>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</si>
  <si>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</si>
  <si>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</si>
  <si>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</si>
  <si>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</si>
  <si>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</si>
  <si>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</si>
  <si>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</si>
  <si>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</si>
  <si>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</si>
  <si>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</si>
  <si>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</si>
  <si>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</si>
  <si>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</si>
  <si>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</si>
  <si>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</si>
  <si>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</si>
  <si>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</si>
  <si>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</si>
  <si>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</si>
  <si>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</si>
  <si>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</si>
  <si>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</si>
  <si>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</si>
  <si>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</si>
  <si>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</si>
  <si>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</si>
  <si>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</si>
  <si>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</si>
  <si>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</si>
  <si>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</si>
  <si>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</si>
  <si>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</si>
  <si>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</si>
  <si>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</si>
  <si>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</si>
  <si>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</si>
  <si>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</si>
  <si>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</si>
  <si>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</si>
  <si>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</si>
  <si>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</si>
  <si>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</si>
  <si>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</si>
  <si>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</si>
  <si>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</si>
  <si>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</si>
  <si>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</si>
  <si>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</si>
  <si>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</si>
  <si>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</si>
  <si>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</si>
  <si>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</si>
  <si>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</si>
  <si>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</si>
  <si>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</si>
  <si>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</si>
  <si>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</si>
  <si>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</si>
  <si>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</si>
  <si>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</si>
  <si>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</si>
  <si>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</si>
  <si>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</si>
  <si>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</si>
  <si>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</si>
  <si>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</si>
  <si>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</si>
  <si>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</si>
  <si>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</si>
  <si>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</si>
  <si>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</si>
  <si>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</si>
  <si>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</si>
  <si>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</si>
  <si>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</si>
  <si>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</si>
  <si>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</si>
  <si>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</si>
  <si>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</si>
  <si>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</si>
  <si>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</si>
  <si>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</si>
  <si>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</si>
  <si>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</si>
  <si>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</si>
  <si>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</si>
  <si>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</si>
  <si>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</si>
  <si>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</si>
  <si>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</si>
  <si>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</si>
  <si>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</si>
  <si>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</si>
  <si>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</si>
  <si>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</si>
  <si>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</si>
  <si>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</si>
  <si>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</si>
  <si>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</si>
  <si>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</si>
  <si>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</si>
  <si>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</si>
  <si>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</si>
  <si>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</si>
  <si>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</si>
  <si>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</si>
  <si>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</si>
  <si>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</si>
  <si>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</si>
  <si>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</si>
  <si>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</si>
  <si>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</si>
  <si>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</si>
  <si>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</si>
  <si>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</si>
  <si>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</si>
  <si>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</si>
  <si>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</si>
  <si>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</si>
  <si>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</si>
  <si>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</si>
  <si>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</si>
  <si>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</si>
  <si>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</si>
  <si>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</si>
  <si>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</si>
  <si>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</si>
  <si>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</si>
  <si>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</si>
  <si>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</si>
  <si>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</si>
  <si>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</si>
  <si>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</si>
  <si>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</si>
  <si>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</si>
  <si>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</si>
  <si>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</si>
  <si>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</si>
  <si>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</si>
  <si>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</si>
  <si>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</si>
  <si>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</si>
  <si>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</si>
  <si>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</si>
  <si>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</si>
  <si>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</si>
  <si>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</si>
  <si>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</si>
  <si>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</si>
  <si>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</si>
  <si>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</si>
  <si>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</si>
  <si>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</si>
  <si>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</si>
  <si>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</si>
  <si>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</si>
  <si>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</si>
  <si>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</si>
  <si>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</si>
  <si>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</si>
  <si>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</si>
  <si>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</si>
  <si>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</si>
  <si>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</si>
  <si>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</si>
  <si>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</si>
  <si>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</si>
  <si>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</si>
  <si>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神奈川県横浜市都筑区茅ケ崎中央35-1</t>
    <rPh sb="0" eb="4">
      <t>カナガワケン</t>
    </rPh>
    <rPh sb="4" eb="7">
      <t>ヨコハマシ</t>
    </rPh>
    <rPh sb="7" eb="10">
      <t>ツヅキク</t>
    </rPh>
    <rPh sb="10" eb="15">
      <t>チガサキチュウオウ</t>
    </rPh>
    <phoneticPr fontId="3"/>
  </si>
  <si>
    <t>昭和大学横浜市北部病院</t>
    <rPh sb="0" eb="4">
      <t>ショウワダイガク</t>
    </rPh>
    <rPh sb="4" eb="7">
      <t>ヨコハマシ</t>
    </rPh>
    <rPh sb="7" eb="11">
      <t>ホクブビョウイン</t>
    </rPh>
    <phoneticPr fontId="3"/>
  </si>
  <si>
    <t>045-949-7000</t>
    <phoneticPr fontId="3"/>
  </si>
  <si>
    <t>病院</t>
    <rPh sb="0" eb="2">
      <t>ビョウイン</t>
    </rPh>
    <phoneticPr fontId="3"/>
  </si>
  <si>
    <t>○</t>
  </si>
  <si>
    <t>令和6年6月28日</t>
    <phoneticPr fontId="3"/>
  </si>
  <si>
    <t>昭和大学横浜市北部病院
病院長　坂下　暁子</t>
    <rPh sb="0" eb="4">
      <t>ショウワダイガク</t>
    </rPh>
    <rPh sb="4" eb="7">
      <t>ヨコハマシ</t>
    </rPh>
    <rPh sb="7" eb="11">
      <t>ホクブビョウイン</t>
    </rPh>
    <rPh sb="12" eb="15">
      <t>ビョウインチョウ</t>
    </rPh>
    <rPh sb="16" eb="18">
      <t>サカシタ</t>
    </rPh>
    <rPh sb="19" eb="20">
      <t>アカツキ</t>
    </rPh>
    <rPh sb="20" eb="21">
      <t>コ</t>
    </rPh>
    <phoneticPr fontId="3"/>
  </si>
  <si>
    <t>1417人</t>
    <rPh sb="4" eb="5">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</si>
</sst>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3065" y="2209800"/>
          <a:ext cx="584835" cy="63436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3540" y="2200275"/>
          <a:ext cx="590550" cy="63436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3540" y="2209800"/>
          <a:ext cx="590550" cy="63436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3540" y="2190750"/>
          <a:ext cx="590550" cy="63436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3540" y="2228850"/>
          <a:ext cx="59055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3540" y="2200275"/>
          <a:ext cx="590550" cy="63436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3540" y="2200275"/>
          <a:ext cx="590550" cy="63436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3540" y="2190750"/>
          <a:ext cx="59055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3540" y="2209800"/>
          <a:ext cx="590550" cy="63436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6" zoomScaleNormal="100" zoomScaleSheetLayoutView="100" workbookViewId="0">
      <selection activeCell="U68" sqref="U68"/>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432</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433</v>
      </c>
      <c r="M34" s="460"/>
      <c r="N34" s="460"/>
      <c r="O34" s="461"/>
      <c r="Q34" s="15"/>
      <c r="R34" s="15"/>
      <c r="S34" s="15"/>
    </row>
    <row r="35" spans="1:19" ht="13.5">
      <c r="C35" s="76"/>
      <c r="O35" s="78"/>
      <c r="Q35" s="15"/>
      <c r="R35" s="15"/>
      <c r="S35" s="15"/>
    </row>
    <row r="36" spans="1:19" ht="13.5">
      <c r="C36" s="479" t="s">
        <v>41</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428</v>
      </c>
      <c r="K39" s="450"/>
      <c r="L39" s="451"/>
      <c r="M39" s="451"/>
      <c r="N39" s="451"/>
      <c r="O39" s="452"/>
      <c r="Q39" s="15"/>
      <c r="R39" s="15"/>
    </row>
    <row r="40" spans="1:19" ht="26.25" customHeight="1">
      <c r="C40" s="76"/>
      <c r="H40" s="18" t="s">
        <v>7</v>
      </c>
      <c r="I40" s="18"/>
      <c r="J40" s="450" t="s">
        <v>434</v>
      </c>
      <c r="K40" s="450"/>
      <c r="L40" s="451"/>
      <c r="M40" s="451"/>
      <c r="N40" s="451"/>
      <c r="O40" s="452"/>
    </row>
    <row r="41" spans="1:19">
      <c r="C41" s="76"/>
      <c r="J41" s="16" t="s">
        <v>8</v>
      </c>
      <c r="O41" s="77"/>
    </row>
    <row r="42" spans="1:19">
      <c r="C42" s="76"/>
      <c r="J42" s="19" t="s">
        <v>9</v>
      </c>
      <c r="K42" s="19"/>
      <c r="L42" s="496" t="s">
        <v>430</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429</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2260</v>
      </c>
      <c r="N48" s="466"/>
      <c r="O48" s="467"/>
    </row>
    <row r="49" spans="3:21" ht="18.75" customHeight="1">
      <c r="C49" s="417" t="s">
        <v>11</v>
      </c>
      <c r="D49" s="445"/>
      <c r="E49" s="446"/>
      <c r="F49" s="475" t="s">
        <v>428</v>
      </c>
      <c r="G49" s="476"/>
      <c r="H49" s="476"/>
      <c r="I49" s="476"/>
      <c r="J49" s="476"/>
      <c r="K49" s="476"/>
      <c r="L49" s="115" t="s">
        <v>134</v>
      </c>
      <c r="M49" s="367"/>
      <c r="N49" s="468" t="s">
        <v>430</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t="s">
        <v>431</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v>689</v>
      </c>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t="s">
        <v>435</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300.5</v>
      </c>
      <c r="I63" s="216" t="s">
        <v>4</v>
      </c>
      <c r="J63" s="439" t="s">
        <v>228</v>
      </c>
      <c r="K63" s="440"/>
      <c r="L63" s="441"/>
      <c r="M63" s="437">
        <f>+別紙!X14</f>
        <v>300.5</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f>+別紙!X16</f>
        <v>1.4</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f>+別紙!X17</f>
        <v>299.10000000000002</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300.39999999999998</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296.28999999999996</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C20" sqref="C2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昭和大学横浜市北部病院</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1.1499999999999999</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1.4</v>
      </c>
      <c r="E24" s="563"/>
      <c r="F24" s="563"/>
      <c r="G24" s="182" t="s">
        <v>158</v>
      </c>
      <c r="H24" s="534">
        <f>+F12</f>
        <v>1.1499999999999999</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1.1499999999999999</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1.1499999999999999</v>
      </c>
      <c r="Q27" s="583"/>
      <c r="R27" s="583"/>
      <c r="S27" s="583"/>
      <c r="T27" s="42" t="s">
        <v>38</v>
      </c>
      <c r="U27" s="62"/>
      <c r="V27" s="62"/>
      <c r="Y27" s="60" t="s">
        <v>39</v>
      </c>
      <c r="Z27" s="63"/>
      <c r="AH27" s="51"/>
      <c r="AI27" s="51"/>
      <c r="AJ27" s="51"/>
      <c r="AK27" s="51"/>
      <c r="AL27" s="546">
        <f>+AH18+P27</f>
        <v>1.1499999999999999</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1.1499999999999999</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1.4</v>
      </c>
      <c r="E29" s="563"/>
      <c r="F29" s="563"/>
      <c r="G29" s="182" t="s">
        <v>158</v>
      </c>
      <c r="H29" s="534">
        <f>+AL27</f>
        <v>1.1499999999999999</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1.1499999999999999</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1.4</v>
      </c>
      <c r="E31" s="563"/>
      <c r="F31" s="563"/>
      <c r="G31" s="182" t="s">
        <v>158</v>
      </c>
      <c r="H31" s="534">
        <f>+AS24</f>
        <v>1.1499999999999999</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0" zoomScaleNormal="100" workbookViewId="0">
      <selection activeCell="H35" sqref="H35"/>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295.14</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299.10000000000002</v>
      </c>
      <c r="E24" s="563"/>
      <c r="F24" s="563"/>
      <c r="G24" s="182" t="s">
        <v>158</v>
      </c>
      <c r="H24" s="534">
        <f>+F12</f>
        <v>295.14</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0.96</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295.14</v>
      </c>
      <c r="Q27" s="583"/>
      <c r="R27" s="583"/>
      <c r="S27" s="583"/>
      <c r="T27" s="42" t="s">
        <v>38</v>
      </c>
      <c r="U27" s="62"/>
      <c r="V27" s="62"/>
      <c r="Y27" s="60" t="s">
        <v>39</v>
      </c>
      <c r="Z27" s="63"/>
      <c r="AH27" s="51"/>
      <c r="AI27" s="51"/>
      <c r="AJ27" s="51"/>
      <c r="AK27" s="51"/>
      <c r="AL27" s="546">
        <f>+AH18+P27</f>
        <v>295.14</v>
      </c>
      <c r="AM27" s="547"/>
      <c r="AN27" s="547"/>
      <c r="AO27" s="547"/>
      <c r="AP27" s="50" t="s">
        <v>13</v>
      </c>
      <c r="AQ27" s="239"/>
      <c r="AR27" s="117"/>
      <c r="AS27" s="542">
        <v>294.18</v>
      </c>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0.96</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299.10000000000002</v>
      </c>
      <c r="E29" s="563"/>
      <c r="F29" s="563"/>
      <c r="G29" s="182" t="s">
        <v>158</v>
      </c>
      <c r="H29" s="534">
        <f>+AL27</f>
        <v>295.14</v>
      </c>
      <c r="I29" s="535"/>
      <c r="J29" s="182" t="s">
        <v>158</v>
      </c>
      <c r="M29" s="581"/>
      <c r="P29" s="54"/>
      <c r="Q29" s="133"/>
      <c r="R29" s="49" t="s">
        <v>145</v>
      </c>
      <c r="S29" s="562" t="s">
        <v>33</v>
      </c>
      <c r="T29" s="577"/>
      <c r="U29" s="577"/>
      <c r="V29" s="578"/>
      <c r="W29" s="46"/>
      <c r="X29" s="64"/>
      <c r="Y29" s="573" t="s">
        <v>191</v>
      </c>
      <c r="Z29" s="574"/>
      <c r="AA29" s="572">
        <v>294.18</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294.18</v>
      </c>
      <c r="I30" s="535"/>
      <c r="J30" s="182" t="s">
        <v>158</v>
      </c>
      <c r="M30" s="581"/>
      <c r="P30" s="54"/>
      <c r="R30" s="550">
        <f>+ROUND(AA28,2)+ROUND(AA29,2)+ROUND(AA30,2)</f>
        <v>295.14</v>
      </c>
      <c r="S30" s="583"/>
      <c r="T30" s="583"/>
      <c r="U30" s="583"/>
      <c r="V30" s="42" t="s">
        <v>16</v>
      </c>
      <c r="Y30" s="573" t="s">
        <v>148</v>
      </c>
      <c r="Z30" s="574"/>
      <c r="AA30" s="572"/>
      <c r="AB30" s="563"/>
      <c r="AC30" s="563"/>
      <c r="AD30" s="563"/>
      <c r="AE30" s="563"/>
      <c r="AF30" s="42" t="s">
        <v>13</v>
      </c>
      <c r="AL30" s="542">
        <v>294.18</v>
      </c>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0.96</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299.10000000000002</v>
      </c>
      <c r="E32" s="563"/>
      <c r="F32" s="563"/>
      <c r="G32" s="182" t="s">
        <v>158</v>
      </c>
      <c r="H32" s="534">
        <f>+AS27</f>
        <v>294.18</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昭和大学横浜市北部病院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1" zoomScale="70" zoomScaleNormal="100" workbookViewId="0">
      <selection activeCell="H15" sqref="H15"/>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昭和大学横浜市北部病院</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1.4</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299.10000000000002</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300.5</v>
      </c>
    </row>
    <row r="10" spans="2:24" ht="24" customHeight="1">
      <c r="B10" s="158" t="s">
        <v>327</v>
      </c>
      <c r="C10" s="634" t="s">
        <v>244</v>
      </c>
      <c r="D10" s="634"/>
      <c r="E10" s="634"/>
      <c r="F10" s="635"/>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1.4</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299.10000000000002</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300.5</v>
      </c>
    </row>
    <row r="15" spans="2:24" ht="24" customHeight="1">
      <c r="B15" s="158" t="s">
        <v>184</v>
      </c>
      <c r="C15" s="636" t="s">
        <v>182</v>
      </c>
      <c r="D15" s="636"/>
      <c r="E15" s="636"/>
      <c r="F15" s="637"/>
      <c r="G15" s="316" t="str">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1.4</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1.4</v>
      </c>
    </row>
    <row r="17" spans="2:24" ht="24" customHeight="1">
      <c r="B17" s="158"/>
      <c r="C17" s="636" t="s">
        <v>400</v>
      </c>
      <c r="D17" s="636"/>
      <c r="E17" s="636"/>
      <c r="F17" s="637"/>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299.10000000000002</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299.10000000000002</v>
      </c>
    </row>
    <row r="18" spans="2:24" ht="24" customHeight="1" thickBot="1">
      <c r="B18" s="159"/>
      <c r="C18" s="185" t="s">
        <v>201</v>
      </c>
      <c r="D18" s="632" t="s">
        <v>403</v>
      </c>
      <c r="E18" s="632"/>
      <c r="F18" s="633"/>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1.1499999999999999</v>
      </c>
      <c r="H19" s="322">
        <f t="shared" si="1"/>
        <v>0</v>
      </c>
      <c r="I19" s="322">
        <f t="shared" si="1"/>
        <v>0</v>
      </c>
      <c r="J19" s="322">
        <f t="shared" si="1"/>
        <v>295.14</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296.28999999999996</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1.1499999999999999</v>
      </c>
      <c r="H37" s="346">
        <f t="shared" si="7"/>
        <v>0</v>
      </c>
      <c r="I37" s="346">
        <f t="shared" si="7"/>
        <v>0</v>
      </c>
      <c r="J37" s="346">
        <f t="shared" si="7"/>
        <v>295.14</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296.28999999999996</v>
      </c>
    </row>
    <row r="38" spans="2:24" ht="24" customHeight="1">
      <c r="B38" s="156"/>
      <c r="C38" s="658"/>
      <c r="D38" s="195"/>
      <c r="E38" s="193" t="s">
        <v>195</v>
      </c>
      <c r="F38" s="360"/>
      <c r="G38" s="340">
        <f t="shared" ref="G38:V38" si="8">SUM(G39:G41)</f>
        <v>1.1499999999999999</v>
      </c>
      <c r="H38" s="340">
        <f t="shared" si="8"/>
        <v>0</v>
      </c>
      <c r="I38" s="340">
        <f t="shared" si="8"/>
        <v>0</v>
      </c>
      <c r="J38" s="340">
        <f t="shared" si="8"/>
        <v>295.14</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296.28999999999996</v>
      </c>
    </row>
    <row r="39" spans="2:24" ht="24" customHeight="1">
      <c r="B39" s="156"/>
      <c r="C39" s="658"/>
      <c r="D39" s="196"/>
      <c r="E39" s="191"/>
      <c r="F39" s="189" t="s">
        <v>175</v>
      </c>
      <c r="G39" s="342">
        <f>+ｱ.特管廃油!$AA$28</f>
        <v>1.1499999999999999</v>
      </c>
      <c r="H39" s="342">
        <f>+ｲ.特管廃酸!$AA$28</f>
        <v>0</v>
      </c>
      <c r="I39" s="342">
        <f>+ｳ.特管廃ｱﾙｶﾘ!$AA$28</f>
        <v>0</v>
      </c>
      <c r="J39" s="342">
        <f>+ｴ.感染性廃棄物!$AA$28</f>
        <v>0.96</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2.11</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294.18</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294.18</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1.1499999999999999</v>
      </c>
      <c r="H43" s="348">
        <f>+ｲ.特管廃酸!$AL$27</f>
        <v>0</v>
      </c>
      <c r="I43" s="348">
        <f>+ｳ.特管廃ｱﾙｶﾘ!$AL$27</f>
        <v>0</v>
      </c>
      <c r="J43" s="348">
        <f>+ｴ.感染性廃棄物!$AL$27</f>
        <v>295.14</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296.28999999999996</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294.18</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294.18</v>
      </c>
    </row>
    <row r="45" spans="2:24" ht="24" customHeight="1">
      <c r="B45" s="156"/>
      <c r="C45" s="163"/>
      <c r="D45" s="362" t="s">
        <v>152</v>
      </c>
      <c r="E45" s="648" t="s">
        <v>179</v>
      </c>
      <c r="F45" s="649"/>
      <c r="G45" s="352">
        <f>+ｱ.特管廃油!$AS$24</f>
        <v>1.1499999999999999</v>
      </c>
      <c r="H45" s="352">
        <f>+ｲ.特管廃酸!$AS$24</f>
        <v>0</v>
      </c>
      <c r="I45" s="352">
        <f>+ｳ.特管廃ｱﾙｶﾘ!$AS$24</f>
        <v>0</v>
      </c>
      <c r="J45" s="352">
        <f>+ｴ.感染性廃棄物!$AS$24</f>
        <v>0.96</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2.11</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294.18</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294.18</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2.5499999999999998</v>
      </c>
      <c r="H55" s="385">
        <f t="shared" ref="H55:V55" si="9">IF(H9="0",+H19+H20,+H9+H19+H20)</f>
        <v>0</v>
      </c>
      <c r="I55" s="385">
        <f t="shared" si="9"/>
        <v>0</v>
      </c>
      <c r="J55" s="385">
        <f t="shared" si="9"/>
        <v>594.24</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596.79</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令和6年6月28日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神奈川県横浜市都筑区茅ケ崎中央35-1</v>
      </c>
      <c r="K16" s="684"/>
      <c r="L16" s="685"/>
      <c r="M16" s="685"/>
      <c r="N16" s="685"/>
      <c r="O16" s="686"/>
    </row>
    <row r="17" spans="1:17" ht="26.25" customHeight="1">
      <c r="C17" s="76"/>
      <c r="H17" s="18" t="s">
        <v>7</v>
      </c>
      <c r="I17" s="18"/>
      <c r="J17" s="684" t="str">
        <f>+表紙!J40</f>
        <v>昭和大学横浜市北部病院
病院長　坂下　暁子</v>
      </c>
      <c r="K17" s="684"/>
      <c r="L17" s="685"/>
      <c r="M17" s="685"/>
      <c r="N17" s="685"/>
      <c r="O17" s="686"/>
    </row>
    <row r="18" spans="1:17">
      <c r="C18" s="76"/>
      <c r="J18" s="16" t="s">
        <v>8</v>
      </c>
      <c r="O18" s="77"/>
    </row>
    <row r="19" spans="1:17">
      <c r="C19" s="76"/>
      <c r="J19" s="19" t="s">
        <v>9</v>
      </c>
      <c r="K19" s="19"/>
      <c r="L19" s="689" t="str">
        <f>IF(+表紙!L42="","",+表紙!L42)</f>
        <v>045-949-7000</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昭和大学横浜市北部病院</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2260</v>
      </c>
      <c r="N25" s="702"/>
      <c r="O25" s="703"/>
    </row>
    <row r="26" spans="1:17" ht="21" customHeight="1">
      <c r="C26" s="417" t="s">
        <v>11</v>
      </c>
      <c r="D26" s="445"/>
      <c r="E26" s="446"/>
      <c r="F26" s="706" t="str">
        <f>+表紙!F49</f>
        <v>神奈川県横浜市都筑区茅ケ崎中央35-1</v>
      </c>
      <c r="G26" s="707"/>
      <c r="H26" s="707"/>
      <c r="I26" s="707"/>
      <c r="J26" s="707"/>
      <c r="K26" s="707"/>
      <c r="L26" s="115" t="s">
        <v>134</v>
      </c>
      <c r="M26" s="207"/>
      <c r="N26" s="723" t="str">
        <f>IF(+表紙!N49="","",+表紙!N49)</f>
        <v>045-949-7000</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病院</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f>IF(+表紙!L55="","",+表紙!L55)</f>
        <v>689</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t="str">
        <f>IF(+表紙!F59="","",+表紙!F59)</f>
        <v>1417人</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300.5</v>
      </c>
      <c r="I40" s="216" t="s">
        <v>4</v>
      </c>
      <c r="J40" s="439" t="s">
        <v>293</v>
      </c>
      <c r="K40" s="440"/>
      <c r="L40" s="441"/>
      <c r="M40" s="680">
        <f>+表紙!M63</f>
        <v>300.5</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f>+表紙!M65</f>
        <v>1.4</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f>+表紙!M66</f>
        <v>299.10000000000002</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300.39999999999998</v>
      </c>
      <c r="N46" s="274" t="s">
        <v>329</v>
      </c>
      <c r="O46" s="275"/>
    </row>
    <row r="47" spans="3:17" ht="17.25" customHeight="1">
      <c r="C47" s="276"/>
      <c r="D47" s="391"/>
      <c r="E47" s="392"/>
      <c r="F47" s="392"/>
      <c r="G47" s="392"/>
      <c r="H47" s="392"/>
      <c r="I47" s="393"/>
      <c r="J47" s="510" t="s">
        <v>413</v>
      </c>
      <c r="K47" s="511"/>
      <c r="L47" s="511"/>
      <c r="M47" s="278">
        <f>IF(表紙!M70="","",表紙!M70)</f>
        <v>296.28999999999996</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2024-07-02T04:09:47Z</dcterms:created>
  <dcterms:modified xsi:type="dcterms:W3CDTF">2024-07-02T04:09:48Z</dcterms:modified>
</cp:coreProperties>
</file>