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ｴ.感染性廃棄物" sheetId="76" r:id="rId3"/>
    <sheet name="別紙" sheetId="94" r:id="rId4"/>
    <sheet name="印刷用表紙" sheetId="98" r:id="rId5"/>
    <sheet name="ｲ.特管廃酸" sheetId="74" r:id="rId6"/>
    <sheet name="ｳ.特管廃ｱﾙｶﾘ" sheetId="75" r:id="rId7"/>
    <sheet name="ｵ.廃PCB等" sheetId="77" r:id="rId8"/>
    <sheet name="ｶ.PCB汚染物" sheetId="78" r:id="rId9"/>
    <sheet name="ｷ.PCB処理物" sheetId="85" r:id="rId10"/>
    <sheet name="ｸ.指定下水汚泥" sheetId="86" r:id="rId11"/>
    <sheet name="ｹ.有害鉱さい" sheetId="87" r:id="rId12"/>
    <sheet name="ｺ.廃石綿等" sheetId="88" r:id="rId13"/>
    <sheet name="ｻ.有害ばいじん" sheetId="89" r:id="rId14"/>
    <sheet name="ｼ.有害燃え殻" sheetId="79" r:id="rId15"/>
    <sheet name="ｽ.有害廃油" sheetId="81" r:id="rId16"/>
    <sheet name="ｾ.有害汚泥" sheetId="84" r:id="rId17"/>
    <sheet name="ｿ.有害廃酸" sheetId="82" r:id="rId18"/>
    <sheet name="ﾀ.有害廃ｱﾙｶﾘ" sheetId="80" r:id="rId19"/>
    <sheet name="ﾁ.廃水銀等" sheetId="99" r:id="rId20"/>
  </sheets>
  <definedNames>
    <definedName name="_xlnm.Print_Area" localSheetId="1">ｱ.特管廃油!$B$2:$AU$34</definedName>
    <definedName name="_xlnm.Print_Area" localSheetId="5">ｲ.特管廃酸!$B$2:$AU$34</definedName>
    <definedName name="_xlnm.Print_Area" localSheetId="6">ｳ.特管廃ｱﾙｶﾘ!$B$2:$AU$34</definedName>
    <definedName name="_xlnm.Print_Area" localSheetId="2">ｴ.感染性廃棄物!$B$2:$AU$34</definedName>
    <definedName name="_xlnm.Print_Area" localSheetId="7">ｵ.廃PCB等!$B$2:$AU$34</definedName>
    <definedName name="_xlnm.Print_Area" localSheetId="8">ｶ.PCB汚染物!$B$2:$AU$34</definedName>
    <definedName name="_xlnm.Print_Area" localSheetId="9">ｷ.PCB処理物!$B$2:$AU$34</definedName>
    <definedName name="_xlnm.Print_Area" localSheetId="10">ｸ.指定下水汚泥!$B$2:$AU$34</definedName>
    <definedName name="_xlnm.Print_Area" localSheetId="11">ｹ.有害鉱さい!$B$2:$AU$34</definedName>
    <definedName name="_xlnm.Print_Area" localSheetId="12">ｺ.廃石綿等!$B$2:$AU$34</definedName>
    <definedName name="_xlnm.Print_Area" localSheetId="13">ｻ.有害ばいじん!$B$2:$AU$34</definedName>
    <definedName name="_xlnm.Print_Area" localSheetId="14">ｼ.有害燃え殻!$B$2:$AU$34</definedName>
    <definedName name="_xlnm.Print_Area" localSheetId="15">ｽ.有害廃油!$B$2:$AU$34</definedName>
    <definedName name="_xlnm.Print_Area" localSheetId="16">ｾ.有害汚泥!$B$2:$AU$34</definedName>
    <definedName name="_xlnm.Print_Area" localSheetId="17">ｿ.有害廃酸!$B$2:$AU$34</definedName>
    <definedName name="_xlnm.Print_Area" localSheetId="18">ﾀ.有害廃ｱﾙｶﾘ!$B$2:$AU$34</definedName>
    <definedName name="_xlnm.Print_Area" localSheetId="19">ﾁ.廃水銀等!$B$2:$AU$34</definedName>
    <definedName name="_xlnm.Print_Area" localSheetId="4">印刷用表紙!$C$3:$U$242</definedName>
    <definedName name="_xlnm.Print_Area" localSheetId="0">表紙!$C$27:$U$262</definedName>
    <definedName name="_xlnm.Print_Area" localSheetId="3">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J37" i="94" s="1"/>
  <c r="J19"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<sst xmlns="http://schemas.openxmlformats.org/spreadsheetml/2006/main" count="2767" uniqueCount="434">
  <si>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</si>
  <si>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</si>
  <si>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</si>
  <si>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</si>
  <si>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</si>
  <si>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</si>
  <si>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</si>
  <si>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</si>
  <si>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</si>
  <si>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</si>
  <si>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</si>
  <si>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</si>
  <si>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</si>
  <si>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</si>
  <si>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</si>
  <si>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</si>
  <si>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</si>
  <si>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</si>
  <si>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</si>
  <si>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</si>
  <si>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</si>
  <si>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</si>
  <si>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</si>
  <si>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</si>
  <si>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</si>
  <si>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</si>
  <si>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</si>
  <si>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</si>
  <si>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</si>
  <si>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</si>
  <si>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</si>
  <si>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</si>
  <si>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</si>
  <si>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</si>
  <si>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</si>
  <si>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</si>
  <si>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</si>
  <si>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</si>
  <si>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</si>
  <si>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</si>
  <si>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</si>
  <si>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</si>
  <si>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</si>
  <si>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</si>
  <si>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</si>
  <si>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</si>
  <si>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</si>
  <si>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</si>
  <si>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</si>
  <si>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</si>
  <si>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</si>
  <si>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</si>
  <si>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</si>
  <si>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</si>
  <si>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</si>
  <si>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</si>
  <si>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</si>
  <si>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</si>
  <si>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</si>
  <si>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</si>
  <si>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</si>
  <si>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</si>
  <si>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</si>
  <si>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</si>
  <si>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</si>
  <si>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</si>
  <si>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</si>
  <si>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</si>
  <si>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</si>
  <si>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</si>
  <si>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</si>
  <si>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</si>
  <si>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</si>
  <si>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</si>
  <si>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</si>
  <si>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</si>
  <si>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</si>
  <si>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</si>
  <si>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</si>
  <si>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</si>
  <si>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</si>
  <si>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</si>
  <si>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</si>
  <si>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</si>
  <si>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</si>
  <si>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</si>
  <si>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</si>
  <si>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</si>
  <si>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</si>
  <si>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</si>
  <si>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</si>
  <si>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</si>
  <si>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</si>
  <si>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</si>
  <si>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</si>
  <si>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</si>
  <si>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</si>
  <si>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</si>
  <si>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</si>
  <si>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</si>
  <si>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</si>
  <si>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</si>
  <si>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</si>
  <si>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</si>
  <si>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</si>
  <si>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</si>
  <si>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</si>
  <si>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</si>
  <si>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</si>
  <si>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</si>
  <si>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</si>
  <si>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</si>
  <si>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</si>
  <si>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</si>
  <si>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</si>
  <si>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</si>
  <si>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</si>
  <si>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</si>
  <si>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</si>
  <si>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</si>
  <si>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</si>
  <si>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</si>
  <si>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</si>
  <si>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</si>
  <si>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</si>
  <si>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</si>
  <si>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</si>
  <si>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</si>
  <si>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</si>
  <si>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</si>
  <si>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</si>
  <si>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</si>
  <si>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</si>
  <si>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</si>
  <si>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</si>
  <si>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</si>
  <si>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</si>
  <si>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</si>
  <si>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</si>
  <si>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</si>
  <si>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</si>
  <si>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</si>
  <si>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</si>
  <si>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</si>
  <si>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</si>
  <si>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</si>
  <si>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</si>
  <si>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</si>
  <si>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</si>
  <si>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</si>
  <si>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</si>
  <si>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</si>
  <si>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</si>
  <si>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</si>
  <si>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</si>
  <si>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</si>
  <si>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</si>
  <si>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</si>
  <si>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</si>
  <si>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</si>
  <si>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</si>
  <si>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</si>
  <si>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</si>
  <si>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</si>
  <si>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</si>
  <si>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</si>
  <si>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</si>
  <si>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</si>
  <si>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</si>
  <si>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</si>
  <si>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</si>
  <si>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</si>
  <si>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</si>
  <si>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</si>
  <si>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</si>
  <si>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</si>
  <si>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</si>
  <si>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</si>
  <si>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</si>
  <si>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</si>
  <si>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</si>
  <si>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</si>
  <si>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</si>
  <si>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</si>
  <si>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</si>
  <si>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</si>
  <si>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</si>
  <si>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</si>
  <si>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</si>
  <si>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</si>
  <si>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</si>
  <si>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</si>
  <si>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</si>
  <si>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</si>
  <si>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</si>
  <si>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</si>
  <si>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</si>
  <si>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</si>
  <si>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</si>
  <si>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</si>
  <si>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</si>
  <si>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</si>
  <si>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</si>
  <si>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</si>
  <si>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</si>
  <si>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</si>
  <si>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</si>
  <si>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</si>
  <si>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</si>
  <si>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</si>
  <si>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</si>
  <si>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</si>
  <si>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</si>
  <si>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</si>
  <si>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</si>
  <si>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</si>
  <si>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</si>
  <si>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</si>
  <si>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</si>
  <si>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</si>
  <si>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</si>
  <si>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</si>
  <si>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</si>
  <si>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</si>
  <si>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</si>
  <si>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</si>
  <si>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</si>
  <si>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</si>
  <si>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</si>
  <si>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</si>
  <si>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</si>
  <si>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</si>
  <si>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</si>
  <si>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</si>
  <si>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</si>
  <si>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</si>
  <si>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</si>
  <si>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</si>
  <si>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</si>
  <si>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</si>
  <si>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</si>
  <si>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</si>
  <si>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</si>
  <si>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</si>
  <si>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</si>
  <si>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</si>
  <si>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</si>
  <si>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</si>
  <si>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</si>
  <si>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</si>
  <si>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</si>
  <si>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</si>
  <si>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</si>
  <si>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</si>
  <si>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</si>
  <si>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</si>
  <si>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</si>
  <si>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</si>
  <si>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</si>
  <si>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</si>
  <si>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</si>
  <si>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</si>
  <si>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</si>
  <si>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</si>
  <si>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</si>
  <si>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</si>
  <si>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</si>
  <si>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</si>
  <si>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</si>
  <si>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</si>
  <si>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</si>
  <si>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</si>
  <si>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</si>
  <si>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</si>
  <si>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</si>
  <si>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</si>
  <si>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</si>
  <si>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</si>
  <si>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</si>
  <si>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</si>
  <si>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</si>
  <si>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</si>
  <si>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</si>
  <si>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</si>
  <si>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</si>
  <si>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</si>
  <si>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</si>
  <si>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</si>
  <si>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</si>
  <si>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</si>
  <si>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</si>
  <si>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</si>
  <si>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</si>
  <si>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</si>
  <si>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</si>
  <si>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</si>
  <si>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</si>
  <si>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</si>
  <si>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</si>
  <si>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</si>
  <si>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</si>
  <si>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</si>
  <si>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</si>
  <si>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</si>
  <si>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</si>
  <si>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</si>
  <si>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</si>
  <si>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</si>
  <si>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</si>
  <si>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</si>
  <si>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</si>
  <si>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</si>
  <si>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</si>
  <si>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</si>
  <si>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</si>
  <si>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</si>
  <si>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</si>
  <si>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</si>
  <si>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</si>
  <si>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</si>
  <si>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</si>
  <si>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</si>
  <si>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</si>
  <si>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</si>
  <si>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</si>
  <si>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</si>
  <si>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</si>
  <si>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</si>
  <si>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</si>
  <si>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</si>
  <si>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</si>
  <si>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</si>
  <si>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</si>
  <si>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</si>
  <si>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</si>
  <si>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</si>
  <si>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</si>
  <si>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</si>
  <si>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</si>
  <si>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</si>
  <si>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</si>
  <si>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</si>
  <si>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</si>
  <si>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</si>
  <si>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</si>
  <si>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</si>
  <si>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</si>
  <si>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</si>
  <si>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</si>
  <si>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</si>
  <si>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</si>
  <si>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</si>
  <si>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</si>
  <si>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</si>
  <si>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</si>
  <si>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</si>
  <si>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</si>
  <si>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</si>
  <si>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</si>
  <si>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</si>
  <si>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</si>
  <si>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</si>
  <si>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</si>
  <si>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</si>
  <si>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</si>
  <si>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</si>
  <si>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</si>
  <si>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</si>
  <si>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</si>
  <si>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</si>
  <si>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</si>
  <si>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</si>
  <si>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</si>
  <si>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</si>
  <si>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</si>
  <si>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</si>
  <si>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</si>
  <si>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</si>
  <si>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</si>
  <si>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</si>
  <si>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</si>
  <si>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</si>
  <si>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</si>
  <si>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</si>
  <si>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</si>
  <si>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</si>
  <si>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</si>
  <si>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</si>
  <si>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</si>
  <si>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</si>
  <si>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</si>
  <si>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</si>
  <si>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</si>
  <si>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</si>
  <si>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</si>
  <si>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</si>
  <si>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</si>
  <si>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</si>
  <si>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</si>
  <si>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</si>
  <si>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</si>
  <si>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</si>
  <si>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</si>
  <si>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</si>
  <si>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</si>
  <si>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</si>
  <si>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</si>
  <si>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</si>
  <si>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</si>
  <si>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</si>
  <si>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</si>
  <si>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</si>
  <si>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</si>
  <si>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</si>
  <si>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</si>
  <si>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</si>
  <si>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</si>
  <si>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</si>
  <si>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</si>
  <si>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横浜市港南区港南台3-2-10</t>
    <phoneticPr fontId="3"/>
  </si>
  <si>
    <t>045-832-1111</t>
    <phoneticPr fontId="3"/>
  </si>
  <si>
    <t>　済生会横浜市南部病院</t>
    <phoneticPr fontId="3"/>
  </si>
  <si>
    <t>　横浜市港南区港南台3-2-10</t>
    <phoneticPr fontId="3"/>
  </si>
  <si>
    <t>【感染性廃棄物】　収集運搬　→　焼却（中間処理）　→　埋立、造粒固化
【特管廃油】　収集運搬　→　焼却（中間処理）　→　含銀物売却</t>
    <phoneticPr fontId="3"/>
  </si>
  <si>
    <t>院長（特別管理産業廃棄物 管理責任者）　-　事務部長　-　各部署責任者（看護師長、技師長、課長）
　　　　　　　　　　　　　　　　　　　　　　　　　　　　　　ˌ
                                                                総務課長　-　施設係長（廃棄物管理業務担当部署</t>
    <phoneticPr fontId="3"/>
  </si>
  <si>
    <t>排出量は新型コロナウイルス感染症や患者動向に大きく左右されるため、担当課において直接的にコントロールすることは困難である。一方、感染対策の観点から、容器の取替頻度の増加や、各室に容器を設置するなどの要因から年々排出量が増えている傾向にある。</t>
    <phoneticPr fontId="3"/>
  </si>
  <si>
    <t>横浜市長</t>
    <phoneticPr fontId="3"/>
  </si>
  <si>
    <t>Ｐ－医療、福祉</t>
    <phoneticPr fontId="3"/>
  </si>
  <si>
    <t>令和 6 年 6 月28日</t>
    <phoneticPr fontId="3"/>
  </si>
  <si>
    <t>社会福祉法人恩賜財団済生会支部神奈川県済生会
横浜市南部病院　院長　猿渡　力</t>
    <phoneticPr fontId="3"/>
  </si>
  <si>
    <t>一般病院</t>
  </si>
  <si>
    <t>感染対策と排出量の抑制が両立できるよう、他部署（感染管理室、看護部など）と検討を行っていきたい。</t>
    <rPh sb="30" eb="33">
      <t>カンゴブ</t>
    </rPh>
    <phoneticPr fontId="3"/>
  </si>
  <si>
    <t>感染性廃棄物、特管廃油の2種類を排出している。分別に関しては環境省が発出している感染性廃棄物の判断フローをもとに院内周知、掲示している。新入職者に対しては4月の新入職者研修でも周知している。</t>
    <rPh sb="61" eb="63">
      <t>ケイジ</t>
    </rPh>
    <phoneticPr fontId="3"/>
  </si>
  <si>
    <t>環境省が発出している「感染性廃棄物処理マニュアル」に従い、感染性廃棄物の判断フローを院内周知、掲示していくとともに、新入職者への研修を引き続き実施していく。</t>
    <rPh sb="47" eb="49">
      <t>ケイジ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</si>
</sst>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6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6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FF00"/>
  </sheetPr>
  <dimension ref="A2:BD320"/>
  <sheetViews>
    <sheetView showGridLines="0" tabSelected="1" view="pageBreakPreview" topLeftCell="A27" zoomScaleNormal="100" zoomScaleSheetLayoutView="100" workbookViewId="0">
      <selection activeCell="K225" sqref="K225:O225"/>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428</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426</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419</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429</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420</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421</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2264</v>
      </c>
      <c r="Q49" s="702"/>
      <c r="R49" s="702"/>
      <c r="S49" s="702"/>
      <c r="T49" s="702"/>
      <c r="U49" s="703"/>
    </row>
    <row r="50" spans="3:23" ht="26.25" customHeight="1">
      <c r="C50" s="662" t="s">
        <v>11</v>
      </c>
      <c r="D50" s="714"/>
      <c r="E50" s="715"/>
      <c r="F50" s="613" t="s">
        <v>422</v>
      </c>
      <c r="G50" s="614"/>
      <c r="H50" s="614"/>
      <c r="I50" s="614"/>
      <c r="J50" s="614"/>
      <c r="K50" s="614"/>
      <c r="L50" s="614"/>
      <c r="M50" s="614"/>
      <c r="N50" s="568" t="s">
        <v>131</v>
      </c>
      <c r="O50" s="572"/>
      <c r="P50" s="572"/>
      <c r="Q50" s="704" t="s">
        <v>420</v>
      </c>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427</v>
      </c>
      <c r="G54" s="695"/>
      <c r="H54" s="695"/>
      <c r="I54" s="695"/>
      <c r="J54" s="695"/>
      <c r="K54" s="695"/>
      <c r="L54" s="33" t="s">
        <v>48</v>
      </c>
      <c r="M54" s="33"/>
      <c r="N54" s="696" t="s">
        <v>430</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500</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v>1100</v>
      </c>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423</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424</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2</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164.42000000000002</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t="s">
        <v>425</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2</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164.42000000000002</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t="s">
        <v>431</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432</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433</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164.42000000000002</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t="str">
        <f>+別紙!X15</f>
        <v>0</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f>+別紙!X16</f>
        <v>1.96</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164.42000000000002</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0</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1.96</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164.42000000000002</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BI76"/>
  <sheetViews>
    <sheetView showGridLines="0" zoomScaleNormal="100" workbookViewId="0">
      <selection activeCell="Z28" sqref="Z28:AD28"/>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　済生会横浜市南部病院</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1.96</v>
      </c>
      <c r="G12" s="812"/>
      <c r="H12" s="62" t="s">
        <v>225</v>
      </c>
      <c r="I12" s="63"/>
      <c r="J12" s="64"/>
      <c r="K12" s="63"/>
      <c r="L12" s="825"/>
      <c r="M12" s="65"/>
      <c r="O12" s="821"/>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1.96</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1.96</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1.96</v>
      </c>
      <c r="P27" s="841"/>
      <c r="Q27" s="841"/>
      <c r="R27" s="841"/>
      <c r="S27" s="54" t="s">
        <v>38</v>
      </c>
      <c r="T27" s="75"/>
      <c r="U27" s="75"/>
      <c r="X27" s="73" t="s">
        <v>39</v>
      </c>
      <c r="Y27" s="76"/>
      <c r="AG27" s="63"/>
      <c r="AH27" s="63"/>
      <c r="AI27" s="63"/>
      <c r="AJ27" s="63"/>
      <c r="AK27" s="811">
        <f>+AG18+O27</f>
        <v>1.96</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1.96</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1.96</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1.96</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1.96</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BI76"/>
  <sheetViews>
    <sheetView showGridLines="0" topLeftCell="A16" zoomScaleNormal="100" workbookViewId="0">
      <selection activeCell="AA27" sqref="AA27"/>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162.46</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162.46</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162.46</v>
      </c>
      <c r="P27" s="841"/>
      <c r="Q27" s="841"/>
      <c r="R27" s="841"/>
      <c r="S27" s="54" t="s">
        <v>38</v>
      </c>
      <c r="T27" s="75"/>
      <c r="U27" s="75"/>
      <c r="X27" s="73" t="s">
        <v>39</v>
      </c>
      <c r="Y27" s="76"/>
      <c r="AG27" s="63"/>
      <c r="AH27" s="63"/>
      <c r="AI27" s="63"/>
      <c r="AJ27" s="63"/>
      <c r="AK27" s="811">
        <f>+AG18+O27</f>
        <v>162.46</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162.46</v>
      </c>
      <c r="G29" s="802"/>
      <c r="H29" s="221" t="s">
        <v>155</v>
      </c>
      <c r="L29" s="814"/>
      <c r="O29" s="66"/>
      <c r="P29" s="149"/>
      <c r="Q29" s="61" t="s">
        <v>142</v>
      </c>
      <c r="R29" s="823" t="s">
        <v>33</v>
      </c>
      <c r="S29" s="845"/>
      <c r="T29" s="845"/>
      <c r="U29" s="846"/>
      <c r="V29" s="58"/>
      <c r="W29" s="77"/>
      <c r="X29" s="876" t="s">
        <v>227</v>
      </c>
      <c r="Y29" s="877"/>
      <c r="Z29" s="803">
        <v>162.46</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162.46</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B1:X61"/>
  <sheetViews>
    <sheetView showGridLines="0" topLeftCell="I3" zoomScale="70" zoomScaleNormal="70" workbookViewId="0">
      <selection activeCell="H28" sqref="H28"/>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　済生会横浜市南部病院</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1.96</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162.46</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164.42000000000002</v>
      </c>
    </row>
    <row r="10" spans="2:24" ht="24" customHeight="1">
      <c r="B10" s="173" t="s">
        <v>365</v>
      </c>
      <c r="C10" s="912" t="s">
        <v>213</v>
      </c>
      <c r="D10" s="912"/>
      <c r="E10" s="912"/>
      <c r="F10" s="913"/>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1.96</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162.46</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164.42000000000002</v>
      </c>
    </row>
    <row r="15" spans="2:24" ht="24" customHeight="1">
      <c r="B15" s="173" t="s">
        <v>168</v>
      </c>
      <c r="C15" s="918" t="s">
        <v>218</v>
      </c>
      <c r="D15" s="918"/>
      <c r="E15" s="918"/>
      <c r="F15" s="919"/>
      <c r="G15" s="507" t="str">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t="str">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8" t="s">
        <v>219</v>
      </c>
      <c r="D16" s="918"/>
      <c r="E16" s="918"/>
      <c r="F16" s="919"/>
      <c r="G16" s="507">
        <f>IF(OR(ｱ.特管廃油!F31&gt;0,ｱ.特管廃油!F31&lt;0),ｱ.特管廃油!F31,IF(G$19&gt;0,"0",0))</f>
        <v>1.96</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1.96</v>
      </c>
    </row>
    <row r="17" spans="2:24" ht="24" customHeight="1">
      <c r="B17" s="173"/>
      <c r="C17" s="918" t="s">
        <v>374</v>
      </c>
      <c r="D17" s="918"/>
      <c r="E17" s="918"/>
      <c r="F17" s="919"/>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1.96</v>
      </c>
      <c r="H19" s="502">
        <f t="shared" si="1"/>
        <v>0</v>
      </c>
      <c r="I19" s="502">
        <f t="shared" si="1"/>
        <v>0</v>
      </c>
      <c r="J19" s="502">
        <f t="shared" si="1"/>
        <v>162.46</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164.42000000000002</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1.96</v>
      </c>
      <c r="H37" s="534">
        <f t="shared" si="7"/>
        <v>0</v>
      </c>
      <c r="I37" s="534">
        <f t="shared" si="7"/>
        <v>0</v>
      </c>
      <c r="J37" s="534">
        <f t="shared" si="7"/>
        <v>162.46</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164.42000000000002</v>
      </c>
    </row>
    <row r="38" spans="2:24" ht="24" customHeight="1">
      <c r="B38" s="171"/>
      <c r="C38" s="940"/>
      <c r="D38" s="234"/>
      <c r="E38" s="232" t="s">
        <v>231</v>
      </c>
      <c r="F38" s="560"/>
      <c r="G38" s="528">
        <f t="shared" ref="G38:V38" si="8">SUM(G39:G41)</f>
        <v>1.96</v>
      </c>
      <c r="H38" s="528">
        <f t="shared" si="8"/>
        <v>0</v>
      </c>
      <c r="I38" s="528">
        <f t="shared" si="8"/>
        <v>0</v>
      </c>
      <c r="J38" s="528">
        <f t="shared" si="8"/>
        <v>162.46</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164.42000000000002</v>
      </c>
    </row>
    <row r="39" spans="2:24" ht="24" customHeight="1">
      <c r="B39" s="171"/>
      <c r="C39" s="940"/>
      <c r="D39" s="235"/>
      <c r="E39" s="230"/>
      <c r="F39" s="228" t="s">
        <v>173</v>
      </c>
      <c r="G39" s="530">
        <f>+ｱ.特管廃油!$Z$28</f>
        <v>1.96</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1.96</v>
      </c>
    </row>
    <row r="40" spans="2:24" ht="24" customHeight="1">
      <c r="B40" s="171"/>
      <c r="C40" s="940"/>
      <c r="D40" s="235"/>
      <c r="E40" s="230"/>
      <c r="F40" s="228" t="s">
        <v>230</v>
      </c>
      <c r="G40" s="530">
        <f>+ｱ.特管廃油!$Z$29</f>
        <v>0</v>
      </c>
      <c r="H40" s="530">
        <f>+ｲ.特管廃酸!$Z$29</f>
        <v>0</v>
      </c>
      <c r="I40" s="530">
        <f>+ｳ.特管廃ｱﾙｶﾘ!$Z$29</f>
        <v>0</v>
      </c>
      <c r="J40" s="530">
        <f>+ｴ.感染性廃棄物!$Z$29</f>
        <v>162.46</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162.46</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+ｱ.特管廃油!$AK$27</f>
        <v>1.96</v>
      </c>
      <c r="H43" s="536">
        <f>+ｲ.特管廃酸!$AK$27</f>
        <v>0</v>
      </c>
      <c r="I43" s="536">
        <f>+ｳ.特管廃ｱﾙｶﾘ!$AK$27</f>
        <v>0</v>
      </c>
      <c r="J43" s="536">
        <f>+ｴ.感染性廃棄物!$AK$27</f>
        <v>162.46</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164.42000000000002</v>
      </c>
    </row>
    <row r="44" spans="2:24" ht="24" customHeight="1">
      <c r="B44" s="171"/>
      <c r="C44" s="178"/>
      <c r="D44" s="176" t="s">
        <v>147</v>
      </c>
      <c r="E44" s="933" t="s">
        <v>176</v>
      </c>
      <c r="F44" s="934"/>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5" t="s">
        <v>177</v>
      </c>
      <c r="F45" s="936"/>
      <c r="G45" s="540">
        <f>+ｱ.特管廃油!$AR$24</f>
        <v>1.96</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1.96</v>
      </c>
    </row>
    <row r="46" spans="2:24" ht="24" customHeight="1">
      <c r="B46" s="171"/>
      <c r="C46" s="178"/>
      <c r="D46" s="565" t="s">
        <v>151</v>
      </c>
      <c r="E46" s="923" t="s">
        <v>401</v>
      </c>
      <c r="F46" s="924"/>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3.92</v>
      </c>
      <c r="H55" s="544">
        <f t="shared" ref="H55:W55" si="9">IF(H9="0",+H19+H20,+H9+H19+H20)</f>
        <v>0</v>
      </c>
      <c r="I55" s="544">
        <f t="shared" si="9"/>
        <v>0</v>
      </c>
      <c r="J55" s="544">
        <f t="shared" si="9"/>
        <v>324.92</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B263"/>
  <sheetViews>
    <sheetView showGridLines="0" view="pageBreakPreview" topLeftCell="B172" zoomScale="115" zoomScaleNormal="100" zoomScaleSheetLayoutView="115" workbookViewId="0">
      <selection activeCell="K121" sqref="K121:O12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6 年 6 月28日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横浜市港南区港南台3-2-10</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社会福祉法人恩賜財団済生会支部神奈川県済生会
横浜市南部病院　院長　猿渡　力</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045-832-1111</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　済生会横浜市南部病院</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2264</v>
      </c>
      <c r="Q25" s="999"/>
      <c r="R25" s="999"/>
      <c r="S25" s="999"/>
      <c r="T25" s="999"/>
      <c r="U25" s="1000"/>
    </row>
    <row r="26" spans="1:23" ht="26.25" customHeight="1">
      <c r="C26" s="989" t="s">
        <v>11</v>
      </c>
      <c r="D26" s="990"/>
      <c r="E26" s="991"/>
      <c r="F26" s="1041" t="str">
        <f>+表紙!F50</f>
        <v>　横浜市港南区港南台3-2-10</v>
      </c>
      <c r="G26" s="1042"/>
      <c r="H26" s="1042"/>
      <c r="I26" s="1042"/>
      <c r="J26" s="1042"/>
      <c r="K26" s="1042"/>
      <c r="L26" s="1042"/>
      <c r="M26" s="1042"/>
      <c r="N26" s="130" t="s">
        <v>131</v>
      </c>
      <c r="O26" s="409"/>
      <c r="P26" s="409"/>
      <c r="Q26" s="1001" t="str">
        <f>IF(+表紙!Q50="","",+表紙!Q50)</f>
        <v>045-832-1111</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Ｐ－医療、福祉</v>
      </c>
      <c r="G30" s="1006"/>
      <c r="H30" s="1006"/>
      <c r="I30" s="1006"/>
      <c r="J30" s="1006"/>
      <c r="K30" s="1006"/>
      <c r="L30" s="276" t="s">
        <v>48</v>
      </c>
      <c r="M30" s="276"/>
      <c r="N30" s="1007" t="str">
        <f>IF(COUNTA(表紙!N54)=1,+表紙!N54,"")</f>
        <v>一般病院</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t="str">
        <f>IF(+表紙!N55="","",+表紙!N55)</f>
        <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f>IF(+表紙!N57="","",+表紙!N57)</f>
        <v>500</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f>IF(+表紙!F61="","",+表紙!F61)</f>
        <v>1100</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【感染性廃棄物】　収集運搬　→　焼却（中間処理）　→　埋立、造粒固化
【特管廃油】　収集運搬　→　焼却（中間処理）　→　含銀物売却</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2</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164.42000000000002</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排出量は新型コロナウイルス感染症や患者動向に大きく左右されるため、担当課において直接的にコントロールすることは困難である。一方、感染対策の観点から、容器の取替頻度の増加や、各室に容器を設置するなどの要因から年々排出量が増えている傾向にある。</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2</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164.42000000000002</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感染対策と排出量の抑制が両立できるよう、他部署（感染管理室、看護部など）と検討を行っていきたい。</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感染性廃棄物、特管廃油の2種類を排出している。分別に関しては環境省が発出している感染性廃棄物の判断フローをもとに院内周知、掲示している。新入職者に対しては4月の新入職者研修でも周知している。</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環境省が発出している「感染性廃棄物処理マニュアル」に従い、感染性廃棄物の判断フローを院内周知、掲示していくとともに、新入職者への研修を引き続き実施していく。</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164.42000000000002</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t="str">
        <f>+表紙!K209</f>
        <v>0</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f>+表紙!K210</f>
        <v>1.96</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164.42000000000002</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0</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1.96</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164.42000000000002</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0" zoomScaleNormal="100" workbookViewId="0">
      <selection activeCell="M30" sqref="M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election activeCell="AJ23" sqref="AJ23"/>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election activeCell="AG9" sqref="AG9:AL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　済生会横浜市南部病院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ｴ.感染性廃棄物</vt:lpstr>
      <vt:lpstr>別紙</vt:lpstr>
      <vt:lpstr>印刷用表紙</vt:lpstr>
      <vt:lpstr>ｲ.特管廃酸</vt:lpstr>
      <vt:lpstr>ｳ.特管廃ｱﾙｶﾘ</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2024-07-02T00:08:08Z</dcterms:created>
  <dcterms:modified xsi:type="dcterms:W3CDTF">2024-09-09T09:59:38Z</dcterms:modified>
</cp:coreProperties>
</file>