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s="1"/>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W38" i="94"/>
  <c r="W32" i="94"/>
  <c r="W31" i="94" s="1"/>
  <c r="AK31" i="99"/>
  <c r="G38" i="94" l="1"/>
  <c r="X30" i="94"/>
  <c r="L32" i="94"/>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X21" i="74"/>
  <c r="T43" i="94" l="1"/>
  <c r="AK31" i="84"/>
  <c r="T52" i="94" s="1"/>
  <c r="I43" i="94"/>
  <c r="AK31" i="75"/>
  <c r="I52" i="94" s="1"/>
  <c r="G43" i="94"/>
  <c r="X43" i="94" s="1"/>
  <c r="K225" i="95" s="1"/>
  <c r="K201" i="98" s="1"/>
  <c r="AK31" i="2"/>
  <c r="G52" i="94" s="1"/>
  <c r="N17" i="94"/>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<sst xmlns="http://schemas.openxmlformats.org/spreadsheetml/2006/main" count="2776" uniqueCount="439">
  <si>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</si>
  <si>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</si>
  <si>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</si>
  <si>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</si>
  <si>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</si>
  <si>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</si>
  <si>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</si>
  <si>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</si>
  <si>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</si>
  <si>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</si>
  <si>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</si>
  <si>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</si>
  <si>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</si>
  <si>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</si>
  <si>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</si>
  <si>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</si>
  <si>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</si>
  <si>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</si>
  <si>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</si>
  <si>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</si>
  <si>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</si>
  <si>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</si>
  <si>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</si>
  <si>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</si>
  <si>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</si>
  <si>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</si>
  <si>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</si>
  <si>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</si>
  <si>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</si>
  <si>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</si>
  <si>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</si>
  <si>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</si>
  <si>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</si>
  <si>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</si>
  <si>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</si>
  <si>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</si>
  <si>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</si>
  <si>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</si>
  <si>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</si>
  <si>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</si>
  <si>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</si>
  <si>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</si>
  <si>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</si>
  <si>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</si>
  <si>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</si>
  <si>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</si>
  <si>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</si>
  <si>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</si>
  <si>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</si>
  <si>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</si>
  <si>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</si>
  <si>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</si>
  <si>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</si>
  <si>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</si>
  <si>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</si>
  <si>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</si>
  <si>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</si>
  <si>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</si>
  <si>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</si>
  <si>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</si>
  <si>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</si>
  <si>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</si>
  <si>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</si>
  <si>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</si>
  <si>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</si>
  <si>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</si>
  <si>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</si>
  <si>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</si>
  <si>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</si>
  <si>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</si>
  <si>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</si>
  <si>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</si>
  <si>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</si>
  <si>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</si>
  <si>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</si>
  <si>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</si>
  <si>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</si>
  <si>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</si>
  <si>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</si>
  <si>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</si>
  <si>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</si>
  <si>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</si>
  <si>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</si>
  <si>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</si>
  <si>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</si>
  <si>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</si>
  <si>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</si>
  <si>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</si>
  <si>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</si>
  <si>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</si>
  <si>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</si>
  <si>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</si>
  <si>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</si>
  <si>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</si>
  <si>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</si>
  <si>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</si>
  <si>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</si>
  <si>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</si>
  <si>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</si>
  <si>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</si>
  <si>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</si>
  <si>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</si>
  <si>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</si>
  <si>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</si>
  <si>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</si>
  <si>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</si>
  <si>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</si>
  <si>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</si>
  <si>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</si>
  <si>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</si>
  <si>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</si>
  <si>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</si>
  <si>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</si>
  <si>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</si>
  <si>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</si>
  <si>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</si>
  <si>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</si>
  <si>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</si>
  <si>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</si>
  <si>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</si>
  <si>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</si>
  <si>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</si>
  <si>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</si>
  <si>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</si>
  <si>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</si>
  <si>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</si>
  <si>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</si>
  <si>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</si>
  <si>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</si>
  <si>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</si>
  <si>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</si>
  <si>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</si>
  <si>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</si>
  <si>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</si>
  <si>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</si>
  <si>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</si>
  <si>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</si>
  <si>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</si>
  <si>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</si>
  <si>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</si>
  <si>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</si>
  <si>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</si>
  <si>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</si>
  <si>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</si>
  <si>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</si>
  <si>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</si>
  <si>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</si>
  <si>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</si>
  <si>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</si>
  <si>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</si>
  <si>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</si>
  <si>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</si>
  <si>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</si>
  <si>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</si>
  <si>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</si>
  <si>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</si>
  <si>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</si>
  <si>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</si>
  <si>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</si>
  <si>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</si>
  <si>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</si>
  <si>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</si>
  <si>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</si>
  <si>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</si>
  <si>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</si>
  <si>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</si>
  <si>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</si>
  <si>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</si>
  <si>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</si>
  <si>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</si>
  <si>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</si>
  <si>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</si>
  <si>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</si>
  <si>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</si>
  <si>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</si>
  <si>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</si>
  <si>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</si>
  <si>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</si>
  <si>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</si>
  <si>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</si>
  <si>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</si>
  <si>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</si>
  <si>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</si>
  <si>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</si>
  <si>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</si>
  <si>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</si>
  <si>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</si>
  <si>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</si>
  <si>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</si>
  <si>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</si>
  <si>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</si>
  <si>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</si>
  <si>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</si>
  <si>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</si>
  <si>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</si>
  <si>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</si>
  <si>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</si>
  <si>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</si>
  <si>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</si>
  <si>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</si>
  <si>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</si>
  <si>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</si>
  <si>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</si>
  <si>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</si>
  <si>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</si>
  <si>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</si>
  <si>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</si>
  <si>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</si>
  <si>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</si>
  <si>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</si>
  <si>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</si>
  <si>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</si>
  <si>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</si>
  <si>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</si>
  <si>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</si>
  <si>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</si>
  <si>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</si>
  <si>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</si>
  <si>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</si>
  <si>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</si>
  <si>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</si>
  <si>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</si>
  <si>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</si>
  <si>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</si>
  <si>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</si>
  <si>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</si>
  <si>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</si>
  <si>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</si>
  <si>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</si>
  <si>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</si>
  <si>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</si>
  <si>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</si>
  <si>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</si>
  <si>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</si>
  <si>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</si>
  <si>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</si>
  <si>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</si>
  <si>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</si>
  <si>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</si>
  <si>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</si>
  <si>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</si>
  <si>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</si>
  <si>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</si>
  <si>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</si>
  <si>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</si>
  <si>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</si>
  <si>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</si>
  <si>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</si>
  <si>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</si>
  <si>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</si>
  <si>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</si>
  <si>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</si>
  <si>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</si>
  <si>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</si>
  <si>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</si>
  <si>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</si>
  <si>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</si>
  <si>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</si>
  <si>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</si>
  <si>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</si>
  <si>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</si>
  <si>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</si>
  <si>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</si>
  <si>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</si>
  <si>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</si>
  <si>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</si>
  <si>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</si>
  <si>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</si>
  <si>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</si>
  <si>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</si>
  <si>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</si>
  <si>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</si>
  <si>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</si>
  <si>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</si>
  <si>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</si>
  <si>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</si>
  <si>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</si>
  <si>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</si>
  <si>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</si>
  <si>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</si>
  <si>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</si>
  <si>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</si>
  <si>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</si>
  <si>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</si>
  <si>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</si>
  <si>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</si>
  <si>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</si>
  <si>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</si>
  <si>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</si>
  <si>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</si>
  <si>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</si>
  <si>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</si>
  <si>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</si>
  <si>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</si>
  <si>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</si>
  <si>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</si>
  <si>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</si>
  <si>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</si>
  <si>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</si>
  <si>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</si>
  <si>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</si>
  <si>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</si>
  <si>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</si>
  <si>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</si>
  <si>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</si>
  <si>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</si>
  <si>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</si>
  <si>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</si>
  <si>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</si>
  <si>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</si>
  <si>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</si>
  <si>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</si>
  <si>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</si>
  <si>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</si>
  <si>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</si>
  <si>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</si>
  <si>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</si>
  <si>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</si>
  <si>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</si>
  <si>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</si>
  <si>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</si>
  <si>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</si>
  <si>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</si>
  <si>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</si>
  <si>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</si>
  <si>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</si>
  <si>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</si>
  <si>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</si>
  <si>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</si>
  <si>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</si>
  <si>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</si>
  <si>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</si>
  <si>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</si>
  <si>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</si>
  <si>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</si>
  <si>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</si>
  <si>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</si>
  <si>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</si>
  <si>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</si>
  <si>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</si>
  <si>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</si>
  <si>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</si>
  <si>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</si>
  <si>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</si>
  <si>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</si>
  <si>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</si>
  <si>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</si>
  <si>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</si>
  <si>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</si>
  <si>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</si>
  <si>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</si>
  <si>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</si>
  <si>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</si>
  <si>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</si>
  <si>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</si>
  <si>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</si>
  <si>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</si>
  <si>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</si>
  <si>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</si>
  <si>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</si>
  <si>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</si>
  <si>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</si>
  <si>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</si>
  <si>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</si>
  <si>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</si>
  <si>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</si>
  <si>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</si>
  <si>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</si>
  <si>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</si>
  <si>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</si>
  <si>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</si>
  <si>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</si>
  <si>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</si>
  <si>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</si>
  <si>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</si>
  <si>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</si>
  <si>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</si>
  <si>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</si>
  <si>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</si>
  <si>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</si>
  <si>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</si>
  <si>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</si>
  <si>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</si>
  <si>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</si>
  <si>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</si>
  <si>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</si>
  <si>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</si>
  <si>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</si>
  <si>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</si>
  <si>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</si>
  <si>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</si>
  <si>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</si>
  <si>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</si>
  <si>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</si>
  <si>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</si>
  <si>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</si>
  <si>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</si>
  <si>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</si>
  <si>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</si>
  <si>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</si>
  <si>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</si>
  <si>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</si>
  <si>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</si>
  <si>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</si>
  <si>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</si>
  <si>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</si>
  <si>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</si>
  <si>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</si>
  <si>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</si>
  <si>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</si>
  <si>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</si>
  <si>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</si>
  <si>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</si>
  <si>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</si>
  <si>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</si>
  <si>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</si>
  <si>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</si>
  <si>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</si>
  <si>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</si>
  <si>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神奈川県横浜市都筑区池辺町3500</t>
  </si>
  <si>
    <t>株式会社DNPテクノパック
工場長　谷古宇　学</t>
  </si>
  <si>
    <t>株式会社DNPテクノパック</t>
  </si>
  <si>
    <t>神奈川県横浜市都筑区池辺町3500番地</t>
  </si>
  <si>
    <t>045-933-1111</t>
  </si>
  <si>
    <t>横浜市長</t>
  </si>
  <si>
    <t>045-933-1111</t>
    <phoneticPr fontId="3"/>
  </si>
  <si>
    <t>食品・菓子・医療品・たばこ等の外箱・
紙カップの印刷・加工</t>
    <phoneticPr fontId="3"/>
  </si>
  <si>
    <t>引火性廃油→蒸留→洗浄剤　　　　　　　　　　　引火性廃油→焼却→再資源化
強アルカリ→焼却→資源化（金属回収）　　　　強アルカリ→中和・無害化→資源化（金属回収）
強酸→中和・無害化→資源化（金属回収）　　　有害汚泥→焼却→資源化（路盤材）</t>
    <rPh sb="0" eb="3">
      <t>インカセイ</t>
    </rPh>
    <rPh sb="3" eb="5">
      <t>ハイユ</t>
    </rPh>
    <rPh sb="6" eb="8">
      <t>ジョウリュウ</t>
    </rPh>
    <rPh sb="9" eb="12">
      <t>センジョウザイ</t>
    </rPh>
    <rPh sb="23" eb="26">
      <t>インカセイ</t>
    </rPh>
    <rPh sb="26" eb="28">
      <t>ハイユ</t>
    </rPh>
    <rPh sb="29" eb="31">
      <t>ショウキャク</t>
    </rPh>
    <rPh sb="32" eb="36">
      <t>サイシゲンカ</t>
    </rPh>
    <rPh sb="37" eb="38">
      <t>キョウ</t>
    </rPh>
    <rPh sb="43" eb="45">
      <t>ショウキャク</t>
    </rPh>
    <rPh sb="46" eb="49">
      <t>シゲンカ</t>
    </rPh>
    <rPh sb="50" eb="52">
      <t>キンゾク</t>
    </rPh>
    <rPh sb="52" eb="54">
      <t>カイシュウ</t>
    </rPh>
    <rPh sb="59" eb="60">
      <t>キョウ</t>
    </rPh>
    <rPh sb="65" eb="67">
      <t>チュウワ</t>
    </rPh>
    <rPh sb="68" eb="71">
      <t>ムガイカ</t>
    </rPh>
    <rPh sb="72" eb="75">
      <t>シゲンカ</t>
    </rPh>
    <rPh sb="76" eb="78">
      <t>キンゾク</t>
    </rPh>
    <rPh sb="78" eb="80">
      <t>カイシュウ</t>
    </rPh>
    <rPh sb="82" eb="84">
      <t>キョウサン</t>
    </rPh>
    <rPh sb="85" eb="87">
      <t>チュウワ</t>
    </rPh>
    <rPh sb="88" eb="91">
      <t>ムガイカ</t>
    </rPh>
    <rPh sb="92" eb="95">
      <t>シゲンカ</t>
    </rPh>
    <rPh sb="96" eb="98">
      <t>キンゾク</t>
    </rPh>
    <rPh sb="98" eb="100">
      <t>カイシュウ</t>
    </rPh>
    <rPh sb="104" eb="106">
      <t>ユウガイ</t>
    </rPh>
    <rPh sb="106" eb="108">
      <t>オデイ</t>
    </rPh>
    <rPh sb="109" eb="111">
      <t>ショウキャク</t>
    </rPh>
    <rPh sb="112" eb="115">
      <t>シゲンカ</t>
    </rPh>
    <rPh sb="116" eb="118">
      <t>ロバン</t>
    </rPh>
    <rPh sb="118" eb="119">
      <t>ザイ</t>
    </rPh>
    <phoneticPr fontId="3"/>
  </si>
  <si>
    <t>工場長―特別管理産業廃棄物管理責任者―特別管理産業廃棄物排出部門長―特別管理産業廃棄物排出部門員</t>
    <rPh sb="0" eb="3">
      <t>コウジョウチョウ</t>
    </rPh>
    <rPh sb="4" eb="6">
      <t>トクベツ</t>
    </rPh>
    <rPh sb="6" eb="8">
      <t>カンリ</t>
    </rPh>
    <rPh sb="8" eb="10">
      <t>サンギョウ</t>
    </rPh>
    <rPh sb="10" eb="13">
      <t>ハイキブツ</t>
    </rPh>
    <rPh sb="13" eb="15">
      <t>カンリ</t>
    </rPh>
    <rPh sb="15" eb="17">
      <t>セキニン</t>
    </rPh>
    <rPh sb="17" eb="18">
      <t>シャ</t>
    </rPh>
    <rPh sb="19" eb="21">
      <t>トクベツ</t>
    </rPh>
    <rPh sb="21" eb="23">
      <t>カンリ</t>
    </rPh>
    <rPh sb="23" eb="25">
      <t>サンギョウ</t>
    </rPh>
    <rPh sb="25" eb="28">
      <t>ハイキブツ</t>
    </rPh>
    <rPh sb="28" eb="30">
      <t>ハイシュツ</t>
    </rPh>
    <rPh sb="30" eb="33">
      <t>ブモンチョウ</t>
    </rPh>
    <rPh sb="34" eb="36">
      <t>トクベツ</t>
    </rPh>
    <rPh sb="36" eb="38">
      <t>カンリ</t>
    </rPh>
    <rPh sb="38" eb="40">
      <t>サンギョウ</t>
    </rPh>
    <rPh sb="40" eb="43">
      <t>ハイキブツ</t>
    </rPh>
    <rPh sb="43" eb="45">
      <t>ハイシュツ</t>
    </rPh>
    <rPh sb="45" eb="47">
      <t>ブモン</t>
    </rPh>
    <rPh sb="47" eb="48">
      <t>イン</t>
    </rPh>
    <phoneticPr fontId="3"/>
  </si>
  <si>
    <t xml:space="preserve">1.使用インキの水性化促進（ノントルエン仕様）
2.残インキ再利用促進
3.設備メンテナンスにて、生産ロスの極小化
</t>
    <rPh sb="2" eb="4">
      <t>シヨウ</t>
    </rPh>
    <rPh sb="8" eb="10">
      <t>スイセイ</t>
    </rPh>
    <rPh sb="10" eb="11">
      <t>カ</t>
    </rPh>
    <rPh sb="11" eb="13">
      <t>ソクシン</t>
    </rPh>
    <rPh sb="20" eb="22">
      <t>シヨウ</t>
    </rPh>
    <rPh sb="26" eb="27">
      <t>ザン</t>
    </rPh>
    <rPh sb="30" eb="33">
      <t>サイリヨウ</t>
    </rPh>
    <rPh sb="33" eb="35">
      <t>ソクシン</t>
    </rPh>
    <rPh sb="38" eb="40">
      <t>セツビ</t>
    </rPh>
    <rPh sb="49" eb="51">
      <t>セイサン</t>
    </rPh>
    <rPh sb="54" eb="57">
      <t>キョクショウカ</t>
    </rPh>
    <phoneticPr fontId="3"/>
  </si>
  <si>
    <t>1.使用インキの更なる水性化
2.残インキ再利用の継続
3.使用インキのマイレージ精度を向上し、不要インキの抑制
4.有機溶剤の揮発防止</t>
    <rPh sb="2" eb="4">
      <t>シヨウ</t>
    </rPh>
    <rPh sb="8" eb="9">
      <t>サラ</t>
    </rPh>
    <rPh sb="11" eb="13">
      <t>スイセイ</t>
    </rPh>
    <rPh sb="13" eb="14">
      <t>カ</t>
    </rPh>
    <rPh sb="17" eb="18">
      <t>ザン</t>
    </rPh>
    <rPh sb="21" eb="24">
      <t>サイリヨウ</t>
    </rPh>
    <rPh sb="25" eb="27">
      <t>ケイゾク</t>
    </rPh>
    <rPh sb="30" eb="32">
      <t>シヨウ</t>
    </rPh>
    <rPh sb="41" eb="43">
      <t>セイド</t>
    </rPh>
    <rPh sb="44" eb="46">
      <t>コウジョウ</t>
    </rPh>
    <rPh sb="48" eb="50">
      <t>フヨウ</t>
    </rPh>
    <rPh sb="54" eb="56">
      <t>ヨクセイ</t>
    </rPh>
    <rPh sb="59" eb="61">
      <t>ユウキ</t>
    </rPh>
    <rPh sb="61" eb="63">
      <t>ヨウザイ</t>
    </rPh>
    <rPh sb="64" eb="66">
      <t>キハツ</t>
    </rPh>
    <rPh sb="66" eb="68">
      <t>ボウシ</t>
    </rPh>
    <phoneticPr fontId="3"/>
  </si>
  <si>
    <t>1.廃油排出部門にて、性状ごとに分別回収
2.グラビア刷版工程にて、廃油の種類ごとに分別回収</t>
    <rPh sb="2" eb="4">
      <t>ハイユ</t>
    </rPh>
    <rPh sb="4" eb="6">
      <t>ハイシュツ</t>
    </rPh>
    <rPh sb="6" eb="8">
      <t>ブモン</t>
    </rPh>
    <rPh sb="11" eb="13">
      <t>セイジョウ</t>
    </rPh>
    <rPh sb="16" eb="18">
      <t>ブンベツ</t>
    </rPh>
    <rPh sb="18" eb="20">
      <t>カイシュウ</t>
    </rPh>
    <rPh sb="27" eb="29">
      <t>サッパン</t>
    </rPh>
    <rPh sb="29" eb="31">
      <t>コウテイ</t>
    </rPh>
    <rPh sb="34" eb="36">
      <t>ハイユ</t>
    </rPh>
    <rPh sb="37" eb="39">
      <t>シュルイ</t>
    </rPh>
    <rPh sb="42" eb="44">
      <t>ブンベツ</t>
    </rPh>
    <rPh sb="44" eb="46">
      <t>カイシュウ</t>
    </rPh>
    <phoneticPr fontId="3"/>
  </si>
  <si>
    <t>1.分別教育の実施</t>
    <rPh sb="2" eb="4">
      <t>ブンベツ</t>
    </rPh>
    <rPh sb="4" eb="6">
      <t>キョウイク</t>
    </rPh>
    <rPh sb="7" eb="9">
      <t>ジッシ</t>
    </rPh>
    <phoneticPr fontId="3"/>
  </si>
  <si>
    <t>※該当なし</t>
    <rPh sb="1" eb="3">
      <t>ガイトウ</t>
    </rPh>
    <phoneticPr fontId="3"/>
  </si>
  <si>
    <t>※予定なし</t>
    <rPh sb="1" eb="3">
      <t>ヨテイ</t>
    </rPh>
    <phoneticPr fontId="3"/>
  </si>
  <si>
    <t>1.複数社と委託契約を締結し、リスクヘッジしていく。
2.資源循環型の処分先を調査・開拓し、環境保全へ貢献していく。</t>
    <rPh sb="2" eb="4">
      <t>フクスウ</t>
    </rPh>
    <rPh sb="4" eb="5">
      <t>シャ</t>
    </rPh>
    <rPh sb="6" eb="8">
      <t>イタク</t>
    </rPh>
    <rPh sb="8" eb="10">
      <t>ケイヤク</t>
    </rPh>
    <rPh sb="11" eb="13">
      <t>テイケツ</t>
    </rPh>
    <rPh sb="29" eb="31">
      <t>シゲン</t>
    </rPh>
    <rPh sb="31" eb="34">
      <t>ジュンカンガタ</t>
    </rPh>
    <rPh sb="35" eb="37">
      <t>ショブン</t>
    </rPh>
    <rPh sb="37" eb="38">
      <t>サキ</t>
    </rPh>
    <rPh sb="39" eb="41">
      <t>チョウサ</t>
    </rPh>
    <rPh sb="42" eb="44">
      <t>カイタク</t>
    </rPh>
    <rPh sb="46" eb="48">
      <t>カンキョウ</t>
    </rPh>
    <rPh sb="48" eb="50">
      <t>ホゼン</t>
    </rPh>
    <rPh sb="51" eb="53">
      <t>コウケン</t>
    </rPh>
    <phoneticPr fontId="3"/>
  </si>
  <si>
    <t>・電子マニフェスト（JWNET）導入済み、全面運用中</t>
    <rPh sb="1" eb="3">
      <t>デンシ</t>
    </rPh>
    <rPh sb="16" eb="18">
      <t>ドウニュウ</t>
    </rPh>
    <rPh sb="18" eb="19">
      <t>ズ</t>
    </rPh>
    <rPh sb="21" eb="23">
      <t>ゼンメン</t>
    </rPh>
    <rPh sb="23" eb="26">
      <t>ウンヨウチュウ</t>
    </rPh>
    <phoneticPr fontId="3"/>
  </si>
  <si>
    <t>1.新規委託先については、生産革新統括室環境グループにて審査を通過した業者のみ委託契約する。
2.出来る限り優良認定業者へ委託する。
3.社内システムによる許可証の徹底管理。
4.委託先への定期的な現地実査を行い、適正処理が行われていることを確認。
5.電子マニフェストにて、処分終了の確認。</t>
    <rPh sb="2" eb="4">
      <t>シンキ</t>
    </rPh>
    <rPh sb="4" eb="6">
      <t>イタク</t>
    </rPh>
    <rPh sb="6" eb="7">
      <t>サキ</t>
    </rPh>
    <rPh sb="28" eb="30">
      <t>シンサ</t>
    </rPh>
    <rPh sb="31" eb="33">
      <t>ツウカ</t>
    </rPh>
    <rPh sb="35" eb="37">
      <t>ギョウシャ</t>
    </rPh>
    <rPh sb="39" eb="41">
      <t>イタク</t>
    </rPh>
    <rPh sb="41" eb="43">
      <t>ケイヤク</t>
    </rPh>
    <rPh sb="49" eb="51">
      <t>デキ</t>
    </rPh>
    <rPh sb="52" eb="53">
      <t>カギ</t>
    </rPh>
    <rPh sb="54" eb="56">
      <t>ユウリョウ</t>
    </rPh>
    <rPh sb="56" eb="58">
      <t>ニンテイ</t>
    </rPh>
    <rPh sb="58" eb="60">
      <t>ギョウシャ</t>
    </rPh>
    <rPh sb="61" eb="63">
      <t>イタク</t>
    </rPh>
    <rPh sb="69" eb="71">
      <t>シャナイ</t>
    </rPh>
    <rPh sb="78" eb="81">
      <t>キョカショウ</t>
    </rPh>
    <rPh sb="82" eb="84">
      <t>テッテイ</t>
    </rPh>
    <rPh sb="84" eb="86">
      <t>カンリ</t>
    </rPh>
    <rPh sb="90" eb="92">
      <t>イタク</t>
    </rPh>
    <rPh sb="92" eb="93">
      <t>サキ</t>
    </rPh>
    <rPh sb="95" eb="98">
      <t>テイキテキ</t>
    </rPh>
    <rPh sb="99" eb="101">
      <t>ゲンチ</t>
    </rPh>
    <rPh sb="101" eb="103">
      <t>ジッサ</t>
    </rPh>
    <rPh sb="104" eb="105">
      <t>オコナ</t>
    </rPh>
    <rPh sb="107" eb="109">
      <t>テキセイ</t>
    </rPh>
    <rPh sb="109" eb="111">
      <t>ショリ</t>
    </rPh>
    <rPh sb="112" eb="113">
      <t>オコナ</t>
    </rPh>
    <rPh sb="121" eb="123">
      <t>カクニン</t>
    </rPh>
    <rPh sb="127" eb="129">
      <t>デンシ</t>
    </rPh>
    <rPh sb="138" eb="140">
      <t>ショブン</t>
    </rPh>
    <rPh sb="140" eb="142">
      <t>シュウリョウ</t>
    </rPh>
    <rPh sb="143" eb="145">
      <t>カクニン</t>
    </rPh>
    <phoneticPr fontId="3"/>
  </si>
  <si>
    <t>令和    ６年    ６月   １９日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</si>
</sst>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00FF"/>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91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91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FF"/>
  </sheetPr>
  <dimension ref="A2:BD320"/>
  <sheetViews>
    <sheetView showGridLines="0" tabSelected="1" view="pageBreakPreview" topLeftCell="A25" zoomScaleNormal="100" zoomScaleSheetLayoutView="100" workbookViewId="0">
      <selection activeCell="D77" sqref="D77:U86"/>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438</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424</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419</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420</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423</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421</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2307</v>
      </c>
      <c r="Q49" s="739"/>
      <c r="R49" s="739"/>
      <c r="S49" s="739"/>
      <c r="T49" s="739"/>
      <c r="U49" s="740"/>
    </row>
    <row r="50" spans="3:23" ht="26.25" customHeight="1">
      <c r="C50" s="751" t="s">
        <v>11</v>
      </c>
      <c r="D50" s="752"/>
      <c r="E50" s="753"/>
      <c r="F50" s="762" t="s">
        <v>422</v>
      </c>
      <c r="G50" s="763"/>
      <c r="H50" s="763"/>
      <c r="I50" s="763"/>
      <c r="J50" s="763"/>
      <c r="K50" s="763"/>
      <c r="L50" s="763"/>
      <c r="M50" s="763"/>
      <c r="N50" s="568" t="s">
        <v>131</v>
      </c>
      <c r="O50" s="572"/>
      <c r="P50" s="572"/>
      <c r="Q50" s="741" t="s">
        <v>425</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100</v>
      </c>
      <c r="G54" s="732"/>
      <c r="H54" s="732"/>
      <c r="I54" s="732"/>
      <c r="J54" s="732"/>
      <c r="K54" s="732"/>
      <c r="L54" s="33" t="s">
        <v>48</v>
      </c>
      <c r="M54" s="33"/>
      <c r="N54" s="733" t="s">
        <v>426</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v>21994</v>
      </c>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483</v>
      </c>
      <c r="G61" s="679"/>
      <c r="H61" s="679"/>
      <c r="I61" s="679"/>
      <c r="J61" s="679"/>
      <c r="K61" s="679"/>
      <c r="L61" s="679"/>
      <c r="M61" s="679"/>
      <c r="N61" s="679"/>
      <c r="O61" s="679"/>
      <c r="P61" s="679"/>
      <c r="Q61" s="679"/>
      <c r="R61" s="679"/>
      <c r="S61" s="679"/>
      <c r="T61" s="679"/>
      <c r="U61" s="680"/>
      <c r="W61" s="29"/>
    </row>
    <row r="62" spans="3:23" ht="13.9" customHeight="1">
      <c r="C62" s="573"/>
      <c r="D62" s="554"/>
      <c r="E62" s="496"/>
      <c r="F62" s="780" t="s">
        <v>427</v>
      </c>
      <c r="G62" s="781"/>
      <c r="H62" s="781"/>
      <c r="I62" s="781"/>
      <c r="J62" s="781"/>
      <c r="K62" s="781"/>
      <c r="L62" s="781"/>
      <c r="M62" s="781"/>
      <c r="N62" s="781"/>
      <c r="O62" s="781"/>
      <c r="P62" s="781"/>
      <c r="Q62" s="781"/>
      <c r="R62" s="781"/>
      <c r="S62" s="781"/>
      <c r="T62" s="781"/>
      <c r="U62" s="782"/>
      <c r="W62" s="29"/>
    </row>
    <row r="63" spans="3:23" ht="13.9"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3.9" customHeight="1">
      <c r="C64" s="573"/>
      <c r="D64" s="555"/>
      <c r="E64" s="686"/>
      <c r="F64" s="783"/>
      <c r="G64" s="784"/>
      <c r="H64" s="784"/>
      <c r="I64" s="784"/>
      <c r="J64" s="784"/>
      <c r="K64" s="784"/>
      <c r="L64" s="784"/>
      <c r="M64" s="784"/>
      <c r="N64" s="784"/>
      <c r="O64" s="784"/>
      <c r="P64" s="784"/>
      <c r="Q64" s="784"/>
      <c r="R64" s="784"/>
      <c r="S64" s="784"/>
      <c r="T64" s="784"/>
      <c r="U64" s="785"/>
      <c r="W64" s="29"/>
    </row>
    <row r="65" spans="3:23" ht="13.9" customHeight="1">
      <c r="C65" s="573"/>
      <c r="D65" s="555"/>
      <c r="E65" s="686"/>
      <c r="F65" s="783"/>
      <c r="G65" s="784"/>
      <c r="H65" s="784"/>
      <c r="I65" s="784"/>
      <c r="J65" s="784"/>
      <c r="K65" s="784"/>
      <c r="L65" s="784"/>
      <c r="M65" s="784"/>
      <c r="N65" s="784"/>
      <c r="O65" s="784"/>
      <c r="P65" s="784"/>
      <c r="Q65" s="784"/>
      <c r="R65" s="784"/>
      <c r="S65" s="784"/>
      <c r="T65" s="784"/>
      <c r="U65" s="785"/>
      <c r="W65" s="29"/>
    </row>
    <row r="66" spans="3:23" ht="13.9" customHeight="1">
      <c r="C66" s="573"/>
      <c r="D66" s="555"/>
      <c r="E66" s="686"/>
      <c r="F66" s="783"/>
      <c r="G66" s="784"/>
      <c r="H66" s="784"/>
      <c r="I66" s="784"/>
      <c r="J66" s="784"/>
      <c r="K66" s="784"/>
      <c r="L66" s="784"/>
      <c r="M66" s="784"/>
      <c r="N66" s="784"/>
      <c r="O66" s="784"/>
      <c r="P66" s="784"/>
      <c r="Q66" s="784"/>
      <c r="R66" s="784"/>
      <c r="S66" s="784"/>
      <c r="T66" s="784"/>
      <c r="U66" s="785"/>
      <c r="W66" s="29"/>
    </row>
    <row r="67" spans="3:23" ht="13.9" customHeight="1">
      <c r="C67" s="573"/>
      <c r="D67" s="555"/>
      <c r="E67" s="686"/>
      <c r="F67" s="783"/>
      <c r="G67" s="784"/>
      <c r="H67" s="784"/>
      <c r="I67" s="784"/>
      <c r="J67" s="784"/>
      <c r="K67" s="784"/>
      <c r="L67" s="784"/>
      <c r="M67" s="784"/>
      <c r="N67" s="784"/>
      <c r="O67" s="784"/>
      <c r="P67" s="784"/>
      <c r="Q67" s="784"/>
      <c r="R67" s="784"/>
      <c r="S67" s="784"/>
      <c r="T67" s="784"/>
      <c r="U67" s="785"/>
      <c r="W67" s="29"/>
    </row>
    <row r="68" spans="3:23" ht="13.9"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3.9" customHeight="1">
      <c r="C69" s="573"/>
      <c r="D69" s="689"/>
      <c r="E69" s="688"/>
      <c r="F69" s="783"/>
      <c r="G69" s="784"/>
      <c r="H69" s="784"/>
      <c r="I69" s="784"/>
      <c r="J69" s="784"/>
      <c r="K69" s="784"/>
      <c r="L69" s="784"/>
      <c r="M69" s="784"/>
      <c r="N69" s="784"/>
      <c r="O69" s="784"/>
      <c r="P69" s="784"/>
      <c r="Q69" s="784"/>
      <c r="R69" s="784"/>
      <c r="S69" s="784"/>
      <c r="T69" s="784"/>
      <c r="U69" s="785"/>
      <c r="W69" s="29"/>
    </row>
    <row r="70" spans="3:23" ht="13.9" customHeight="1">
      <c r="C70" s="573"/>
      <c r="D70" s="689"/>
      <c r="E70" s="688"/>
      <c r="F70" s="783"/>
      <c r="G70" s="784"/>
      <c r="H70" s="784"/>
      <c r="I70" s="784"/>
      <c r="J70" s="784"/>
      <c r="K70" s="784"/>
      <c r="L70" s="784"/>
      <c r="M70" s="784"/>
      <c r="N70" s="784"/>
      <c r="O70" s="784"/>
      <c r="P70" s="784"/>
      <c r="Q70" s="784"/>
      <c r="R70" s="784"/>
      <c r="S70" s="784"/>
      <c r="T70" s="784"/>
      <c r="U70" s="785"/>
      <c r="W70" s="29"/>
    </row>
    <row r="71" spans="3:23" ht="13.9" customHeight="1">
      <c r="C71" s="573"/>
      <c r="D71" s="689"/>
      <c r="E71" s="688"/>
      <c r="F71" s="783"/>
      <c r="G71" s="784"/>
      <c r="H71" s="784"/>
      <c r="I71" s="784"/>
      <c r="J71" s="784"/>
      <c r="K71" s="784"/>
      <c r="L71" s="784"/>
      <c r="M71" s="784"/>
      <c r="N71" s="784"/>
      <c r="O71" s="784"/>
      <c r="P71" s="784"/>
      <c r="Q71" s="784"/>
      <c r="R71" s="784"/>
      <c r="S71" s="784"/>
      <c r="T71" s="784"/>
      <c r="U71" s="785"/>
      <c r="W71" s="29"/>
    </row>
    <row r="72" spans="3:23" ht="13.9" customHeight="1">
      <c r="C72" s="574"/>
      <c r="D72" s="556"/>
      <c r="E72" s="497"/>
      <c r="F72" s="786"/>
      <c r="G72" s="787"/>
      <c r="H72" s="787"/>
      <c r="I72" s="787"/>
      <c r="J72" s="787"/>
      <c r="K72" s="787"/>
      <c r="L72" s="787"/>
      <c r="M72" s="787"/>
      <c r="N72" s="787"/>
      <c r="O72" s="787"/>
      <c r="P72" s="787"/>
      <c r="Q72" s="787"/>
      <c r="R72" s="787"/>
      <c r="S72" s="787"/>
      <c r="T72" s="787"/>
      <c r="U72" s="788"/>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0" t="s">
        <v>428</v>
      </c>
      <c r="E77" s="611"/>
      <c r="F77" s="611"/>
      <c r="G77" s="611"/>
      <c r="H77" s="611"/>
      <c r="I77" s="611"/>
      <c r="J77" s="611"/>
      <c r="K77" s="611"/>
      <c r="L77" s="611"/>
      <c r="M77" s="611"/>
      <c r="N77" s="611"/>
      <c r="O77" s="611"/>
      <c r="P77" s="611"/>
      <c r="Q77" s="611"/>
      <c r="R77" s="611"/>
      <c r="S77" s="611"/>
      <c r="T77" s="611"/>
      <c r="U77" s="612"/>
      <c r="W77" s="29"/>
    </row>
    <row r="78" spans="3:23" ht="13.9" customHeight="1">
      <c r="C78" s="189"/>
      <c r="D78" s="610"/>
      <c r="E78" s="611"/>
      <c r="F78" s="611"/>
      <c r="G78" s="611"/>
      <c r="H78" s="611"/>
      <c r="I78" s="611"/>
      <c r="J78" s="611"/>
      <c r="K78" s="611"/>
      <c r="L78" s="611"/>
      <c r="M78" s="611"/>
      <c r="N78" s="611"/>
      <c r="O78" s="611"/>
      <c r="P78" s="611"/>
      <c r="Q78" s="611"/>
      <c r="R78" s="611"/>
      <c r="S78" s="611"/>
      <c r="T78" s="611"/>
      <c r="U78" s="612"/>
      <c r="W78" s="29"/>
    </row>
    <row r="79" spans="3:23" ht="13.9" customHeight="1">
      <c r="C79" s="189"/>
      <c r="D79" s="610"/>
      <c r="E79" s="611"/>
      <c r="F79" s="611"/>
      <c r="G79" s="611"/>
      <c r="H79" s="611"/>
      <c r="I79" s="611"/>
      <c r="J79" s="611"/>
      <c r="K79" s="611"/>
      <c r="L79" s="611"/>
      <c r="M79" s="611"/>
      <c r="N79" s="611"/>
      <c r="O79" s="611"/>
      <c r="P79" s="611"/>
      <c r="Q79" s="611"/>
      <c r="R79" s="611"/>
      <c r="S79" s="611"/>
      <c r="T79" s="611"/>
      <c r="U79" s="612"/>
      <c r="W79" s="29"/>
    </row>
    <row r="80" spans="3:23" ht="13.9" customHeight="1">
      <c r="C80" s="189"/>
      <c r="D80" s="610"/>
      <c r="E80" s="611"/>
      <c r="F80" s="611"/>
      <c r="G80" s="611"/>
      <c r="H80" s="611"/>
      <c r="I80" s="611"/>
      <c r="J80" s="611"/>
      <c r="K80" s="611"/>
      <c r="L80" s="611"/>
      <c r="M80" s="611"/>
      <c r="N80" s="611"/>
      <c r="O80" s="611"/>
      <c r="P80" s="611"/>
      <c r="Q80" s="611"/>
      <c r="R80" s="611"/>
      <c r="S80" s="611"/>
      <c r="T80" s="611"/>
      <c r="U80" s="612"/>
      <c r="W80" s="29"/>
    </row>
    <row r="81" spans="1:56" ht="13.9" customHeight="1">
      <c r="C81" s="189"/>
      <c r="D81" s="610"/>
      <c r="E81" s="611"/>
      <c r="F81" s="611"/>
      <c r="G81" s="611"/>
      <c r="H81" s="611"/>
      <c r="I81" s="611"/>
      <c r="J81" s="611"/>
      <c r="K81" s="611"/>
      <c r="L81" s="611"/>
      <c r="M81" s="611"/>
      <c r="N81" s="611"/>
      <c r="O81" s="611"/>
      <c r="P81" s="611"/>
      <c r="Q81" s="611"/>
      <c r="R81" s="611"/>
      <c r="S81" s="611"/>
      <c r="T81" s="611"/>
      <c r="U81" s="612"/>
      <c r="W81" s="29"/>
    </row>
    <row r="82" spans="1:56" ht="13.9" customHeight="1">
      <c r="C82" s="189"/>
      <c r="D82" s="610"/>
      <c r="E82" s="611"/>
      <c r="F82" s="611"/>
      <c r="G82" s="611"/>
      <c r="H82" s="611"/>
      <c r="I82" s="611"/>
      <c r="J82" s="611"/>
      <c r="K82" s="611"/>
      <c r="L82" s="611"/>
      <c r="M82" s="611"/>
      <c r="N82" s="611"/>
      <c r="O82" s="611"/>
      <c r="P82" s="611"/>
      <c r="Q82" s="611"/>
      <c r="R82" s="611"/>
      <c r="S82" s="611"/>
      <c r="T82" s="611"/>
      <c r="U82" s="612"/>
      <c r="W82" s="29"/>
    </row>
    <row r="83" spans="1:56" ht="13.9" customHeight="1">
      <c r="C83" s="189"/>
      <c r="D83" s="610"/>
      <c r="E83" s="611"/>
      <c r="F83" s="611"/>
      <c r="G83" s="611"/>
      <c r="H83" s="611"/>
      <c r="I83" s="611"/>
      <c r="J83" s="611"/>
      <c r="K83" s="611"/>
      <c r="L83" s="611"/>
      <c r="M83" s="611"/>
      <c r="N83" s="611"/>
      <c r="O83" s="611"/>
      <c r="P83" s="611"/>
      <c r="Q83" s="611"/>
      <c r="R83" s="611"/>
      <c r="S83" s="611"/>
      <c r="T83" s="611"/>
      <c r="U83" s="612"/>
      <c r="W83" s="29"/>
    </row>
    <row r="84" spans="1:56" ht="13.9" customHeight="1">
      <c r="C84" s="189"/>
      <c r="D84" s="610"/>
      <c r="E84" s="611"/>
      <c r="F84" s="611"/>
      <c r="G84" s="611"/>
      <c r="H84" s="611"/>
      <c r="I84" s="611"/>
      <c r="J84" s="611"/>
      <c r="K84" s="611"/>
      <c r="L84" s="611"/>
      <c r="M84" s="611"/>
      <c r="N84" s="611"/>
      <c r="O84" s="611"/>
      <c r="P84" s="611"/>
      <c r="Q84" s="611"/>
      <c r="R84" s="611"/>
      <c r="S84" s="611"/>
      <c r="T84" s="611"/>
      <c r="U84" s="612"/>
      <c r="W84" s="29"/>
    </row>
    <row r="85" spans="1:56" ht="13.9" customHeight="1">
      <c r="C85" s="189"/>
      <c r="D85" s="610"/>
      <c r="E85" s="611"/>
      <c r="F85" s="611"/>
      <c r="G85" s="611"/>
      <c r="H85" s="611"/>
      <c r="I85" s="611"/>
      <c r="J85" s="611"/>
      <c r="K85" s="611"/>
      <c r="L85" s="611"/>
      <c r="M85" s="611"/>
      <c r="N85" s="611"/>
      <c r="O85" s="611"/>
      <c r="P85" s="611"/>
      <c r="Q85" s="611"/>
      <c r="R85" s="611"/>
      <c r="S85" s="611"/>
      <c r="T85" s="611"/>
      <c r="U85" s="612"/>
      <c r="W85" s="29"/>
    </row>
    <row r="86" spans="1:56" ht="13.9"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4</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192.2</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3.9"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690"/>
      <c r="D94" s="792"/>
      <c r="E94" s="694"/>
      <c r="F94" s="610" t="s">
        <v>429</v>
      </c>
      <c r="G94" s="611"/>
      <c r="H94" s="611"/>
      <c r="I94" s="611"/>
      <c r="J94" s="611"/>
      <c r="K94" s="611"/>
      <c r="L94" s="611"/>
      <c r="M94" s="611"/>
      <c r="N94" s="611"/>
      <c r="O94" s="611"/>
      <c r="P94" s="611"/>
      <c r="Q94" s="611"/>
      <c r="R94" s="611"/>
      <c r="S94" s="611"/>
      <c r="T94" s="611"/>
      <c r="U94" s="612"/>
      <c r="V94" s="180"/>
      <c r="W94" s="166"/>
      <c r="X94" s="166"/>
      <c r="Y94" s="166"/>
    </row>
    <row r="95" spans="1:56" ht="13.9"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3.9"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3.9"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3.9"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3.9"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3.9"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3.9"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3.9"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4</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185.2</v>
      </c>
      <c r="L105" s="701"/>
      <c r="M105" s="701"/>
      <c r="N105" s="701"/>
      <c r="O105" s="701"/>
      <c r="P105" s="584" t="s">
        <v>211</v>
      </c>
      <c r="Q105" s="684"/>
      <c r="R105" s="684"/>
      <c r="S105" s="684"/>
      <c r="T105" s="684"/>
      <c r="U105" s="685"/>
      <c r="V105" s="400"/>
      <c r="W105" s="400"/>
      <c r="X105" s="108"/>
      <c r="Y105" s="21"/>
      <c r="BC105" s="48"/>
      <c r="BD105" s="48"/>
    </row>
    <row r="106" spans="1:56" ht="13.9"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691"/>
      <c r="D109" s="697"/>
      <c r="E109" s="661"/>
      <c r="F109" s="610" t="s">
        <v>430</v>
      </c>
      <c r="G109" s="611"/>
      <c r="H109" s="611"/>
      <c r="I109" s="611"/>
      <c r="J109" s="611"/>
      <c r="K109" s="611"/>
      <c r="L109" s="611"/>
      <c r="M109" s="611"/>
      <c r="N109" s="611"/>
      <c r="O109" s="611"/>
      <c r="P109" s="611"/>
      <c r="Q109" s="611"/>
      <c r="R109" s="611"/>
      <c r="S109" s="611"/>
      <c r="T109" s="611"/>
      <c r="U109" s="612"/>
      <c r="V109" s="180"/>
      <c r="W109" s="166"/>
      <c r="X109" s="166"/>
      <c r="Y109" s="166"/>
    </row>
    <row r="110" spans="1:56" ht="13.9"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3.9"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3.9"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3.9"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3.9"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3.9"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3.9"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3.9"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58"/>
      <c r="E120" s="661"/>
      <c r="F120" s="610" t="s">
        <v>431</v>
      </c>
      <c r="G120" s="611"/>
      <c r="H120" s="611"/>
      <c r="I120" s="611"/>
      <c r="J120" s="611"/>
      <c r="K120" s="611"/>
      <c r="L120" s="611"/>
      <c r="M120" s="611"/>
      <c r="N120" s="611"/>
      <c r="O120" s="611"/>
      <c r="P120" s="611"/>
      <c r="Q120" s="611"/>
      <c r="R120" s="611"/>
      <c r="S120" s="611"/>
      <c r="T120" s="611"/>
      <c r="U120" s="612"/>
      <c r="V120" s="180"/>
      <c r="W120" s="166"/>
      <c r="X120" s="166"/>
      <c r="Y120" s="166"/>
    </row>
    <row r="121" spans="3:27" ht="13.9"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3.9"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3.9"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3.9"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58"/>
      <c r="E126" s="661"/>
      <c r="F126" s="610" t="s">
        <v>432</v>
      </c>
      <c r="G126" s="611"/>
      <c r="H126" s="611"/>
      <c r="I126" s="611"/>
      <c r="J126" s="611"/>
      <c r="K126" s="611"/>
      <c r="L126" s="611"/>
      <c r="M126" s="611"/>
      <c r="N126" s="611"/>
      <c r="O126" s="611"/>
      <c r="P126" s="611"/>
      <c r="Q126" s="611"/>
      <c r="R126" s="611"/>
      <c r="S126" s="611"/>
      <c r="T126" s="611"/>
      <c r="U126" s="612"/>
      <c r="V126" s="180"/>
      <c r="W126" s="166"/>
      <c r="X126" s="166"/>
      <c r="Y126" s="166"/>
    </row>
    <row r="127" spans="3:27" ht="13.9"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3.9"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3.9"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3.9"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3.9"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3.9"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58"/>
      <c r="E136" s="673"/>
      <c r="F136" s="610" t="s">
        <v>433</v>
      </c>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3.9"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3.9"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3.9"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3.9"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3.9"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3.9"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3.9"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3.9"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58"/>
      <c r="E147" s="661"/>
      <c r="F147" s="610" t="s">
        <v>433</v>
      </c>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3.9"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3.9"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3.9"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3.9"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3.9"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3.9"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3.9"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7.9"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3.9"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58"/>
      <c r="E160" s="661"/>
      <c r="F160" s="610" t="s">
        <v>433</v>
      </c>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3.9"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3.9"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3.9"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3.9"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3.9"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3.9"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3.9"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3.9"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7.9"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58"/>
      <c r="E172" s="661"/>
      <c r="F172" s="610" t="s">
        <v>434</v>
      </c>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3.9"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3.9"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3.9"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3.9"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3.9"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3.9"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3.9"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3.9"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58"/>
      <c r="E185" s="673"/>
      <c r="F185" s="610" t="s">
        <v>433</v>
      </c>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3.9"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3.9"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3.9"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3.9"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3.9"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3.9"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3.9"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3.9"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58"/>
      <c r="E197" s="661"/>
      <c r="F197" s="610" t="s">
        <v>434</v>
      </c>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3.9"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3.9"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3.9"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3.9"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3.9"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3.9"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3.9"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3.9"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58"/>
      <c r="E208" s="661"/>
      <c r="F208" s="639" t="s">
        <v>188</v>
      </c>
      <c r="G208" s="640"/>
      <c r="H208" s="640"/>
      <c r="I208" s="640"/>
      <c r="J208" s="640"/>
      <c r="K208" s="614">
        <f>+別紙!X14</f>
        <v>192.2</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15" customHeight="1">
      <c r="C209" s="201"/>
      <c r="D209" s="658"/>
      <c r="E209" s="661"/>
      <c r="F209" s="324"/>
      <c r="G209" s="627" t="s">
        <v>164</v>
      </c>
      <c r="H209" s="628"/>
      <c r="I209" s="628"/>
      <c r="J209" s="628"/>
      <c r="K209" s="614">
        <f>+別紙!X15</f>
        <v>70.7</v>
      </c>
      <c r="L209" s="614"/>
      <c r="M209" s="614"/>
      <c r="N209" s="614"/>
      <c r="O209" s="614"/>
      <c r="P209" s="548" t="s">
        <v>13</v>
      </c>
      <c r="Q209" s="618"/>
      <c r="R209" s="619"/>
      <c r="S209" s="619"/>
      <c r="T209" s="619"/>
      <c r="U209" s="620"/>
      <c r="V209" s="381"/>
      <c r="W209" s="381"/>
      <c r="X209" s="180"/>
      <c r="Y209" s="416"/>
      <c r="Z209" s="416"/>
      <c r="AA209" s="416"/>
      <c r="BC209" s="48"/>
      <c r="BD209" s="48"/>
    </row>
    <row r="210" spans="3:56" ht="43.15" customHeight="1">
      <c r="C210" s="201"/>
      <c r="D210" s="658"/>
      <c r="E210" s="661"/>
      <c r="F210" s="324"/>
      <c r="G210" s="627" t="s">
        <v>165</v>
      </c>
      <c r="H210" s="628"/>
      <c r="I210" s="628"/>
      <c r="J210" s="628"/>
      <c r="K210" s="614">
        <f>+別紙!X16</f>
        <v>192.2</v>
      </c>
      <c r="L210" s="614"/>
      <c r="M210" s="614"/>
      <c r="N210" s="614"/>
      <c r="O210" s="614"/>
      <c r="P210" s="548" t="s">
        <v>13</v>
      </c>
      <c r="Q210" s="618"/>
      <c r="R210" s="619"/>
      <c r="S210" s="619"/>
      <c r="T210" s="619"/>
      <c r="U210" s="620"/>
      <c r="V210" s="381"/>
      <c r="W210" s="381"/>
      <c r="X210" s="180"/>
      <c r="Y210" s="416"/>
      <c r="Z210" s="416"/>
      <c r="AA210" s="416"/>
      <c r="BC210" s="48"/>
      <c r="BD210" s="48"/>
    </row>
    <row r="211" spans="3:56" ht="43.1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1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3.9"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58"/>
      <c r="E214" s="661"/>
      <c r="F214" s="610" t="s">
        <v>437</v>
      </c>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3.9"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3.9"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3.9"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3.9"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3.9"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3.9"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3.9"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3.9"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185.2</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67.5</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185.2</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3.9"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58"/>
      <c r="E231" s="661"/>
      <c r="F231" s="610" t="s">
        <v>435</v>
      </c>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3.9"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3.9"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3.9"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3.9"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3.9"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3.9"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3.9"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3.9"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3.9"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192.2</v>
      </c>
      <c r="N241" s="636"/>
      <c r="O241" s="636"/>
      <c r="P241" s="636"/>
      <c r="Q241" s="636"/>
      <c r="R241" s="636"/>
      <c r="S241" s="636"/>
      <c r="T241" s="488" t="s">
        <v>364</v>
      </c>
      <c r="U241" s="491"/>
      <c r="V241" s="483"/>
      <c r="W241" s="416"/>
      <c r="X241" s="416"/>
      <c r="Y241" s="416"/>
      <c r="Z241" s="425"/>
      <c r="AA241" s="425"/>
    </row>
    <row r="242" spans="1:54" ht="13.9"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t="s">
        <v>436</v>
      </c>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0.9"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FF"/>
    <pageSetUpPr fitToPage="1"/>
  </sheetPr>
  <dimension ref="B1:BI76"/>
  <sheetViews>
    <sheetView showGridLines="0" topLeftCell="A13" zoomScaleNormal="100" workbookViewId="0">
      <selection activeCell="M36" sqref="M36"/>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株式会社DNPテクノパック</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v>0</v>
      </c>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137.69999999999999</v>
      </c>
      <c r="G12" s="868"/>
      <c r="H12" s="62" t="s">
        <v>225</v>
      </c>
      <c r="I12" s="63"/>
      <c r="J12" s="64"/>
      <c r="K12" s="63"/>
      <c r="L12" s="904"/>
      <c r="M12" s="65"/>
      <c r="O12" s="846">
        <v>0</v>
      </c>
      <c r="P12" s="855"/>
      <c r="Q12" s="855"/>
      <c r="R12" s="855"/>
      <c r="S12" s="62" t="s">
        <v>22</v>
      </c>
      <c r="T12" s="63"/>
      <c r="U12" s="63"/>
      <c r="V12" s="63"/>
      <c r="W12" s="63"/>
      <c r="X12"/>
      <c r="Y12"/>
      <c r="Z12"/>
      <c r="AA12"/>
      <c r="AB12" s="66"/>
      <c r="AD12" s="853"/>
      <c r="AF12" s="142"/>
      <c r="AG12" s="846">
        <v>0</v>
      </c>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v>0</v>
      </c>
      <c r="G15" s="874"/>
      <c r="H15" s="54" t="s">
        <v>225</v>
      </c>
      <c r="I15" s="63"/>
      <c r="J15" s="66"/>
      <c r="K15" s="63"/>
      <c r="L15" s="904"/>
      <c r="M15" s="66"/>
      <c r="O15" s="846">
        <v>0</v>
      </c>
      <c r="P15" s="857"/>
      <c r="Q15" s="857"/>
      <c r="R15" s="857"/>
      <c r="S15" s="62" t="s">
        <v>13</v>
      </c>
      <c r="T15" s="63"/>
      <c r="U15" s="63"/>
      <c r="V15" s="63"/>
      <c r="W15" s="63"/>
      <c r="X15"/>
      <c r="Y15"/>
      <c r="Z15"/>
      <c r="AA15"/>
      <c r="AB15" s="66"/>
      <c r="AG15" s="809">
        <v>0</v>
      </c>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v>0</v>
      </c>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v>0</v>
      </c>
      <c r="AU17" s="54" t="s">
        <v>34</v>
      </c>
      <c r="AV17" s="63"/>
    </row>
    <row r="18" spans="2:48" ht="24.75" customHeight="1" thickBot="1">
      <c r="J18" s="66"/>
      <c r="K18" s="63"/>
      <c r="L18" s="904"/>
      <c r="M18" s="66"/>
      <c r="O18" s="846">
        <v>0</v>
      </c>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v>0</v>
      </c>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v>0</v>
      </c>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v>0</v>
      </c>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142</v>
      </c>
      <c r="G24" s="870"/>
      <c r="H24" s="221" t="s">
        <v>155</v>
      </c>
      <c r="J24" s="66"/>
      <c r="K24" s="63"/>
      <c r="L24" s="905"/>
      <c r="O24" s="809">
        <v>0</v>
      </c>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137.69999999999999</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137.69999999999999</v>
      </c>
      <c r="P27" s="889"/>
      <c r="Q27" s="889"/>
      <c r="R27" s="889"/>
      <c r="S27" s="54" t="s">
        <v>38</v>
      </c>
      <c r="T27" s="75"/>
      <c r="U27" s="75"/>
      <c r="X27" s="73" t="s">
        <v>39</v>
      </c>
      <c r="Y27" s="76"/>
      <c r="AG27" s="63"/>
      <c r="AH27" s="63"/>
      <c r="AI27" s="63"/>
      <c r="AJ27" s="63"/>
      <c r="AK27" s="867">
        <f>+AG18+O27</f>
        <v>137.69999999999999</v>
      </c>
      <c r="AL27" s="868"/>
      <c r="AM27" s="868"/>
      <c r="AN27" s="868"/>
      <c r="AO27" s="62" t="s">
        <v>13</v>
      </c>
      <c r="AP27" s="375"/>
      <c r="AQ27" s="132"/>
      <c r="AR27" s="846">
        <v>0</v>
      </c>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137.69999999999999</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142</v>
      </c>
      <c r="G29" s="870"/>
      <c r="H29" s="221" t="s">
        <v>155</v>
      </c>
      <c r="L29" s="891"/>
      <c r="O29" s="66"/>
      <c r="P29" s="149"/>
      <c r="Q29" s="61" t="s">
        <v>141</v>
      </c>
      <c r="R29" s="803" t="s">
        <v>33</v>
      </c>
      <c r="S29" s="804"/>
      <c r="T29" s="804"/>
      <c r="U29" s="805"/>
      <c r="V29" s="58"/>
      <c r="W29" s="77"/>
      <c r="X29" s="806" t="s">
        <v>227</v>
      </c>
      <c r="Y29" s="807"/>
      <c r="Z29" s="809">
        <v>0</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20.5</v>
      </c>
      <c r="G30" s="870"/>
      <c r="H30" s="221" t="s">
        <v>155</v>
      </c>
      <c r="L30" s="891"/>
      <c r="O30" s="66"/>
      <c r="Q30" s="888">
        <f>+ROUND(Z28,2)+ROUND(Z29,2)+ROUND(Z30,2)</f>
        <v>137.69999999999999</v>
      </c>
      <c r="R30" s="889"/>
      <c r="S30" s="889"/>
      <c r="T30" s="889"/>
      <c r="U30" s="54" t="s">
        <v>16</v>
      </c>
      <c r="X30" s="806" t="s">
        <v>145</v>
      </c>
      <c r="Y30" s="807"/>
      <c r="Z30" s="809">
        <v>0</v>
      </c>
      <c r="AA30" s="810"/>
      <c r="AB30" s="810"/>
      <c r="AC30" s="810"/>
      <c r="AD30" s="810"/>
      <c r="AE30" s="54" t="s">
        <v>13</v>
      </c>
      <c r="AK30" s="846">
        <v>20</v>
      </c>
      <c r="AL30" s="856"/>
      <c r="AM30" s="856"/>
      <c r="AN30" s="856"/>
      <c r="AO30" s="62" t="s">
        <v>13</v>
      </c>
      <c r="AR30" s="834"/>
      <c r="AS30" s="831"/>
      <c r="AT30" s="831"/>
      <c r="AU30" s="832"/>
    </row>
    <row r="31" spans="2:48" ht="27" customHeight="1" thickTop="1" thickBot="1">
      <c r="B31" s="862" t="s">
        <v>165</v>
      </c>
      <c r="C31" s="803"/>
      <c r="D31" s="803"/>
      <c r="E31" s="845"/>
      <c r="F31" s="869">
        <v>142</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v>0</v>
      </c>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FF"/>
    <pageSetUpPr fitToPage="1"/>
  </sheetPr>
  <dimension ref="B1:BI76"/>
  <sheetViews>
    <sheetView showGridLines="0" topLeftCell="A6" zoomScaleNormal="100" workbookViewId="0">
      <selection activeCell="G18" sqref="G18"/>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33</v>
      </c>
      <c r="G12" s="868"/>
      <c r="H12" s="62" t="s">
        <v>13</v>
      </c>
      <c r="I12" s="63"/>
      <c r="J12" s="64"/>
      <c r="K12" s="63"/>
      <c r="L12" s="904"/>
      <c r="M12" s="65"/>
      <c r="O12" s="846">
        <v>0</v>
      </c>
      <c r="P12" s="855"/>
      <c r="Q12" s="855"/>
      <c r="R12" s="855"/>
      <c r="S12" s="62" t="s">
        <v>13</v>
      </c>
      <c r="T12" s="63"/>
      <c r="U12" s="63"/>
      <c r="V12" s="63"/>
      <c r="W12" s="63"/>
      <c r="X12"/>
      <c r="Y12"/>
      <c r="Z12"/>
      <c r="AA12"/>
      <c r="AB12" s="66"/>
      <c r="AD12" s="853"/>
      <c r="AF12" s="142"/>
      <c r="AG12" s="846">
        <v>0</v>
      </c>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v>0</v>
      </c>
      <c r="G15" s="874"/>
      <c r="H15" s="54" t="s">
        <v>13</v>
      </c>
      <c r="I15" s="63"/>
      <c r="J15" s="66"/>
      <c r="K15" s="63"/>
      <c r="L15" s="904"/>
      <c r="M15" s="66"/>
      <c r="O15" s="846">
        <v>0</v>
      </c>
      <c r="P15" s="857"/>
      <c r="Q15" s="857"/>
      <c r="R15" s="857"/>
      <c r="S15" s="62" t="s">
        <v>13</v>
      </c>
      <c r="T15" s="63"/>
      <c r="U15" s="63"/>
      <c r="V15" s="63"/>
      <c r="W15" s="63"/>
      <c r="X15"/>
      <c r="Y15"/>
      <c r="Z15"/>
      <c r="AA15"/>
      <c r="AB15" s="66"/>
      <c r="AG15" s="809">
        <v>0</v>
      </c>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v>0</v>
      </c>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v>0</v>
      </c>
      <c r="AU17" s="54" t="s">
        <v>34</v>
      </c>
      <c r="AV17" s="63"/>
    </row>
    <row r="18" spans="2:48" ht="24.75" customHeight="1" thickBot="1">
      <c r="J18" s="66"/>
      <c r="K18" s="63"/>
      <c r="L18" s="904"/>
      <c r="M18" s="66"/>
      <c r="O18" s="846">
        <v>0</v>
      </c>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v>0</v>
      </c>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v>0</v>
      </c>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v>0</v>
      </c>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35.200000000000003</v>
      </c>
      <c r="G24" s="870"/>
      <c r="H24" s="221" t="s">
        <v>155</v>
      </c>
      <c r="J24" s="66"/>
      <c r="K24" s="63"/>
      <c r="L24" s="905"/>
      <c r="O24" s="809">
        <v>0</v>
      </c>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33</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33</v>
      </c>
      <c r="P27" s="889"/>
      <c r="Q27" s="889"/>
      <c r="R27" s="889"/>
      <c r="S27" s="54" t="s">
        <v>38</v>
      </c>
      <c r="T27" s="75"/>
      <c r="U27" s="75"/>
      <c r="X27" s="73" t="s">
        <v>39</v>
      </c>
      <c r="Y27" s="76"/>
      <c r="AG27" s="63"/>
      <c r="AH27" s="63"/>
      <c r="AI27" s="63"/>
      <c r="AJ27" s="63"/>
      <c r="AK27" s="867">
        <f>+AG18+O27</f>
        <v>33</v>
      </c>
      <c r="AL27" s="868"/>
      <c r="AM27" s="868"/>
      <c r="AN27" s="868"/>
      <c r="AO27" s="62" t="s">
        <v>13</v>
      </c>
      <c r="AP27" s="375"/>
      <c r="AQ27" s="132"/>
      <c r="AR27" s="846">
        <v>0</v>
      </c>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33</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35.200000000000003</v>
      </c>
      <c r="G29" s="870"/>
      <c r="H29" s="221" t="s">
        <v>155</v>
      </c>
      <c r="L29" s="891"/>
      <c r="O29" s="66"/>
      <c r="P29" s="149"/>
      <c r="Q29" s="61" t="s">
        <v>142</v>
      </c>
      <c r="R29" s="803" t="s">
        <v>33</v>
      </c>
      <c r="S29" s="804"/>
      <c r="T29" s="804"/>
      <c r="U29" s="805"/>
      <c r="V29" s="58"/>
      <c r="W29" s="77"/>
      <c r="X29" s="806" t="s">
        <v>227</v>
      </c>
      <c r="Y29" s="807"/>
      <c r="Z29" s="809">
        <v>0</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35.200000000000003</v>
      </c>
      <c r="G30" s="870"/>
      <c r="H30" s="221" t="s">
        <v>155</v>
      </c>
      <c r="L30" s="891"/>
      <c r="O30" s="66"/>
      <c r="Q30" s="888">
        <f>+ROUND(Z28,2)+ROUND(Z29,2)+ROUND(Z30,2)</f>
        <v>33</v>
      </c>
      <c r="R30" s="889"/>
      <c r="S30" s="889"/>
      <c r="T30" s="889"/>
      <c r="U30" s="54" t="s">
        <v>16</v>
      </c>
      <c r="X30" s="806" t="s">
        <v>145</v>
      </c>
      <c r="Y30" s="807"/>
      <c r="Z30" s="809">
        <v>0</v>
      </c>
      <c r="AA30" s="810"/>
      <c r="AB30" s="810"/>
      <c r="AC30" s="810"/>
      <c r="AD30" s="810"/>
      <c r="AE30" s="54" t="s">
        <v>13</v>
      </c>
      <c r="AK30" s="846">
        <v>33</v>
      </c>
      <c r="AL30" s="856"/>
      <c r="AM30" s="856"/>
      <c r="AN30" s="856"/>
      <c r="AO30" s="62" t="s">
        <v>13</v>
      </c>
      <c r="AR30" s="834"/>
      <c r="AS30" s="831"/>
      <c r="AT30" s="831"/>
      <c r="AU30" s="832"/>
    </row>
    <row r="31" spans="2:48" ht="27" customHeight="1" thickTop="1" thickBot="1">
      <c r="B31" s="862" t="s">
        <v>165</v>
      </c>
      <c r="C31" s="803"/>
      <c r="D31" s="803"/>
      <c r="E31" s="845"/>
      <c r="F31" s="869">
        <v>35.200000000000003</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v>0</v>
      </c>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FF"/>
    <pageSetUpPr fitToPage="1"/>
  </sheetPr>
  <dimension ref="B1:BI76"/>
  <sheetViews>
    <sheetView showGridLines="0" topLeftCell="A2" zoomScaleNormal="100" workbookViewId="0">
      <selection activeCell="AV20" sqref="AV2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v>0</v>
      </c>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14</v>
      </c>
      <c r="G12" s="868"/>
      <c r="H12" s="62" t="s">
        <v>13</v>
      </c>
      <c r="I12" s="63"/>
      <c r="J12" s="64"/>
      <c r="K12" s="63"/>
      <c r="L12" s="904"/>
      <c r="M12" s="65"/>
      <c r="O12" s="846">
        <v>0</v>
      </c>
      <c r="P12" s="855"/>
      <c r="Q12" s="855"/>
      <c r="R12" s="855"/>
      <c r="S12" s="62" t="s">
        <v>13</v>
      </c>
      <c r="T12" s="63"/>
      <c r="U12" s="63"/>
      <c r="V12" s="63"/>
      <c r="W12" s="63"/>
      <c r="X12"/>
      <c r="Y12"/>
      <c r="Z12"/>
      <c r="AA12"/>
      <c r="AB12" s="66"/>
      <c r="AD12" s="853"/>
      <c r="AF12" s="142"/>
      <c r="AG12" s="846">
        <v>0</v>
      </c>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v>0</v>
      </c>
      <c r="G15" s="874"/>
      <c r="H15" s="54" t="s">
        <v>13</v>
      </c>
      <c r="I15" s="63"/>
      <c r="J15" s="66"/>
      <c r="K15" s="63"/>
      <c r="L15" s="904"/>
      <c r="M15" s="66"/>
      <c r="O15" s="846">
        <v>0</v>
      </c>
      <c r="P15" s="857"/>
      <c r="Q15" s="857"/>
      <c r="R15" s="857"/>
      <c r="S15" s="62" t="s">
        <v>13</v>
      </c>
      <c r="T15" s="63"/>
      <c r="U15" s="63"/>
      <c r="V15" s="63"/>
      <c r="W15" s="63"/>
      <c r="X15"/>
      <c r="Y15"/>
      <c r="Z15"/>
      <c r="AA15"/>
      <c r="AB15" s="66"/>
      <c r="AG15" s="809">
        <v>0</v>
      </c>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v>0</v>
      </c>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v>0</v>
      </c>
      <c r="AU17" s="54" t="s">
        <v>34</v>
      </c>
      <c r="AV17" s="63"/>
    </row>
    <row r="18" spans="2:48" ht="24.75" customHeight="1" thickBot="1">
      <c r="J18" s="66"/>
      <c r="K18" s="63"/>
      <c r="L18" s="904"/>
      <c r="M18" s="66"/>
      <c r="O18" s="846">
        <v>0</v>
      </c>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v>0</v>
      </c>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v>0</v>
      </c>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14.5</v>
      </c>
      <c r="G24" s="870"/>
      <c r="H24" s="221" t="s">
        <v>155</v>
      </c>
      <c r="J24" s="66"/>
      <c r="K24" s="63"/>
      <c r="L24" s="905"/>
      <c r="O24" s="809">
        <v>0</v>
      </c>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14</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14</v>
      </c>
      <c r="P27" s="889"/>
      <c r="Q27" s="889"/>
      <c r="R27" s="889"/>
      <c r="S27" s="54" t="s">
        <v>38</v>
      </c>
      <c r="T27" s="75"/>
      <c r="U27" s="75"/>
      <c r="X27" s="73" t="s">
        <v>39</v>
      </c>
      <c r="Y27" s="76"/>
      <c r="AG27" s="63"/>
      <c r="AH27" s="63"/>
      <c r="AI27" s="63"/>
      <c r="AJ27" s="63"/>
      <c r="AK27" s="867">
        <f>+AG18+O27</f>
        <v>14</v>
      </c>
      <c r="AL27" s="868"/>
      <c r="AM27" s="868"/>
      <c r="AN27" s="868"/>
      <c r="AO27" s="62" t="s">
        <v>13</v>
      </c>
      <c r="AP27" s="375"/>
      <c r="AQ27" s="132"/>
      <c r="AR27" s="846">
        <v>0</v>
      </c>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14</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14.5</v>
      </c>
      <c r="G29" s="870"/>
      <c r="H29" s="221" t="s">
        <v>155</v>
      </c>
      <c r="L29" s="891"/>
      <c r="O29" s="66"/>
      <c r="P29" s="149"/>
      <c r="Q29" s="61" t="s">
        <v>142</v>
      </c>
      <c r="R29" s="803" t="s">
        <v>33</v>
      </c>
      <c r="S29" s="804"/>
      <c r="T29" s="804"/>
      <c r="U29" s="805"/>
      <c r="V29" s="58"/>
      <c r="W29" s="77"/>
      <c r="X29" s="806" t="s">
        <v>227</v>
      </c>
      <c r="Y29" s="807"/>
      <c r="Z29" s="809">
        <v>0</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14.5</v>
      </c>
      <c r="G30" s="870"/>
      <c r="H30" s="221" t="s">
        <v>155</v>
      </c>
      <c r="L30" s="891"/>
      <c r="O30" s="66"/>
      <c r="Q30" s="888">
        <f>+ROUND(Z28,2)+ROUND(Z29,2)+ROUND(Z30,2)</f>
        <v>14</v>
      </c>
      <c r="R30" s="889"/>
      <c r="S30" s="889"/>
      <c r="T30" s="889"/>
      <c r="U30" s="54" t="s">
        <v>16</v>
      </c>
      <c r="X30" s="806" t="s">
        <v>145</v>
      </c>
      <c r="Y30" s="807"/>
      <c r="Z30" s="809">
        <v>0</v>
      </c>
      <c r="AA30" s="810"/>
      <c r="AB30" s="810"/>
      <c r="AC30" s="810"/>
      <c r="AD30" s="810"/>
      <c r="AE30" s="54" t="s">
        <v>13</v>
      </c>
      <c r="AK30" s="846">
        <v>14</v>
      </c>
      <c r="AL30" s="856"/>
      <c r="AM30" s="856"/>
      <c r="AN30" s="856"/>
      <c r="AO30" s="62" t="s">
        <v>13</v>
      </c>
      <c r="AR30" s="834"/>
      <c r="AS30" s="831"/>
      <c r="AT30" s="831"/>
      <c r="AU30" s="832"/>
    </row>
    <row r="31" spans="2:48" ht="27" customHeight="1" thickTop="1" thickBot="1">
      <c r="B31" s="862" t="s">
        <v>165</v>
      </c>
      <c r="C31" s="803"/>
      <c r="D31" s="803"/>
      <c r="E31" s="845"/>
      <c r="F31" s="869">
        <v>14.5</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v>0</v>
      </c>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FF"/>
    <pageSetUpPr fitToPage="1"/>
  </sheetPr>
  <dimension ref="B1:BI76"/>
  <sheetViews>
    <sheetView showGridLines="0" topLeftCell="A16"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v>0</v>
      </c>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0.5</v>
      </c>
      <c r="G12" s="868"/>
      <c r="H12" s="62" t="s">
        <v>13</v>
      </c>
      <c r="I12" s="63"/>
      <c r="J12" s="64"/>
      <c r="K12" s="63"/>
      <c r="L12" s="904"/>
      <c r="M12" s="65"/>
      <c r="O12" s="846">
        <v>0</v>
      </c>
      <c r="P12" s="855"/>
      <c r="Q12" s="855"/>
      <c r="R12" s="855"/>
      <c r="S12" s="62" t="s">
        <v>13</v>
      </c>
      <c r="T12" s="63"/>
      <c r="U12" s="63"/>
      <c r="V12" s="63"/>
      <c r="W12" s="63"/>
      <c r="X12"/>
      <c r="Y12"/>
      <c r="Z12"/>
      <c r="AA12"/>
      <c r="AB12" s="66"/>
      <c r="AD12" s="853"/>
      <c r="AF12" s="142"/>
      <c r="AG12" s="846">
        <v>0</v>
      </c>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v>0</v>
      </c>
      <c r="G15" s="874"/>
      <c r="H15" s="54" t="s">
        <v>13</v>
      </c>
      <c r="I15" s="63"/>
      <c r="J15" s="66"/>
      <c r="K15" s="63"/>
      <c r="L15" s="904"/>
      <c r="M15" s="66"/>
      <c r="O15" s="846">
        <v>0</v>
      </c>
      <c r="P15" s="857"/>
      <c r="Q15" s="857"/>
      <c r="R15" s="857"/>
      <c r="S15" s="62" t="s">
        <v>13</v>
      </c>
      <c r="T15" s="63"/>
      <c r="U15" s="63"/>
      <c r="V15" s="63"/>
      <c r="W15" s="63"/>
      <c r="X15"/>
      <c r="Y15"/>
      <c r="Z15"/>
      <c r="AA15"/>
      <c r="AB15" s="66"/>
      <c r="AG15" s="809">
        <v>0</v>
      </c>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v>0</v>
      </c>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v>0</v>
      </c>
      <c r="AU17" s="54" t="s">
        <v>34</v>
      </c>
      <c r="AV17" s="63"/>
    </row>
    <row r="18" spans="2:48" ht="24.75" customHeight="1" thickBot="1">
      <c r="J18" s="66"/>
      <c r="K18" s="63"/>
      <c r="L18" s="904"/>
      <c r="M18" s="66"/>
      <c r="O18" s="846">
        <v>0</v>
      </c>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v>0</v>
      </c>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v>0</v>
      </c>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v>0</v>
      </c>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0.5</v>
      </c>
      <c r="G24" s="870"/>
      <c r="H24" s="221" t="s">
        <v>155</v>
      </c>
      <c r="J24" s="66"/>
      <c r="K24" s="63"/>
      <c r="L24" s="905"/>
      <c r="O24" s="809">
        <v>0</v>
      </c>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0.5</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0.5</v>
      </c>
      <c r="P27" s="889"/>
      <c r="Q27" s="889"/>
      <c r="R27" s="889"/>
      <c r="S27" s="54" t="s">
        <v>38</v>
      </c>
      <c r="T27" s="75"/>
      <c r="U27" s="75"/>
      <c r="X27" s="73" t="s">
        <v>39</v>
      </c>
      <c r="Y27" s="76"/>
      <c r="AG27" s="63"/>
      <c r="AH27" s="63"/>
      <c r="AI27" s="63"/>
      <c r="AJ27" s="63"/>
      <c r="AK27" s="867">
        <f>+AG18+O27</f>
        <v>0.5</v>
      </c>
      <c r="AL27" s="868"/>
      <c r="AM27" s="868"/>
      <c r="AN27" s="868"/>
      <c r="AO27" s="62" t="s">
        <v>13</v>
      </c>
      <c r="AP27" s="375"/>
      <c r="AQ27" s="132"/>
      <c r="AR27" s="846">
        <v>0</v>
      </c>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0.5</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0.5</v>
      </c>
      <c r="G29" s="870"/>
      <c r="H29" s="221" t="s">
        <v>155</v>
      </c>
      <c r="L29" s="891"/>
      <c r="O29" s="66"/>
      <c r="P29" s="149"/>
      <c r="Q29" s="61" t="s">
        <v>142</v>
      </c>
      <c r="R29" s="803" t="s">
        <v>33</v>
      </c>
      <c r="S29" s="804"/>
      <c r="T29" s="804"/>
      <c r="U29" s="805"/>
      <c r="V29" s="58"/>
      <c r="W29" s="77"/>
      <c r="X29" s="806" t="s">
        <v>227</v>
      </c>
      <c r="Y29" s="807"/>
      <c r="Z29" s="809">
        <v>0</v>
      </c>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0.5</v>
      </c>
      <c r="G30" s="870"/>
      <c r="H30" s="221" t="s">
        <v>155</v>
      </c>
      <c r="L30" s="891"/>
      <c r="O30" s="66"/>
      <c r="Q30" s="888">
        <f>+ROUND(Z28,2)+ROUND(Z29,2)+ROUND(Z30,2)</f>
        <v>0.5</v>
      </c>
      <c r="R30" s="889"/>
      <c r="S30" s="889"/>
      <c r="T30" s="889"/>
      <c r="U30" s="54" t="s">
        <v>16</v>
      </c>
      <c r="X30" s="806" t="s">
        <v>145</v>
      </c>
      <c r="Y30" s="807"/>
      <c r="Z30" s="809">
        <v>0</v>
      </c>
      <c r="AA30" s="810"/>
      <c r="AB30" s="810"/>
      <c r="AC30" s="810"/>
      <c r="AD30" s="810"/>
      <c r="AE30" s="54" t="s">
        <v>13</v>
      </c>
      <c r="AK30" s="846">
        <v>0.5</v>
      </c>
      <c r="AL30" s="856"/>
      <c r="AM30" s="856"/>
      <c r="AN30" s="856"/>
      <c r="AO30" s="62" t="s">
        <v>13</v>
      </c>
      <c r="AR30" s="834"/>
      <c r="AS30" s="831"/>
      <c r="AT30" s="831"/>
      <c r="AU30" s="832"/>
    </row>
    <row r="31" spans="2:48" ht="27" customHeight="1" thickTop="1" thickBot="1">
      <c r="B31" s="862" t="s">
        <v>165</v>
      </c>
      <c r="C31" s="803"/>
      <c r="D31" s="803"/>
      <c r="E31" s="845"/>
      <c r="F31" s="869">
        <v>0.5</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v>0</v>
      </c>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株式会社DNPテクノパック</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6" zoomScale="70" zoomScaleNormal="70" workbookViewId="0">
      <selection activeCell="R29" sqref="R29"/>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株式会社DNPテクノパック</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142</v>
      </c>
      <c r="H9" s="503">
        <f>IF(OR(ｲ.特管廃酸!F24&gt;0,ｲ.特管廃酸!F24&lt;0),ｲ.特管廃酸!F24,IF(H$19&gt;0,"0",0))</f>
        <v>35.200000000000003</v>
      </c>
      <c r="I9" s="503">
        <f>IF(OR(ｳ.特管廃ｱﾙｶﾘ!F24&gt;0,ｳ.特管廃ｱﾙｶﾘ!F24&lt;0),ｳ.特管廃ｱﾙｶﾘ!F24,IF(I$19&gt;0,"0",0))</f>
        <v>14.5</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0.5</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192.2</v>
      </c>
    </row>
    <row r="10" spans="2:24" ht="24" customHeight="1">
      <c r="B10" s="173" t="s">
        <v>365</v>
      </c>
      <c r="C10" s="946" t="s">
        <v>213</v>
      </c>
      <c r="D10" s="946"/>
      <c r="E10" s="946"/>
      <c r="F10" s="947"/>
      <c r="G10" s="505" t="str">
        <f>IF(OR(ｱ.特管廃油!F25&gt;0,ｱ.特管廃油!F25&lt;0),ｱ.特管廃油!F25,IF(G$19&gt;0,"0",0))</f>
        <v>0</v>
      </c>
      <c r="H10" s="505" t="str">
        <f>IF(OR(ｲ.特管廃酸!F25&gt;0,ｲ.特管廃酸!F25&lt;0),ｲ.特管廃酸!F25,IF(H$19&gt;0,"0",0))</f>
        <v>0</v>
      </c>
      <c r="I10" s="505" t="str">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t="str">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t="str">
        <f>IF(OR(ｱ.特管廃油!F26&gt;0,ｱ.特管廃油!F26&lt;0),ｱ.特管廃油!F26,IF(G$19&gt;0,"0",0))</f>
        <v>0</v>
      </c>
      <c r="H11" s="507" t="str">
        <f>IF(OR(ｲ.特管廃酸!F26&gt;0,ｲ.特管廃酸!F26&lt;0),ｲ.特管廃酸!F26,IF(H$19&gt;0,"0",0))</f>
        <v>0</v>
      </c>
      <c r="I11" s="507" t="str">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t="str">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t="str">
        <f>IF(OR(ｱ.特管廃油!F27&gt;0,ｱ.特管廃油!F27&lt;0),ｱ.特管廃油!F27,IF(G$19&gt;0,"0",0))</f>
        <v>0</v>
      </c>
      <c r="H12" s="507" t="str">
        <f>IF(OR(ｲ.特管廃酸!F27&gt;0,ｲ.特管廃酸!F27&lt;0),ｲ.特管廃酸!F27,IF(H$19&gt;0,"0",0))</f>
        <v>0</v>
      </c>
      <c r="I12" s="507" t="str">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t="str">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t="str">
        <f>IF(OR(ｱ.特管廃油!F28&gt;0,ｱ.特管廃油!F28&lt;0),ｱ.特管廃油!F28,IF(G$19&gt;0,"0",0))</f>
        <v>0</v>
      </c>
      <c r="H13" s="507" t="str">
        <f>IF(OR(ｲ.特管廃酸!F28&gt;0,ｲ.特管廃酸!F28&lt;0),ｲ.特管廃酸!F28,IF(H$19&gt;0,"0",0))</f>
        <v>0</v>
      </c>
      <c r="I13" s="507" t="str">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t="str">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142</v>
      </c>
      <c r="H14" s="507">
        <f>IF(OR(ｲ.特管廃酸!F29&gt;0,ｲ.特管廃酸!F29&lt;0),ｲ.特管廃酸!F29,IF(H$19&gt;0,"0",0))</f>
        <v>35.200000000000003</v>
      </c>
      <c r="I14" s="507">
        <f>IF(OR(ｳ.特管廃ｱﾙｶﾘ!F29&gt;0,ｳ.特管廃ｱﾙｶﾘ!F29&lt;0),ｳ.特管廃ｱﾙｶﾘ!F29,IF(I$19&gt;0,"0",0))</f>
        <v>14.5</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0.5</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192.2</v>
      </c>
    </row>
    <row r="15" spans="2:24" ht="24" customHeight="1">
      <c r="B15" s="173" t="s">
        <v>168</v>
      </c>
      <c r="C15" s="911" t="s">
        <v>218</v>
      </c>
      <c r="D15" s="911"/>
      <c r="E15" s="911"/>
      <c r="F15" s="912"/>
      <c r="G15" s="507">
        <f>IF(OR(ｱ.特管廃油!F30&gt;0,ｱ.特管廃油!F30&lt;0),ｱ.特管廃油!F30,IF(G$19&gt;0,"0",0))</f>
        <v>20.5</v>
      </c>
      <c r="H15" s="507">
        <f>IF(OR(ｲ.特管廃酸!F30&gt;0,ｲ.特管廃酸!F30&lt;0),ｲ.特管廃酸!F30,IF(H$19&gt;0,"0",0))</f>
        <v>35.200000000000003</v>
      </c>
      <c r="I15" s="507">
        <f>IF(OR(ｳ.特管廃ｱﾙｶﾘ!F30&gt;0,ｳ.特管廃ｱﾙｶﾘ!F30&lt;0),ｳ.特管廃ｱﾙｶﾘ!F30,IF(I$19&gt;0,"0",0))</f>
        <v>14.5</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0.5</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70.7</v>
      </c>
    </row>
    <row r="16" spans="2:24" ht="24" customHeight="1">
      <c r="B16" s="173" t="s">
        <v>169</v>
      </c>
      <c r="C16" s="911" t="s">
        <v>219</v>
      </c>
      <c r="D16" s="911"/>
      <c r="E16" s="911"/>
      <c r="F16" s="912"/>
      <c r="G16" s="507">
        <f>IF(OR(ｱ.特管廃油!F31&gt;0,ｱ.特管廃油!F31&lt;0),ｱ.特管廃油!F31,IF(G$19&gt;0,"0",0))</f>
        <v>142</v>
      </c>
      <c r="H16" s="507">
        <f>IF(OR(ｲ.特管廃酸!F31&gt;0,ｲ.特管廃酸!F31&lt;0),ｲ.特管廃酸!F31,IF(H$19&gt;0,"0",0))</f>
        <v>35.200000000000003</v>
      </c>
      <c r="I16" s="507">
        <f>IF(OR(ｳ.特管廃ｱﾙｶﾘ!F31&gt;0,ｳ.特管廃ｱﾙｶﾘ!F31&lt;0),ｳ.特管廃ｱﾙｶﾘ!F31,IF(I$19&gt;0,"0",0))</f>
        <v>14.5</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0.5</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192.2</v>
      </c>
    </row>
    <row r="17" spans="2:24" ht="24" customHeight="1">
      <c r="B17" s="173"/>
      <c r="C17" s="911" t="s">
        <v>374</v>
      </c>
      <c r="D17" s="911"/>
      <c r="E17" s="911"/>
      <c r="F17" s="912"/>
      <c r="G17" s="507" t="str">
        <f>IF(OR(ｱ.特管廃油!F32&gt;0,ｱ.特管廃油!F32&lt;0),ｱ.特管廃油!F32,IF(G$19&gt;0,"0",0))</f>
        <v>0</v>
      </c>
      <c r="H17" s="507" t="str">
        <f>IF(OR(ｲ.特管廃酸!F32&gt;0,ｲ.特管廃酸!F32&lt;0),ｲ.特管廃酸!F32,IF(H$19&gt;0,"0",0))</f>
        <v>0</v>
      </c>
      <c r="I17" s="507" t="str">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t="str">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t="str">
        <f>IF(OR(ｱ.特管廃油!F33&gt;0,ｱ.特管廃油!F33&lt;0),ｱ.特管廃油!F33,IF(G$19&gt;0,"0",0))</f>
        <v>0</v>
      </c>
      <c r="H18" s="509" t="str">
        <f>IF(OR(ｲ.特管廃酸!F33&gt;0,ｲ.特管廃酸!F33&lt;0),ｲ.特管廃酸!F33,IF(H$19&gt;0,"0",0))</f>
        <v>0</v>
      </c>
      <c r="I18" s="509" t="str">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t="str">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137.69999999999999</v>
      </c>
      <c r="H19" s="502">
        <f t="shared" si="1"/>
        <v>33</v>
      </c>
      <c r="I19" s="502">
        <f t="shared" si="1"/>
        <v>14</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0.5</v>
      </c>
      <c r="U19" s="502">
        <f t="shared" si="1"/>
        <v>0</v>
      </c>
      <c r="V19" s="502">
        <f t="shared" si="1"/>
        <v>0</v>
      </c>
      <c r="W19" s="502">
        <f>+W37+W25+W23+W22+W21-W20</f>
        <v>0</v>
      </c>
      <c r="X19" s="511">
        <f>SUM(G19:W19)</f>
        <v>185.2</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137.69999999999999</v>
      </c>
      <c r="H37" s="534">
        <f t="shared" si="7"/>
        <v>33</v>
      </c>
      <c r="I37" s="534">
        <f t="shared" si="7"/>
        <v>14</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0.5</v>
      </c>
      <c r="U37" s="534">
        <f t="shared" si="7"/>
        <v>0</v>
      </c>
      <c r="V37" s="534">
        <f t="shared" si="7"/>
        <v>0</v>
      </c>
      <c r="W37" s="534">
        <f>+W38+W42</f>
        <v>0</v>
      </c>
      <c r="X37" s="535">
        <f t="shared" si="2"/>
        <v>185.2</v>
      </c>
    </row>
    <row r="38" spans="2:24" ht="24" customHeight="1">
      <c r="B38" s="171"/>
      <c r="C38" s="934"/>
      <c r="D38" s="234"/>
      <c r="E38" s="232" t="s">
        <v>231</v>
      </c>
      <c r="F38" s="560"/>
      <c r="G38" s="528">
        <f t="shared" ref="G38:V38" si="8">SUM(G39:G41)</f>
        <v>137.69999999999999</v>
      </c>
      <c r="H38" s="528">
        <f t="shared" si="8"/>
        <v>33</v>
      </c>
      <c r="I38" s="528">
        <f t="shared" si="8"/>
        <v>14</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0.5</v>
      </c>
      <c r="U38" s="528">
        <f t="shared" si="8"/>
        <v>0</v>
      </c>
      <c r="V38" s="528">
        <f t="shared" si="8"/>
        <v>0</v>
      </c>
      <c r="W38" s="528">
        <f>SUM(W39:W41)</f>
        <v>0</v>
      </c>
      <c r="X38" s="529">
        <f t="shared" si="2"/>
        <v>185.2</v>
      </c>
    </row>
    <row r="39" spans="2:24" ht="24" customHeight="1">
      <c r="B39" s="171"/>
      <c r="C39" s="934"/>
      <c r="D39" s="235"/>
      <c r="E39" s="230"/>
      <c r="F39" s="228" t="s">
        <v>173</v>
      </c>
      <c r="G39" s="530">
        <f>+ｱ.特管廃油!$Z$28</f>
        <v>137.69999999999999</v>
      </c>
      <c r="H39" s="530">
        <f>+ｲ.特管廃酸!$Z$28</f>
        <v>33</v>
      </c>
      <c r="I39" s="530">
        <f>+ｳ.特管廃ｱﾙｶﾘ!$Z$28</f>
        <v>14</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0.5</v>
      </c>
      <c r="U39" s="530">
        <f>+ｿ.有害廃酸!$Z$28</f>
        <v>0</v>
      </c>
      <c r="V39" s="530">
        <f>+ﾀ.有害廃ｱﾙｶﾘ!$Z$28</f>
        <v>0</v>
      </c>
      <c r="W39" s="530">
        <f>+ﾁ.廃水銀等!$Z$28</f>
        <v>0</v>
      </c>
      <c r="X39" s="531">
        <f t="shared" si="2"/>
        <v>185.2</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137.69999999999999</v>
      </c>
      <c r="H43" s="536">
        <f>+ｲ.特管廃酸!$AK$27</f>
        <v>33</v>
      </c>
      <c r="I43" s="536">
        <f>+ｳ.特管廃ｱﾙｶﾘ!$AK$27</f>
        <v>14</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0.5</v>
      </c>
      <c r="U43" s="536">
        <f>+ｿ.有害廃酸!$AK$27</f>
        <v>0</v>
      </c>
      <c r="V43" s="536">
        <f>+ﾀ.有害廃ｱﾙｶﾘ!$AK$27</f>
        <v>0</v>
      </c>
      <c r="W43" s="536">
        <f>+ﾁ.廃水銀等!$AK$27</f>
        <v>0</v>
      </c>
      <c r="X43" s="537">
        <f t="shared" si="2"/>
        <v>185.2</v>
      </c>
    </row>
    <row r="44" spans="2:24" ht="24" customHeight="1">
      <c r="B44" s="171"/>
      <c r="C44" s="178"/>
      <c r="D44" s="176" t="s">
        <v>147</v>
      </c>
      <c r="E44" s="927" t="s">
        <v>176</v>
      </c>
      <c r="F44" s="928"/>
      <c r="G44" s="538">
        <f>+ｱ.特管廃油!$AK$30</f>
        <v>20</v>
      </c>
      <c r="H44" s="538">
        <f>+ｲ.特管廃酸!$AK$30</f>
        <v>33</v>
      </c>
      <c r="I44" s="538">
        <f>+ｳ.特管廃ｱﾙｶﾘ!$AK$30</f>
        <v>14</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0.5</v>
      </c>
      <c r="U44" s="538">
        <f>+ｿ.有害廃酸!$AK$30</f>
        <v>0</v>
      </c>
      <c r="V44" s="538">
        <f>+ﾀ.有害廃ｱﾙｶﾘ!$AK$30</f>
        <v>0</v>
      </c>
      <c r="W44" s="538">
        <f>+ﾁ.廃水銀等!$AK$30</f>
        <v>0</v>
      </c>
      <c r="X44" s="539">
        <f t="shared" si="2"/>
        <v>67.5</v>
      </c>
    </row>
    <row r="45" spans="2:24" ht="24" customHeight="1">
      <c r="B45" s="171"/>
      <c r="C45" s="178"/>
      <c r="D45" s="561" t="s">
        <v>149</v>
      </c>
      <c r="E45" s="915" t="s">
        <v>177</v>
      </c>
      <c r="F45" s="916"/>
      <c r="G45" s="540">
        <f>+ｱ.特管廃油!$AR$24</f>
        <v>137.69999999999999</v>
      </c>
      <c r="H45" s="540">
        <f>+ｲ.特管廃酸!$AR$24</f>
        <v>33</v>
      </c>
      <c r="I45" s="540">
        <f>+ｳ.特管廃ｱﾙｶﾘ!$AR$24</f>
        <v>14</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0.5</v>
      </c>
      <c r="U45" s="540">
        <f>+ｿ.有害廃酸!$AR$24</f>
        <v>0</v>
      </c>
      <c r="V45" s="540">
        <f>+ﾀ.有害廃ｱﾙｶﾘ!$AR$24</f>
        <v>0</v>
      </c>
      <c r="W45" s="540">
        <f>+ﾁ.廃水銀等!$AR$24</f>
        <v>0</v>
      </c>
      <c r="X45" s="541">
        <f t="shared" si="2"/>
        <v>185.2</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279.7</v>
      </c>
      <c r="H55" s="544">
        <f t="shared" ref="H55:W55" si="9">IF(H9="0",+H19+H20,+H9+H19+H20)</f>
        <v>68.2</v>
      </c>
      <c r="I55" s="544">
        <f t="shared" si="9"/>
        <v>28.5</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1</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15" customHeight="1">
      <c r="C6" s="1068" t="s">
        <v>390</v>
      </c>
      <c r="D6" s="1068"/>
      <c r="E6" s="1068"/>
      <c r="F6" s="1068"/>
      <c r="G6" s="1068"/>
      <c r="H6" s="1068"/>
      <c r="I6" s="1068"/>
      <c r="J6" s="1068"/>
      <c r="K6" s="1068"/>
      <c r="L6" s="1068"/>
      <c r="M6" s="1068"/>
      <c r="N6" s="1068"/>
      <c r="O6" s="1068"/>
      <c r="P6" s="1068"/>
      <c r="Q6" s="1068"/>
      <c r="R6" s="1068"/>
      <c r="S6" s="1068"/>
      <c r="T6" s="1068"/>
      <c r="U6" s="1068"/>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    ６年    ６月   １９日</v>
      </c>
      <c r="Q11" s="1073"/>
      <c r="R11" s="1073"/>
      <c r="S11" s="1073"/>
      <c r="T11" s="1074"/>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神奈川県横浜市都筑区池辺町3500</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株式会社DNPテクノパック
工場長　谷古宇　学</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045-933-1111</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株式会社DNPテクノパック</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2307</v>
      </c>
      <c r="Q25" s="1088"/>
      <c r="R25" s="1088"/>
      <c r="S25" s="1088"/>
      <c r="T25" s="1088"/>
      <c r="U25" s="1089"/>
    </row>
    <row r="26" spans="1:23" ht="26.25" customHeight="1">
      <c r="C26" s="1047" t="s">
        <v>11</v>
      </c>
      <c r="D26" s="1080"/>
      <c r="E26" s="1081"/>
      <c r="F26" s="1058" t="str">
        <f>+表紙!F50</f>
        <v>神奈川県横浜市都筑区池辺町3500番地</v>
      </c>
      <c r="G26" s="1059"/>
      <c r="H26" s="1059"/>
      <c r="I26" s="1059"/>
      <c r="J26" s="1059"/>
      <c r="K26" s="1059"/>
      <c r="L26" s="1059"/>
      <c r="M26" s="1059"/>
      <c r="N26" s="130" t="s">
        <v>131</v>
      </c>
      <c r="O26" s="409"/>
      <c r="P26" s="409"/>
      <c r="Q26" s="1090" t="str">
        <f>IF(+表紙!Q50="","",+表紙!Q50)</f>
        <v>045-933-1111</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Ｅ15－印刷・同関連業</v>
      </c>
      <c r="G30" s="1095"/>
      <c r="H30" s="1095"/>
      <c r="I30" s="1095"/>
      <c r="J30" s="1095"/>
      <c r="K30" s="1095"/>
      <c r="L30" s="276" t="s">
        <v>48</v>
      </c>
      <c r="M30" s="276"/>
      <c r="N30" s="1096" t="str">
        <f>IF(COUNTA(表紙!N54)=1,+表紙!N54,"")</f>
        <v>食品・菓子・医療品・たばこ等の外箱・
紙カップの印刷・加工</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f>IF(+表紙!N55="","",+表紙!N55)</f>
        <v>21994</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t="str">
        <f>IF(+表紙!N57="","",+表紙!N57)</f>
        <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f>IF(+表紙!F61="","",+表紙!F61)</f>
        <v>483</v>
      </c>
      <c r="G37" s="1076"/>
      <c r="H37" s="1076"/>
      <c r="I37" s="1076"/>
      <c r="J37" s="1076"/>
      <c r="K37" s="1076"/>
      <c r="L37" s="1076"/>
      <c r="M37" s="1076"/>
      <c r="N37" s="1076"/>
      <c r="O37" s="1076"/>
      <c r="P37" s="1076"/>
      <c r="Q37" s="1076"/>
      <c r="R37" s="1076"/>
      <c r="S37" s="1076"/>
      <c r="T37" s="1076"/>
      <c r="U37" s="1077"/>
    </row>
    <row r="38" spans="3:21" ht="13.9" customHeight="1">
      <c r="C38" s="281"/>
      <c r="D38" s="498"/>
      <c r="E38" s="496"/>
      <c r="F38" s="1043" t="str">
        <f>IF(COUNTA(表紙!F62)=1,+表紙!F62,"")</f>
        <v>引火性廃油→蒸留→洗浄剤　　　　　　　　　　　引火性廃油→焼却→再資源化
強アルカリ→焼却→資源化（金属回収）　　　　強アルカリ→中和・無害化→資源化（金属回収）
強酸→中和・無害化→資源化（金属回収）　　　有害汚泥→焼却→資源化（路盤材）</v>
      </c>
      <c r="G38" s="1044"/>
      <c r="H38" s="1044"/>
      <c r="I38" s="1044"/>
      <c r="J38" s="1044"/>
      <c r="K38" s="1044"/>
      <c r="L38" s="1044"/>
      <c r="M38" s="1044"/>
      <c r="N38" s="1044"/>
      <c r="O38" s="1044"/>
      <c r="P38" s="1044"/>
      <c r="Q38" s="1044"/>
      <c r="R38" s="1044"/>
      <c r="S38" s="1044"/>
      <c r="T38" s="1044"/>
      <c r="U38" s="1045"/>
    </row>
    <row r="39" spans="3:21" ht="13.9"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3.9"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3.9"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3.9"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3.9"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3.9"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3.9"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3.9"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3.9"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3.9"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3.9"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3.9"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3.9"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3.9"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3.9"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3.9"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3.9"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3.9"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3.9"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4</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192.2</v>
      </c>
      <c r="L66" s="1019"/>
      <c r="M66" s="1019"/>
      <c r="N66" s="1019"/>
      <c r="O66" s="1019"/>
      <c r="P66" s="296" t="s">
        <v>13</v>
      </c>
      <c r="Q66" s="1010"/>
      <c r="R66" s="1010"/>
      <c r="S66" s="1010"/>
      <c r="T66" s="1010"/>
      <c r="U66" s="1011"/>
      <c r="V66" s="384"/>
      <c r="W66" s="384"/>
      <c r="X66" s="419"/>
    </row>
    <row r="67" spans="1:24" ht="13.9"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3.9" customHeight="1">
      <c r="C70" s="1042"/>
      <c r="D70" s="1013"/>
      <c r="E70" s="1016"/>
      <c r="F70" s="973" t="str">
        <f>IF(COUNTA(表紙!F94)=1,+表紙!F94,"")</f>
        <v xml:space="preserve">1.使用インキの水性化促進（ノントルエン仕様）
2.残インキ再利用促進
3.設備メンテナンスにて、生産ロスの極小化
</v>
      </c>
      <c r="G70" s="974"/>
      <c r="H70" s="974"/>
      <c r="I70" s="974"/>
      <c r="J70" s="974"/>
      <c r="K70" s="974"/>
      <c r="L70" s="974"/>
      <c r="M70" s="974"/>
      <c r="N70" s="974"/>
      <c r="O70" s="974"/>
      <c r="P70" s="974"/>
      <c r="Q70" s="974"/>
      <c r="R70" s="974"/>
      <c r="S70" s="974"/>
      <c r="T70" s="974"/>
      <c r="U70" s="975"/>
      <c r="V70" s="316"/>
    </row>
    <row r="71" spans="1:24" ht="13.9"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3.9"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3.9"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3.9"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3.9"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3.9"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3.9"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3.9"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4</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185.2</v>
      </c>
      <c r="L81" s="1019"/>
      <c r="M81" s="1019"/>
      <c r="N81" s="1019"/>
      <c r="O81" s="1019"/>
      <c r="P81" s="299" t="s">
        <v>13</v>
      </c>
      <c r="Q81" s="1010"/>
      <c r="R81" s="1010"/>
      <c r="S81" s="1010"/>
      <c r="T81" s="1010"/>
      <c r="U81" s="1011"/>
      <c r="V81" s="384"/>
      <c r="W81" s="384"/>
      <c r="X81" s="304"/>
    </row>
    <row r="82" spans="1:24" ht="13.9"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3.9" customHeight="1">
      <c r="C85" s="1027"/>
      <c r="D85" s="981"/>
      <c r="E85" s="983"/>
      <c r="F85" s="973" t="str">
        <f>IF(COUNTA(表紙!F109)=1,+表紙!F109,"")</f>
        <v>1.使用インキの更なる水性化
2.残インキ再利用の継続
3.使用インキのマイレージ精度を向上し、不要インキの抑制
4.有機溶剤の揮発防止</v>
      </c>
      <c r="G85" s="974"/>
      <c r="H85" s="974"/>
      <c r="I85" s="974"/>
      <c r="J85" s="974"/>
      <c r="K85" s="974"/>
      <c r="L85" s="974"/>
      <c r="M85" s="974"/>
      <c r="N85" s="974"/>
      <c r="O85" s="974"/>
      <c r="P85" s="974"/>
      <c r="Q85" s="974"/>
      <c r="R85" s="974"/>
      <c r="S85" s="974"/>
      <c r="T85" s="974"/>
      <c r="U85" s="975"/>
      <c r="V85" s="316"/>
    </row>
    <row r="86" spans="1:24" ht="13.9" customHeight="1">
      <c r="C86" s="303"/>
      <c r="D86" s="981"/>
      <c r="E86" s="983"/>
      <c r="F86" s="973"/>
      <c r="G86" s="974"/>
      <c r="H86" s="974"/>
      <c r="I86" s="974"/>
      <c r="J86" s="974"/>
      <c r="K86" s="974"/>
      <c r="L86" s="974"/>
      <c r="M86" s="974"/>
      <c r="N86" s="974"/>
      <c r="O86" s="974"/>
      <c r="P86" s="974"/>
      <c r="Q86" s="974"/>
      <c r="R86" s="974"/>
      <c r="S86" s="974"/>
      <c r="T86" s="974"/>
      <c r="U86" s="975"/>
      <c r="V86" s="316"/>
    </row>
    <row r="87" spans="1:24" ht="13.9" customHeight="1">
      <c r="C87" s="303"/>
      <c r="D87" s="981"/>
      <c r="E87" s="983"/>
      <c r="F87" s="973"/>
      <c r="G87" s="974"/>
      <c r="H87" s="974"/>
      <c r="I87" s="974"/>
      <c r="J87" s="974"/>
      <c r="K87" s="974"/>
      <c r="L87" s="974"/>
      <c r="M87" s="974"/>
      <c r="N87" s="974"/>
      <c r="O87" s="974"/>
      <c r="P87" s="974"/>
      <c r="Q87" s="974"/>
      <c r="R87" s="974"/>
      <c r="S87" s="974"/>
      <c r="T87" s="974"/>
      <c r="U87" s="975"/>
      <c r="V87" s="316"/>
    </row>
    <row r="88" spans="1:24" ht="13.9" customHeight="1">
      <c r="C88" s="303"/>
      <c r="D88" s="981"/>
      <c r="E88" s="983"/>
      <c r="F88" s="973"/>
      <c r="G88" s="974"/>
      <c r="H88" s="974"/>
      <c r="I88" s="974"/>
      <c r="J88" s="974"/>
      <c r="K88" s="974"/>
      <c r="L88" s="974"/>
      <c r="M88" s="974"/>
      <c r="N88" s="974"/>
      <c r="O88" s="974"/>
      <c r="P88" s="974"/>
      <c r="Q88" s="974"/>
      <c r="R88" s="974"/>
      <c r="S88" s="974"/>
      <c r="T88" s="974"/>
      <c r="U88" s="975"/>
      <c r="V88" s="316"/>
    </row>
    <row r="89" spans="1:24" ht="13.9" customHeight="1">
      <c r="C89" s="303"/>
      <c r="D89" s="981"/>
      <c r="E89" s="983"/>
      <c r="F89" s="973"/>
      <c r="G89" s="974"/>
      <c r="H89" s="974"/>
      <c r="I89" s="974"/>
      <c r="J89" s="974"/>
      <c r="K89" s="974"/>
      <c r="L89" s="974"/>
      <c r="M89" s="974"/>
      <c r="N89" s="974"/>
      <c r="O89" s="974"/>
      <c r="P89" s="974"/>
      <c r="Q89" s="974"/>
      <c r="R89" s="974"/>
      <c r="S89" s="974"/>
      <c r="T89" s="974"/>
      <c r="U89" s="975"/>
      <c r="V89" s="316"/>
    </row>
    <row r="90" spans="1:24" ht="13.9" customHeight="1">
      <c r="C90" s="303"/>
      <c r="D90" s="981"/>
      <c r="E90" s="983"/>
      <c r="F90" s="973"/>
      <c r="G90" s="974"/>
      <c r="H90" s="974"/>
      <c r="I90" s="974"/>
      <c r="J90" s="974"/>
      <c r="K90" s="974"/>
      <c r="L90" s="974"/>
      <c r="M90" s="974"/>
      <c r="N90" s="974"/>
      <c r="O90" s="974"/>
      <c r="P90" s="974"/>
      <c r="Q90" s="974"/>
      <c r="R90" s="974"/>
      <c r="S90" s="974"/>
      <c r="T90" s="974"/>
      <c r="U90" s="975"/>
      <c r="V90" s="316"/>
    </row>
    <row r="91" spans="1:24" ht="13.9" customHeight="1">
      <c r="C91" s="303"/>
      <c r="D91" s="981"/>
      <c r="E91" s="983"/>
      <c r="F91" s="973"/>
      <c r="G91" s="974"/>
      <c r="H91" s="974"/>
      <c r="I91" s="974"/>
      <c r="J91" s="974"/>
      <c r="K91" s="974"/>
      <c r="L91" s="974"/>
      <c r="M91" s="974"/>
      <c r="N91" s="974"/>
      <c r="O91" s="974"/>
      <c r="P91" s="974"/>
      <c r="Q91" s="974"/>
      <c r="R91" s="974"/>
      <c r="S91" s="974"/>
      <c r="T91" s="974"/>
      <c r="U91" s="975"/>
      <c r="V91" s="316"/>
    </row>
    <row r="92" spans="1:24" ht="13.9" customHeight="1">
      <c r="C92" s="303"/>
      <c r="D92" s="981"/>
      <c r="E92" s="983"/>
      <c r="F92" s="973"/>
      <c r="G92" s="974"/>
      <c r="H92" s="974"/>
      <c r="I92" s="974"/>
      <c r="J92" s="974"/>
      <c r="K92" s="974"/>
      <c r="L92" s="974"/>
      <c r="M92" s="974"/>
      <c r="N92" s="974"/>
      <c r="O92" s="974"/>
      <c r="P92" s="974"/>
      <c r="Q92" s="974"/>
      <c r="R92" s="974"/>
      <c r="S92" s="974"/>
      <c r="T92" s="974"/>
      <c r="U92" s="975"/>
      <c r="V92" s="316"/>
    </row>
    <row r="93" spans="1:24" ht="13.9"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81"/>
      <c r="E96" s="983"/>
      <c r="F96" s="973" t="str">
        <f>IF(COUNTA(表紙!F120)=1,+表紙!F120,"")</f>
        <v>1.廃油排出部門にて、性状ごとに分別回収
2.グラビア刷版工程にて、廃油の種類ごとに分別回収</v>
      </c>
      <c r="G96" s="974"/>
      <c r="H96" s="974"/>
      <c r="I96" s="974"/>
      <c r="J96" s="974"/>
      <c r="K96" s="974"/>
      <c r="L96" s="974"/>
      <c r="M96" s="974"/>
      <c r="N96" s="974"/>
      <c r="O96" s="974"/>
      <c r="P96" s="974"/>
      <c r="Q96" s="974"/>
      <c r="R96" s="974"/>
      <c r="S96" s="974"/>
      <c r="T96" s="974"/>
      <c r="U96" s="975"/>
      <c r="V96" s="316"/>
      <c r="W96" s="350"/>
      <c r="X96" s="350"/>
    </row>
    <row r="97" spans="3:24" ht="13.9"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3.9"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3.9"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3.9"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81"/>
      <c r="E102" s="983"/>
      <c r="F102" s="1020" t="str">
        <f>IF(COUNTA(表紙!F126)=1,+表紙!F126,"")</f>
        <v>1.分別教育の実施</v>
      </c>
      <c r="G102" s="1021"/>
      <c r="H102" s="1021"/>
      <c r="I102" s="1021"/>
      <c r="J102" s="1021"/>
      <c r="K102" s="1021"/>
      <c r="L102" s="1021"/>
      <c r="M102" s="1021"/>
      <c r="N102" s="1021"/>
      <c r="O102" s="1021"/>
      <c r="P102" s="1021"/>
      <c r="Q102" s="1021"/>
      <c r="R102" s="1021"/>
      <c r="S102" s="1021"/>
      <c r="T102" s="1021"/>
      <c r="U102" s="1022"/>
      <c r="V102" s="316"/>
      <c r="W102" s="350"/>
      <c r="X102" s="350"/>
    </row>
    <row r="103" spans="3:24" ht="13.9"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3.9"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3.9"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3.9"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3.9"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3.9"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81"/>
      <c r="E112" s="1099"/>
      <c r="F112" s="973" t="str">
        <f>IF(COUNTA(表紙!F136)=1,+表紙!F136,"")</f>
        <v>※該当なし</v>
      </c>
      <c r="G112" s="974"/>
      <c r="H112" s="974"/>
      <c r="I112" s="974"/>
      <c r="J112" s="974"/>
      <c r="K112" s="974"/>
      <c r="L112" s="974"/>
      <c r="M112" s="974"/>
      <c r="N112" s="974"/>
      <c r="O112" s="974"/>
      <c r="P112" s="974"/>
      <c r="Q112" s="974"/>
      <c r="R112" s="974"/>
      <c r="S112" s="974"/>
      <c r="T112" s="974"/>
      <c r="U112" s="975"/>
      <c r="V112" s="316"/>
      <c r="W112" s="350"/>
      <c r="X112" s="350"/>
    </row>
    <row r="113" spans="3:24" ht="13.9"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3.9"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3.9"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3.9"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3.9"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3.9"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3.9"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3.9"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81"/>
      <c r="E123" s="983"/>
      <c r="F123" s="973" t="str">
        <f>IF(COUNTA(表紙!F147)=1,+表紙!F147,"")</f>
        <v>※該当なし</v>
      </c>
      <c r="G123" s="974"/>
      <c r="H123" s="974"/>
      <c r="I123" s="974"/>
      <c r="J123" s="974"/>
      <c r="K123" s="974"/>
      <c r="L123" s="974"/>
      <c r="M123" s="974"/>
      <c r="N123" s="974"/>
      <c r="O123" s="974"/>
      <c r="P123" s="974"/>
      <c r="Q123" s="974"/>
      <c r="R123" s="974"/>
      <c r="S123" s="974"/>
      <c r="T123" s="974"/>
      <c r="U123" s="975"/>
      <c r="V123" s="316"/>
      <c r="W123" s="350"/>
      <c r="X123" s="350"/>
    </row>
    <row r="124" spans="3:24" ht="13.9"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3.9"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3.9"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3.9"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3.9"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3.9"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3.9"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7.9"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3.9"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81"/>
      <c r="E136" s="983"/>
      <c r="F136" s="973" t="str">
        <f>IF(COUNTA(表紙!F160)=1,+表紙!F160,"")</f>
        <v>※該当なし</v>
      </c>
      <c r="G136" s="974"/>
      <c r="H136" s="974"/>
      <c r="I136" s="974"/>
      <c r="J136" s="974"/>
      <c r="K136" s="974"/>
      <c r="L136" s="974"/>
      <c r="M136" s="974"/>
      <c r="N136" s="974"/>
      <c r="O136" s="974"/>
      <c r="P136" s="974"/>
      <c r="Q136" s="974"/>
      <c r="R136" s="974"/>
      <c r="S136" s="974"/>
      <c r="T136" s="974"/>
      <c r="U136" s="975"/>
      <c r="V136" s="316"/>
      <c r="W136" s="350"/>
      <c r="X136" s="350"/>
    </row>
    <row r="137" spans="3:24" ht="13.9"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3.9"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3.9"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3.9"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3.9"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3.9"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3.9"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3.9"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7.9"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81"/>
      <c r="E148" s="983"/>
      <c r="F148" s="973" t="str">
        <f>IF(COUNTA(表紙!F172)=1,+表紙!F172,"")</f>
        <v>※予定なし</v>
      </c>
      <c r="G148" s="974"/>
      <c r="H148" s="974"/>
      <c r="I148" s="974"/>
      <c r="J148" s="974"/>
      <c r="K148" s="974"/>
      <c r="L148" s="974"/>
      <c r="M148" s="974"/>
      <c r="N148" s="974"/>
      <c r="O148" s="974"/>
      <c r="P148" s="974"/>
      <c r="Q148" s="974"/>
      <c r="R148" s="974"/>
      <c r="S148" s="974"/>
      <c r="T148" s="974"/>
      <c r="U148" s="975"/>
      <c r="V148" s="316"/>
      <c r="W148" s="350"/>
      <c r="X148" s="350"/>
    </row>
    <row r="149" spans="3:24" ht="13.9"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3.9"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3.9"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3.9"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3.9"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3.9"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3.9"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3.9"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81"/>
      <c r="E161" s="1099"/>
      <c r="F161" s="973" t="str">
        <f>IF(COUNTA(表紙!F185)=1,+表紙!F185,"")</f>
        <v>※該当なし</v>
      </c>
      <c r="G161" s="974"/>
      <c r="H161" s="974"/>
      <c r="I161" s="974"/>
      <c r="J161" s="974"/>
      <c r="K161" s="974"/>
      <c r="L161" s="974"/>
      <c r="M161" s="974"/>
      <c r="N161" s="974"/>
      <c r="O161" s="974"/>
      <c r="P161" s="974"/>
      <c r="Q161" s="974"/>
      <c r="R161" s="974"/>
      <c r="S161" s="974"/>
      <c r="T161" s="974"/>
      <c r="U161" s="975"/>
      <c r="V161" s="316"/>
      <c r="W161" s="350"/>
      <c r="X161" s="350"/>
    </row>
    <row r="162" spans="3:24" ht="13.9"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3.9"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3.9"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3.9"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3.9"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3.9"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3.9"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3.9"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81"/>
      <c r="E173" s="983"/>
      <c r="F173" s="973" t="str">
        <f>IF(COUNTA(表紙!F197)=1,+表紙!F197,"")</f>
        <v>※予定なし</v>
      </c>
      <c r="G173" s="974"/>
      <c r="H173" s="974"/>
      <c r="I173" s="974"/>
      <c r="J173" s="974"/>
      <c r="K173" s="974"/>
      <c r="L173" s="974"/>
      <c r="M173" s="974"/>
      <c r="N173" s="974"/>
      <c r="O173" s="974"/>
      <c r="P173" s="974"/>
      <c r="Q173" s="974"/>
      <c r="R173" s="974"/>
      <c r="S173" s="974"/>
      <c r="T173" s="974"/>
      <c r="U173" s="975"/>
      <c r="V173" s="316"/>
      <c r="W173" s="350"/>
      <c r="X173" s="350"/>
    </row>
    <row r="174" spans="3:24" ht="13.9"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3.9"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3.9"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3.9"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3.9"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3.9"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3.9"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3.9"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81"/>
      <c r="E184" s="983"/>
      <c r="F184" s="985" t="s">
        <v>188</v>
      </c>
      <c r="G184" s="986"/>
      <c r="H184" s="986"/>
      <c r="I184" s="986"/>
      <c r="J184" s="986"/>
      <c r="K184" s="984">
        <f>+表紙!K208</f>
        <v>192.2</v>
      </c>
      <c r="L184" s="984"/>
      <c r="M184" s="984"/>
      <c r="N184" s="984"/>
      <c r="O184" s="984"/>
      <c r="P184" s="323" t="s">
        <v>13</v>
      </c>
      <c r="Q184" s="987" t="s">
        <v>212</v>
      </c>
      <c r="R184" s="988"/>
      <c r="S184" s="988"/>
      <c r="T184" s="988"/>
      <c r="U184" s="989"/>
      <c r="V184" s="384"/>
      <c r="W184" s="384"/>
      <c r="X184" s="316"/>
    </row>
    <row r="185" spans="3:24" ht="43.15" customHeight="1">
      <c r="C185" s="320"/>
      <c r="D185" s="981"/>
      <c r="E185" s="983"/>
      <c r="F185" s="324"/>
      <c r="G185" s="627" t="s">
        <v>164</v>
      </c>
      <c r="H185" s="628"/>
      <c r="I185" s="628"/>
      <c r="J185" s="628"/>
      <c r="K185" s="984">
        <f>+表紙!K209</f>
        <v>70.7</v>
      </c>
      <c r="L185" s="984"/>
      <c r="M185" s="984"/>
      <c r="N185" s="984"/>
      <c r="O185" s="984"/>
      <c r="P185" s="302" t="s">
        <v>13</v>
      </c>
      <c r="Q185" s="990"/>
      <c r="R185" s="991"/>
      <c r="S185" s="991"/>
      <c r="T185" s="991"/>
      <c r="U185" s="992"/>
      <c r="V185" s="384"/>
      <c r="W185" s="384"/>
      <c r="X185" s="316"/>
    </row>
    <row r="186" spans="3:24" ht="43.15" customHeight="1">
      <c r="C186" s="320"/>
      <c r="D186" s="981"/>
      <c r="E186" s="983"/>
      <c r="F186" s="324"/>
      <c r="G186" s="627" t="s">
        <v>165</v>
      </c>
      <c r="H186" s="628"/>
      <c r="I186" s="628"/>
      <c r="J186" s="628"/>
      <c r="K186" s="984">
        <f>+表紙!K210</f>
        <v>192.2</v>
      </c>
      <c r="L186" s="984"/>
      <c r="M186" s="984"/>
      <c r="N186" s="984"/>
      <c r="O186" s="984"/>
      <c r="P186" s="302" t="s">
        <v>13</v>
      </c>
      <c r="Q186" s="990"/>
      <c r="R186" s="991"/>
      <c r="S186" s="991"/>
      <c r="T186" s="991"/>
      <c r="U186" s="992"/>
      <c r="V186" s="384"/>
      <c r="W186" s="384"/>
      <c r="X186" s="316"/>
    </row>
    <row r="187" spans="3:24" ht="43.1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1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3.9"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81"/>
      <c r="E190" s="983"/>
      <c r="F190" s="973" t="str">
        <f>IF(COUNTA(表紙!F214)=1,+表紙!F214,"")</f>
        <v>1.新規委託先については、生産革新統括室環境グループにて審査を通過した業者のみ委託契約する。
2.出来る限り優良認定業者へ委託する。
3.社内システムによる許可証の徹底管理。
4.委託先への定期的な現地実査を行い、適正処理が行われていることを確認。
5.電子マニフェストにて、処分終了の確認。</v>
      </c>
      <c r="G190" s="974"/>
      <c r="H190" s="974"/>
      <c r="I190" s="974"/>
      <c r="J190" s="974"/>
      <c r="K190" s="974"/>
      <c r="L190" s="974"/>
      <c r="M190" s="974"/>
      <c r="N190" s="974"/>
      <c r="O190" s="974"/>
      <c r="P190" s="974"/>
      <c r="Q190" s="974"/>
      <c r="R190" s="974"/>
      <c r="S190" s="974"/>
      <c r="T190" s="974"/>
      <c r="U190" s="975"/>
      <c r="V190" s="316"/>
      <c r="W190" s="350"/>
      <c r="X190" s="350"/>
    </row>
    <row r="191" spans="3:24" ht="13.9"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3.9"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3.9"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3.9"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3.9"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3.9"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3.9"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3.9"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185.2</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67.5</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185.2</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3.9"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81"/>
      <c r="E207" s="983"/>
      <c r="F207" s="973" t="str">
        <f>IF(COUNTA(表紙!F231)=1,+表紙!F231,"")</f>
        <v>1.複数社と委託契約を締結し、リスクヘッジしていく。
2.資源循環型の処分先を調査・開拓し、環境保全へ貢献していく。</v>
      </c>
      <c r="G207" s="974"/>
      <c r="H207" s="974"/>
      <c r="I207" s="974"/>
      <c r="J207" s="974"/>
      <c r="K207" s="974"/>
      <c r="L207" s="974"/>
      <c r="M207" s="974"/>
      <c r="N207" s="974"/>
      <c r="O207" s="974"/>
      <c r="P207" s="974"/>
      <c r="Q207" s="974"/>
      <c r="R207" s="974"/>
      <c r="S207" s="974"/>
      <c r="T207" s="974"/>
      <c r="U207" s="975"/>
      <c r="V207" s="316"/>
      <c r="W207" s="350"/>
      <c r="X207" s="350"/>
    </row>
    <row r="208" spans="3:24" ht="13.9"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3.9"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3.9"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3.9"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3.9"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3.9"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3.9"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3.9"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3.9"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192.2</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・電子マニフェスト（JWNET）導入済み、全面運用中</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0.9"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2.9"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0.9"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150000000000006"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0.9"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2024-06-21T00:49:49Z</dcterms:created>
  <dcterms:modified xsi:type="dcterms:W3CDTF">2024-09-09T10:00:58Z</dcterms:modified>
</cp:coreProperties>
</file>