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0730" windowHeight="1116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14" i="94"/>
  <c r="W16" i="94"/>
  <c r="W14" i="94"/>
  <c r="W12" i="94"/>
  <c r="W9" i="94"/>
  <c r="W55" i="94" s="1"/>
  <c r="Y9" i="94"/>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55"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<sst xmlns="http://schemas.openxmlformats.org/spreadsheetml/2006/main" count="3166" uniqueCount="428">
  <si>
    <t>【注　意】</t>
    <rPh sb="1" eb="2">
      <t>チュウ</t>
    </rPh>
    <rPh sb="3" eb="4">
      <t>イ</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</si>
  <si>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</si>
  <si>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</si>
  <si>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</si>
  <si>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【手　順】</t>
    <rPh sb="1" eb="2">
      <t>テ</t>
    </rPh>
    <rPh sb="3" eb="4">
      <t>ジュン</t>
    </rPh>
    <phoneticPr fontId="3"/>
  </si>
  <si>
    <t>　①　様式１及び様式３の情報を反映させることができます。</t>
    <rPh sb="6" eb="7">
      <t>オヨ</t>
    </rPh>
    <rPh sb="8" eb="10">
      <t>ヨウシキ</t>
    </rPh>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</si>
  <si>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</si>
  <si>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</si>
  <si>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</si>
  <si>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</si>
  <si>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</si>
  <si>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</si>
  <si>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</si>
  <si>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</si>
  <si>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【セル色の説明】</t>
    <rPh sb="3" eb="4">
      <t>イロ</t>
    </rPh>
    <rPh sb="5" eb="7">
      <t>セツメイ</t>
    </rPh>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</si>
  <si>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</si>
  <si>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薄黄色</t>
    <rPh sb="0" eb="3">
      <t>ウスキイロ</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</si>
  <si>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</si>
  <si>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薄水色</t>
    <rPh sb="0" eb="3">
      <t>ウスミズイロ</t>
    </rPh>
    <phoneticPr fontId="3"/>
  </si>
  <si>
    <t>：内容・データ等を入力してください</t>
    <rPh sb="1" eb="3">
      <t>ナイヨウ</t>
    </rPh>
    <rPh sb="7" eb="8">
      <t>トウ</t>
    </rPh>
    <rPh sb="9" eb="11">
      <t>ニュウリョク</t>
    </rPh>
    <phoneticPr fontId="3"/>
  </si>
  <si>
    <t>薄橙色</t>
    <rPh sb="0" eb="2">
      <t>ウスダイダイ</t>
    </rPh>
    <rPh sb="2" eb="3">
      <t>イロ</t>
    </rPh>
    <phoneticPr fontId="3"/>
  </si>
  <si>
    <t>：自動処理されるので、変更できません。</t>
    <rPh sb="1" eb="3">
      <t>ジドウ</t>
    </rPh>
    <rPh sb="3" eb="5">
      <t>ショリ</t>
    </rPh>
    <rPh sb="11" eb="13">
      <t>ヘンコウ</t>
    </rPh>
    <phoneticPr fontId="3"/>
  </si>
  <si>
    <t>薄黄緑</t>
    <rPh sb="0" eb="3">
      <t>ウスキミドリ</t>
    </rPh>
    <phoneticPr fontId="3"/>
  </si>
  <si>
    <t>：他様式の情報を反映させることができます。</t>
    <rPh sb="1" eb="2">
      <t>タ</t>
    </rPh>
    <rPh sb="2" eb="4">
      <t>ヨウシキ</t>
    </rPh>
    <rPh sb="5" eb="7">
      <t>ジョウホウ</t>
    </rPh>
    <rPh sb="8" eb="10">
      <t>ハンエイ</t>
    </rPh>
    <phoneticPr fontId="3"/>
  </si>
  <si>
    <t>　直接入力することも可能です。</t>
    <rPh sb="1" eb="2">
      <t>チョク</t>
    </rPh>
    <rPh sb="2" eb="3">
      <t>セツ</t>
    </rPh>
    <rPh sb="3" eb="5">
      <t>ニュウリョク</t>
    </rPh>
    <rPh sb="10" eb="12">
      <t>カノウ</t>
    </rPh>
    <phoneticPr fontId="3"/>
  </si>
  <si>
    <t>２</t>
    <phoneticPr fontId="3"/>
  </si>
  <si>
    <t>法定</t>
    <rPh sb="0" eb="2">
      <t>ホウテイ</t>
    </rPh>
    <phoneticPr fontId="3"/>
  </si>
  <si>
    <t>自主</t>
    <rPh sb="0" eb="2">
      <t>ジシュ</t>
    </rPh>
    <phoneticPr fontId="3"/>
  </si>
  <si>
    <t>様式第二号の八（第八条の四の五関係）</t>
    <rPh sb="6" eb="7">
      <t>ハチ</t>
    </rPh>
    <phoneticPr fontId="3"/>
  </si>
  <si>
    <t>（第１面）</t>
    <rPh sb="1" eb="2">
      <t>ダイ</t>
    </rPh>
    <rPh sb="3" eb="4">
      <t>メン</t>
    </rPh>
    <phoneticPr fontId="3"/>
  </si>
  <si>
    <t>産業廃棄物処理計画書</t>
    <rPh sb="0" eb="2">
      <t>サンギョウ</t>
    </rPh>
    <rPh sb="2" eb="5">
      <t>ハイキブツ</t>
    </rPh>
    <rPh sb="5" eb="7">
      <t>ショリ</t>
    </rPh>
    <rPh sb="7" eb="9">
      <t>ケイカク</t>
    </rPh>
    <rPh sb="9" eb="10">
      <t>ショ</t>
    </rPh>
    <phoneticPr fontId="3"/>
  </si>
  <si>
    <t>殿</t>
    <rPh sb="0" eb="1">
      <t>ドノ</t>
    </rPh>
    <phoneticPr fontId="3"/>
  </si>
  <si>
    <t>提出者</t>
  </si>
  <si>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</si>
  <si>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</si>
  <si>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</si>
  <si>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</si>
  <si>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　廃棄物の処理及び清掃に関する法律第12条第９項の規定に基づき、産業廃棄物の減量その他その処理に関する計画を作成したので、提出します。</t>
    <phoneticPr fontId="3"/>
  </si>
  <si>
    <t>事業場の名称</t>
    <rPh sb="0" eb="2">
      <t>ジギョウ</t>
    </rPh>
    <rPh sb="2" eb="3">
      <t>ジョウ</t>
    </rPh>
    <rPh sb="4" eb="6">
      <t>メイショウ</t>
    </rPh>
    <phoneticPr fontId="3"/>
  </si>
  <si>
    <t>自主管理事業登録番号</t>
    <rPh sb="0" eb="2">
      <t>ジシュ</t>
    </rPh>
    <rPh sb="2" eb="4">
      <t>カンリ</t>
    </rPh>
    <rPh sb="4" eb="6">
      <t>ジギョウ</t>
    </rPh>
    <rPh sb="6" eb="8">
      <t>トウロク</t>
    </rPh>
    <rPh sb="8" eb="10">
      <t>バンゴウ</t>
    </rPh>
    <phoneticPr fontId="6"/>
  </si>
  <si>
    <t>事業場の所在地</t>
    <rPh sb="0" eb="2">
      <t>ジギョウ</t>
    </rPh>
    <rPh sb="2" eb="3">
      <t>ジョウ</t>
    </rPh>
    <rPh sb="4" eb="7">
      <t>ショザイチ</t>
    </rPh>
    <phoneticPr fontId="3"/>
  </si>
  <si>
    <t>ＴＥＬ（連絡先）：</t>
    <rPh sb="4" eb="7">
      <t>レンラクサキ</t>
    </rPh>
    <phoneticPr fontId="3"/>
  </si>
  <si>
    <t>計画期間</t>
    <rPh sb="0" eb="2">
      <t>ケイカク</t>
    </rPh>
    <rPh sb="2" eb="4">
      <t>キカン</t>
    </rPh>
    <phoneticPr fontId="3"/>
  </si>
  <si>
    <t>令和 ６ 年 ４ 月 １ 日 ～ 令和 ７ 年 ３ 月 31 日（ １ 年間）</t>
    <phoneticPr fontId="3"/>
  </si>
  <si>
    <t>当該事業場に関する事項</t>
    <rPh sb="0" eb="2">
      <t>トウガイ</t>
    </rPh>
    <rPh sb="2" eb="5">
      <t>ジギョウジョウ</t>
    </rPh>
    <rPh sb="6" eb="7">
      <t>カン</t>
    </rPh>
    <rPh sb="9" eb="11">
      <t>ジコウ</t>
    </rPh>
    <phoneticPr fontId="3"/>
  </si>
  <si>
    <t>①</t>
    <phoneticPr fontId="3"/>
  </si>
  <si>
    <t>事業の種類</t>
    <rPh sb="0" eb="2">
      <t>ジギョウ</t>
    </rPh>
    <rPh sb="3" eb="5">
      <t>シュルイ</t>
    </rPh>
    <phoneticPr fontId="3"/>
  </si>
  <si>
    <t>(具体的には）</t>
    <rPh sb="1" eb="4">
      <t>グタイテキ</t>
    </rPh>
    <phoneticPr fontId="3"/>
  </si>
  <si>
    <t>②</t>
    <phoneticPr fontId="3"/>
  </si>
  <si>
    <t>事業の規模</t>
    <rPh sb="0" eb="2">
      <t>ジギョウ</t>
    </rPh>
    <rPh sb="3" eb="5">
      <t>キボ</t>
    </rPh>
    <phoneticPr fontId="3"/>
  </si>
  <si>
    <t>製造業</t>
    <rPh sb="0" eb="2">
      <t>セイゾウ</t>
    </rPh>
    <rPh sb="2" eb="3">
      <t>ギョウ</t>
    </rPh>
    <phoneticPr fontId="3"/>
  </si>
  <si>
    <t>製造品出荷額</t>
    <rPh sb="0" eb="3">
      <t>セイゾウヒン</t>
    </rPh>
    <rPh sb="3" eb="5">
      <t>シュッカ</t>
    </rPh>
    <rPh sb="5" eb="6">
      <t>ガク</t>
    </rPh>
    <phoneticPr fontId="3"/>
  </si>
  <si>
    <t>百万円</t>
    <rPh sb="0" eb="2">
      <t>ヒャクマン</t>
    </rPh>
    <rPh sb="2" eb="3">
      <t>エン</t>
    </rPh>
    <phoneticPr fontId="3"/>
  </si>
  <si>
    <t>建設業</t>
    <rPh sb="0" eb="3">
      <t>ケンセツギョウ</t>
    </rPh>
    <phoneticPr fontId="3"/>
  </si>
  <si>
    <t>エリア内元請完成工事高</t>
    <rPh sb="3" eb="4">
      <t>ナイ</t>
    </rPh>
    <phoneticPr fontId="3"/>
  </si>
  <si>
    <t>※　前年度実績を記入、医療機関は前年度末時点の病床数を記入。</t>
    <phoneticPr fontId="3"/>
  </si>
  <si>
    <t>医療機関</t>
    <rPh sb="0" eb="2">
      <t>イリョウ</t>
    </rPh>
    <rPh sb="2" eb="4">
      <t>キカン</t>
    </rPh>
    <phoneticPr fontId="3"/>
  </si>
  <si>
    <t>病床数</t>
    <rPh sb="0" eb="2">
      <t>ビョウショウ</t>
    </rPh>
    <rPh sb="2" eb="3">
      <t>スウ</t>
    </rPh>
    <phoneticPr fontId="3"/>
  </si>
  <si>
    <t>床</t>
    <rPh sb="0" eb="1">
      <t>ユカ</t>
    </rPh>
    <phoneticPr fontId="3"/>
  </si>
  <si>
    <t>その他の業種</t>
    <rPh sb="2" eb="3">
      <t>タ</t>
    </rPh>
    <rPh sb="4" eb="6">
      <t>ギョウシュ</t>
    </rPh>
    <phoneticPr fontId="3"/>
  </si>
  <si>
    <t>売上高</t>
    <rPh sb="0" eb="2">
      <t>ウリアゲ</t>
    </rPh>
    <rPh sb="2" eb="3">
      <t>ダカ</t>
    </rPh>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</si>
  <si>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</si>
  <si>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③</t>
    <phoneticPr fontId="3"/>
  </si>
  <si>
    <t>従業員数</t>
    <rPh sb="0" eb="3">
      <t>ジュウギョウイン</t>
    </rPh>
    <rPh sb="3" eb="4">
      <t>スウ</t>
    </rPh>
    <phoneticPr fontId="3"/>
  </si>
  <si>
    <t>④</t>
  </si>
  <si>
    <t>産業廃棄物の一連の処理の工程</t>
    <phoneticPr fontId="47"/>
  </si>
  <si>
    <t>※　産業廃棄物の種類ごとに記入</t>
    <phoneticPr fontId="47"/>
  </si>
  <si>
    <t>（第２面）</t>
    <rPh sb="1" eb="2">
      <t>ダイ</t>
    </rPh>
    <rPh sb="3" eb="4">
      <t>メン</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</si>
  <si>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</si>
  <si>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</si>
  <si>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</si>
  <si>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</si>
  <si>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【前年度（令和 ５ 年度）実績】</t>
    <rPh sb="5" eb="7">
      <t>レイワ</t>
    </rPh>
    <rPh sb="10" eb="12">
      <t>ネンド</t>
    </rPh>
    <phoneticPr fontId="3"/>
  </si>
  <si>
    <t>産業廃棄物の種類数</t>
    <rPh sb="0" eb="2">
      <t>サンギョウ</t>
    </rPh>
    <rPh sb="2" eb="5">
      <t>ハイキブツ</t>
    </rPh>
    <rPh sb="6" eb="7">
      <t>タネ</t>
    </rPh>
    <rPh sb="7" eb="8">
      <t>タグイ</t>
    </rPh>
    <rPh sb="8" eb="9">
      <t>スウ</t>
    </rPh>
    <phoneticPr fontId="3"/>
  </si>
  <si>
    <t>種類</t>
    <rPh sb="0" eb="2">
      <t>シュルイ</t>
    </rPh>
    <phoneticPr fontId="3"/>
  </si>
  <si>
    <t>*　種類ごとの前年度排出量は、別紙のとおり。</t>
  </si>
  <si>
    <t>①　排出量</t>
    <rPh sb="2" eb="4">
      <t>ハイシュツ</t>
    </rPh>
    <rPh sb="4" eb="5">
      <t>リョウ</t>
    </rPh>
    <phoneticPr fontId="3"/>
  </si>
  <si>
    <t>ｔ</t>
    <phoneticPr fontId="3"/>
  </si>
  <si>
    <t>（これまでに実施した取組）</t>
    <rPh sb="6" eb="8">
      <t>ジッシ</t>
    </rPh>
    <rPh sb="10" eb="12">
      <t>トリクミ</t>
    </rPh>
    <phoneticPr fontId="3"/>
  </si>
  <si>
    <t>計画</t>
    <rPh sb="0" eb="2">
      <t>ケイカク</t>
    </rPh>
    <phoneticPr fontId="3"/>
  </si>
  <si>
    <t>【（令和 ６ 年度）目標】</t>
    <phoneticPr fontId="3"/>
  </si>
  <si>
    <t>*　種類ごとの本年度排出目標量は、別紙のとおり。</t>
  </si>
  <si>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</si>
  <si>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</si>
  <si>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</si>
  <si>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</si>
  <si>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（第３面）</t>
    <rPh sb="1" eb="2">
      <t>ダイ</t>
    </rPh>
    <rPh sb="3" eb="4">
      <t>メン</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</si>
  <si>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</si>
  <si>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</si>
  <si>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　種類ごとの前年度自ら再生利用量は、別紙のとおり。</t>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</si>
  <si>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</si>
  <si>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　種類ごとの本年度自ら再生利用量は、別紙のとおり。</t>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</si>
  <si>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</si>
  <si>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</si>
  <si>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</si>
  <si>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</si>
  <si>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</si>
  <si>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</si>
  <si>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　種類ごとの本年度自ら熱回収を行う量は、別紙のとおり。</t>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</si>
  <si>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</si>
  <si>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　種類ごとの本年度自ら中間処理により減量する量は、別紙のとおり。</t>
    <phoneticPr fontId="3"/>
  </si>
  <si>
    <t>（第４面）</t>
    <rPh sb="1" eb="2">
      <t>ダイ</t>
    </rPh>
    <rPh sb="3" eb="4">
      <t>メン</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</si>
  <si>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</si>
  <si>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</si>
  <si>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　種類ごとの前年度自ら埋立処分又は海洋投入処分を行った量は、別紙のとおり。</t>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</si>
  <si>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</si>
  <si>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　種類ごとの本年度自ら埋立処分又は海洋投入処分を行う量は、別紙のとおり。</t>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</si>
  <si>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</si>
  <si>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</si>
  <si>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　種類ごとの前年度処理委託量は、別紙のとおり。</t>
    <phoneticPr fontId="3"/>
  </si>
  <si>
    <t>⑪　優良認定処理業者への処理委託量</t>
    <phoneticPr fontId="3"/>
  </si>
  <si>
    <t>⑫　再生利用業者への処理委託量</t>
    <phoneticPr fontId="3"/>
  </si>
  <si>
    <t>⑬　認定熱回収業者への処理委託量</t>
    <phoneticPr fontId="3"/>
  </si>
  <si>
    <t>⑭　認定熱回収業者以外の熱回収を行う業者への処理委託量</t>
    <phoneticPr fontId="3"/>
  </si>
  <si>
    <t>（第５面）</t>
    <rPh sb="1" eb="2">
      <t>ダイ</t>
    </rPh>
    <rPh sb="3" eb="4">
      <t>メン</t>
    </rPh>
    <phoneticPr fontId="3"/>
  </si>
  <si>
    <t>*　種類ごとの本年度処理委託量は、別紙のとおり。</t>
    <phoneticPr fontId="3"/>
  </si>
  <si>
    <t>※　事務処理欄</t>
    <rPh sb="2" eb="4">
      <t>ジム</t>
    </rPh>
    <rPh sb="4" eb="6">
      <t>ショリ</t>
    </rPh>
    <rPh sb="6" eb="7">
      <t>ラン</t>
    </rPh>
    <phoneticPr fontId="3"/>
  </si>
  <si>
    <t>（第６面）</t>
    <rPh sb="1" eb="2">
      <t>ダイ</t>
    </rPh>
    <rPh sb="3" eb="4">
      <t>メン</t>
    </rPh>
    <phoneticPr fontId="3"/>
  </si>
  <si>
    <t>備考</t>
    <rPh sb="0" eb="1">
      <t>ソナエ</t>
    </rPh>
    <rPh sb="1" eb="2">
      <t>コウ</t>
    </rPh>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</si>
  <si>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</si>
  <si>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</si>
  <si>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</si>
  <si>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</si>
  <si>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</si>
  <si>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　①欄には、日本標準産業分類（中分類）の区分を記入してください。</t>
    <rPh sb="2" eb="3">
      <t>ラン</t>
    </rPh>
    <phoneticPr fontId="3"/>
  </si>
  <si>
    <t>(2)</t>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</si>
  <si>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</si>
  <si>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神奈川県知事</t>
    <rPh sb="0" eb="3">
      <t>カナガワ</t>
    </rPh>
    <rPh sb="3" eb="6">
      <t>ケンチジ</t>
    </rPh>
    <phoneticPr fontId="3"/>
  </si>
  <si>
    <t>(3)</t>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</si>
  <si>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</si>
  <si>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横浜市長</t>
    <rPh sb="0" eb="4">
      <t>ヨコハマシチョウ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</si>
  <si>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</si>
  <si>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川崎市長</t>
    <rPh sb="0" eb="2">
      <t>カワサキ</t>
    </rPh>
    <rPh sb="2" eb="4">
      <t>シチョウ</t>
    </rPh>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</si>
  <si>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</si>
  <si>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相模原市長</t>
    <rPh sb="0" eb="3">
      <t>サガミハラ</t>
    </rPh>
    <rPh sb="3" eb="5">
      <t>シチョウ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</si>
  <si>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</si>
  <si>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横須賀市長</t>
    <rPh sb="0" eb="5">
      <t>ヨコスカシチョウ</t>
    </rPh>
    <phoneticPr fontId="3"/>
  </si>
  <si>
    <t>　第５面の※欄には、何も記入しないでください。</t>
    <rPh sb="1" eb="2">
      <t>ダイ</t>
    </rPh>
    <rPh sb="3" eb="4">
      <t>メン</t>
    </rPh>
    <phoneticPr fontId="3"/>
  </si>
  <si>
    <t>フロー様式</t>
    <rPh sb="3" eb="5">
      <t>ヨウシキ</t>
    </rPh>
    <phoneticPr fontId="3"/>
  </si>
  <si>
    <t>産業廃棄物処理計画書</t>
  </si>
  <si>
    <t>フローアラビア数字</t>
    <rPh sb="7" eb="9">
      <t>スウジ</t>
    </rPh>
    <phoneticPr fontId="3"/>
  </si>
  <si>
    <t>2-1</t>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</si>
  <si>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</si>
  <si>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</si>
  <si>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</si>
  <si>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</si>
  <si>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</si>
  <si>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</si>
  <si>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</si>
  <si>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</si>
  <si>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</si>
  <si>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Ｅ14－パルプ・紙・紙加工品製造業</t>
  </si>
  <si>
    <t>Ｅ15－印刷・同関連業</t>
  </si>
  <si>
    <t>Ｅ16－化学工業</t>
  </si>
  <si>
    <t>Ｅ17－石油製品・石炭製品製造業</t>
  </si>
  <si>
    <t>Ｅ18－プラスチック製品製造業</t>
  </si>
  <si>
    <t>Ｅ19－ゴム製品製造業</t>
  </si>
  <si>
    <t>Ｅ20－なめし革・同製品・毛皮製造業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</si>
  <si>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</si>
  <si>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</si>
  <si>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</si>
  <si>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</si>
  <si>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</si>
  <si>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</si>
  <si>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</si>
  <si>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</si>
  <si>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</si>
  <si>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</si>
  <si>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</si>
  <si>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Ｅ32－その他の製造業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</si>
  <si>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</si>
  <si>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</si>
  <si>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</si>
  <si>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</si>
  <si>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</si>
  <si>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</si>
  <si>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</si>
  <si>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</si>
  <si>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</si>
  <si>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</si>
  <si>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</si>
  <si>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</si>
  <si>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</si>
  <si>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</si>
  <si>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</si>
  <si>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様式選択</t>
    <rPh sb="0" eb="2">
      <t>ヨウシキ</t>
    </rPh>
    <rPh sb="2" eb="4">
      <t>センタク</t>
    </rPh>
    <phoneticPr fontId="3"/>
  </si>
  <si>
    <t>○</t>
    <phoneticPr fontId="3"/>
  </si>
  <si>
    <t>　</t>
    <phoneticPr fontId="3"/>
  </si>
  <si>
    <t>↓</t>
    <phoneticPr fontId="3"/>
  </si>
  <si>
    <t>注意：前年度の排出量のみでフロー図のデータ①がない場合にも、前年度データを該当欄に入力してください</t>
    <rPh sb="7" eb="9">
      <t>ハイシュツ</t>
    </rPh>
    <phoneticPr fontId="3"/>
  </si>
  <si>
    <t>２－２</t>
    <phoneticPr fontId="3"/>
  </si>
  <si>
    <t>法定</t>
  </si>
  <si>
    <t>別紙処理フロー</t>
    <rPh sb="0" eb="2">
      <t>ベッシ</t>
    </rPh>
    <rPh sb="2" eb="4">
      <t>ショリ</t>
    </rPh>
    <phoneticPr fontId="3"/>
  </si>
  <si>
    <t>事業場名称</t>
    <rPh sb="0" eb="2">
      <t>ジギョウ</t>
    </rPh>
    <rPh sb="2" eb="3">
      <t>ジョウ</t>
    </rPh>
    <rPh sb="3" eb="5">
      <t>メイショウ</t>
    </rPh>
    <phoneticPr fontId="3"/>
  </si>
  <si>
    <t>：</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</si>
  <si>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</si>
  <si>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フローに記載した産業廃棄物の種類</t>
  </si>
  <si>
    <t>ア.　燃え殻</t>
    <rPh sb="5" eb="6">
      <t>ガラ</t>
    </rPh>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</si>
  <si>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</si>
  <si>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</si>
  <si>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⑧</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</si>
  <si>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</si>
  <si>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（単位：t/年）</t>
    <rPh sb="1" eb="3">
      <t>タンイ</t>
    </rPh>
    <rPh sb="6" eb="7">
      <t>ネン</t>
    </rPh>
    <phoneticPr fontId="3"/>
  </si>
  <si>
    <t>有償物量</t>
    <rPh sb="0" eb="2">
      <t>ユウショウ</t>
    </rPh>
    <rPh sb="2" eb="3">
      <t>ブツ</t>
    </rPh>
    <rPh sb="3" eb="4">
      <t>リョウ</t>
    </rPh>
    <phoneticPr fontId="3"/>
  </si>
  <si>
    <t>ａ残さ物の自己処理</t>
    <rPh sb="1" eb="2">
      <t>ザン</t>
    </rPh>
    <rPh sb="3" eb="4">
      <t>モノ</t>
    </rPh>
    <rPh sb="5" eb="9">
      <t>ジコショリ</t>
    </rPh>
    <phoneticPr fontId="3"/>
  </si>
  <si>
    <t>不要物等発生量</t>
    <rPh sb="0" eb="2">
      <t>フヨウ</t>
    </rPh>
    <rPh sb="2" eb="3">
      <t>ブツ</t>
    </rPh>
    <rPh sb="3" eb="4">
      <t>トウ</t>
    </rPh>
    <rPh sb="4" eb="6">
      <t>ハッセイ</t>
    </rPh>
    <rPh sb="6" eb="7">
      <t>リョウ</t>
    </rPh>
    <phoneticPr fontId="3"/>
  </si>
  <si>
    <t>当該事業場における排出量</t>
    <rPh sb="9" eb="11">
      <t>ハイシュツ</t>
    </rPh>
    <phoneticPr fontId="3"/>
  </si>
  <si>
    <t>Ａ　自己処理</t>
    <rPh sb="2" eb="4">
      <t>ジコ</t>
    </rPh>
    <rPh sb="4" eb="6">
      <t>ショリ</t>
    </rPh>
    <phoneticPr fontId="3"/>
  </si>
  <si>
    <t>自ら直接再生利用する量</t>
    <rPh sb="0" eb="1">
      <t>ミズカ</t>
    </rPh>
    <rPh sb="2" eb="4">
      <t>チョクセツ</t>
    </rPh>
    <rPh sb="4" eb="6">
      <t>サイセイ</t>
    </rPh>
    <rPh sb="6" eb="8">
      <t>リヨウ</t>
    </rPh>
    <rPh sb="10" eb="11">
      <t>リョウ</t>
    </rPh>
    <phoneticPr fontId="3"/>
  </si>
  <si>
    <t>⑨</t>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</si>
  <si>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</si>
  <si>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※１</t>
    <phoneticPr fontId="3"/>
  </si>
  <si>
    <t>自社の他事業場からの搬入量</t>
    <rPh sb="0" eb="2">
      <t>ジシャ</t>
    </rPh>
    <rPh sb="3" eb="4">
      <t>タ</t>
    </rPh>
    <rPh sb="4" eb="7">
      <t>ジギョウジョウ</t>
    </rPh>
    <rPh sb="10" eb="12">
      <t>ハンニュウ</t>
    </rPh>
    <rPh sb="12" eb="13">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</si>
  <si>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</si>
  <si>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※3</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</si>
  <si>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</si>
  <si>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（目的別内訳）</t>
    <phoneticPr fontId="3"/>
  </si>
  <si>
    <t>再生利用前
委託量</t>
    <rPh sb="0" eb="2">
      <t>サイセイ</t>
    </rPh>
    <rPh sb="2" eb="4">
      <t>リヨウ</t>
    </rPh>
    <rPh sb="4" eb="5">
      <t>マエ</t>
    </rPh>
    <rPh sb="6" eb="8">
      <t>イタク</t>
    </rPh>
    <rPh sb="8" eb="9">
      <t>リョウ</t>
    </rPh>
    <phoneticPr fontId="3"/>
  </si>
  <si>
    <t>④</t>
    <phoneticPr fontId="3"/>
  </si>
  <si>
    <t>自ら中間処理する量</t>
    <rPh sb="0" eb="1">
      <t>ミズカ</t>
    </rPh>
    <rPh sb="2" eb="4">
      <t>チュウカン</t>
    </rPh>
    <rPh sb="4" eb="6">
      <t>ショリ</t>
    </rPh>
    <rPh sb="8" eb="9">
      <t>リョウ</t>
    </rPh>
    <phoneticPr fontId="3"/>
  </si>
  <si>
    <t>⑥</t>
    <phoneticPr fontId="3"/>
  </si>
  <si>
    <t>自ら中間処理後の残さ量</t>
    <rPh sb="0" eb="1">
      <t>ミズカ</t>
    </rPh>
    <rPh sb="2" eb="4">
      <t>チュウカン</t>
    </rPh>
    <rPh sb="4" eb="6">
      <t>ショリ</t>
    </rPh>
    <rPh sb="6" eb="7">
      <t>アト</t>
    </rPh>
    <phoneticPr fontId="3"/>
  </si>
  <si>
    <t>ｂ残さ物の委託処理</t>
    <rPh sb="1" eb="2">
      <t>ザン</t>
    </rPh>
    <rPh sb="3" eb="4">
      <t>モノ</t>
    </rPh>
    <rPh sb="5" eb="7">
      <t>イタク</t>
    </rPh>
    <rPh sb="7" eb="9">
      <t>ショリ</t>
    </rPh>
    <phoneticPr fontId="3"/>
  </si>
  <si>
    <t>ｂ</t>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</si>
  <si>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</si>
  <si>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ｂ-1　中間処理委託量</t>
    <phoneticPr fontId="3"/>
  </si>
  <si>
    <t>最終処分前
委託量</t>
    <rPh sb="0" eb="2">
      <t>サイシュウ</t>
    </rPh>
    <rPh sb="2" eb="4">
      <t>ショブン</t>
    </rPh>
    <rPh sb="4" eb="5">
      <t>マエ</t>
    </rPh>
    <rPh sb="6" eb="8">
      <t>イタク</t>
    </rPh>
    <rPh sb="8" eb="9">
      <t>リョウ</t>
    </rPh>
    <phoneticPr fontId="3"/>
  </si>
  <si>
    <t>ｔ</t>
  </si>
  <si>
    <t>下水等放流前委託量</t>
    <rPh sb="0" eb="2">
      <t>ゲスイ</t>
    </rPh>
    <rPh sb="2" eb="3">
      <t>トウ</t>
    </rPh>
    <rPh sb="3" eb="5">
      <t>ホウリュウ</t>
    </rPh>
    <rPh sb="5" eb="6">
      <t>マエ</t>
    </rPh>
    <rPh sb="6" eb="8">
      <t>イタク</t>
    </rPh>
    <rPh sb="8" eb="9">
      <t>リョウ</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</si>
  <si>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</si>
  <si>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⑤</t>
    <phoneticPr fontId="3"/>
  </si>
  <si>
    <t>④のうち熱回収を行う量</t>
    <rPh sb="4" eb="5">
      <t>ネツ</t>
    </rPh>
    <rPh sb="5" eb="7">
      <t>カイシュウ</t>
    </rPh>
    <rPh sb="8" eb="9">
      <t>オコナ</t>
    </rPh>
    <rPh sb="10" eb="11">
      <t>リョウ</t>
    </rPh>
    <phoneticPr fontId="3"/>
  </si>
  <si>
    <t>⑦</t>
    <phoneticPr fontId="3"/>
  </si>
  <si>
    <t>自ら中間処理により減量する量</t>
    <rPh sb="0" eb="1">
      <t>ミズカ</t>
    </rPh>
    <rPh sb="2" eb="4">
      <t>チュウカン</t>
    </rPh>
    <rPh sb="4" eb="6">
      <t>ショリ</t>
    </rPh>
    <rPh sb="9" eb="11">
      <t>ゲンリョウ</t>
    </rPh>
    <phoneticPr fontId="3"/>
  </si>
  <si>
    <t>ｂ-2　最終処分委託量</t>
    <phoneticPr fontId="3"/>
  </si>
  <si>
    <t>項　目</t>
    <rPh sb="0" eb="1">
      <t>コウ</t>
    </rPh>
    <rPh sb="2" eb="3">
      <t>メ</t>
    </rPh>
    <phoneticPr fontId="3"/>
  </si>
  <si>
    <t>令和５年度実績</t>
    <rPh sb="0" eb="2">
      <t>レイワ</t>
    </rPh>
    <rPh sb="3" eb="5">
      <t>ネンド</t>
    </rPh>
    <rPh sb="5" eb="7">
      <t>ジッセキ</t>
    </rPh>
    <phoneticPr fontId="3"/>
  </si>
  <si>
    <t>※２</t>
    <phoneticPr fontId="3"/>
  </si>
  <si>
    <t>自社の他事業場での処理量</t>
    <rPh sb="0" eb="2">
      <t>ジシャ</t>
    </rPh>
    <rPh sb="3" eb="4">
      <t>タ</t>
    </rPh>
    <rPh sb="4" eb="6">
      <t>ジギョウ</t>
    </rPh>
    <rPh sb="6" eb="7">
      <t>ジョウ</t>
    </rPh>
    <rPh sb="9" eb="11">
      <t>ショリ</t>
    </rPh>
    <rPh sb="11" eb="12">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</si>
  <si>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</si>
  <si>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</si>
  <si>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t</t>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</si>
  <si>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</si>
  <si>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</si>
  <si>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Ｂ　直接委託処理</t>
    <rPh sb="2" eb="4">
      <t>チョクセツ</t>
    </rPh>
    <rPh sb="4" eb="6">
      <t>イタク</t>
    </rPh>
    <rPh sb="6" eb="8">
      <t>ショリ</t>
    </rPh>
    <phoneticPr fontId="3"/>
  </si>
  <si>
    <t>Ｂ</t>
    <phoneticPr fontId="3"/>
  </si>
  <si>
    <t>直接処理委託量</t>
    <rPh sb="0" eb="2">
      <t>チョクセツ</t>
    </rPh>
    <rPh sb="2" eb="4">
      <t>ショリ</t>
    </rPh>
    <rPh sb="4" eb="6">
      <t>イタク</t>
    </rPh>
    <rPh sb="6" eb="7">
      <t>リョウ</t>
    </rPh>
    <phoneticPr fontId="3"/>
  </si>
  <si>
    <t>⑩</t>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</si>
  <si>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</si>
  <si>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⑬</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</si>
  <si>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</si>
  <si>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⑦　自ら中間処理により減量した量</t>
  </si>
  <si>
    <t>③＋⑨　自ら埋立処分又は海洋投入処分を行った量</t>
  </si>
  <si>
    <t>再生利用前委託量</t>
    <rPh sb="0" eb="2">
      <t>サイセイ</t>
    </rPh>
    <rPh sb="2" eb="4">
      <t>リヨウ</t>
    </rPh>
    <rPh sb="4" eb="5">
      <t>マエ</t>
    </rPh>
    <rPh sb="5" eb="7">
      <t>イタク</t>
    </rPh>
    <rPh sb="7" eb="8">
      <t>リョウ</t>
    </rPh>
    <phoneticPr fontId="3"/>
  </si>
  <si>
    <t>⑩　全処理委託量</t>
  </si>
  <si>
    <t>B-1</t>
    <phoneticPr fontId="3"/>
  </si>
  <si>
    <t>中間処理委託量</t>
    <rPh sb="0" eb="2">
      <t>チュウカン</t>
    </rPh>
    <rPh sb="2" eb="4">
      <t>ショリ</t>
    </rPh>
    <rPh sb="4" eb="6">
      <t>イタク</t>
    </rPh>
    <rPh sb="6" eb="7">
      <t>リョウ</t>
    </rPh>
    <phoneticPr fontId="3"/>
  </si>
  <si>
    <t>最終処分前委託量</t>
    <rPh sb="0" eb="2">
      <t>サイシュウ</t>
    </rPh>
    <rPh sb="2" eb="4">
      <t>ショブン</t>
    </rPh>
    <rPh sb="4" eb="5">
      <t>マエ</t>
    </rPh>
    <rPh sb="5" eb="7">
      <t>イタク</t>
    </rPh>
    <rPh sb="7" eb="8">
      <t>リョウ</t>
    </rPh>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</si>
  <si>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</si>
  <si>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</si>
  <si>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⑭</t>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</si>
  <si>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</si>
  <si>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⑪　優良認定処理業者への処理委託量</t>
  </si>
  <si>
    <t>下水等放流前委託量</t>
    <phoneticPr fontId="3"/>
  </si>
  <si>
    <t>⑫　再生利用業者への処理委託量</t>
  </si>
  <si>
    <t>【産業廃棄物の種類　（ア～ト）】</t>
  </si>
  <si>
    <t>⑬　認定熱回収業者への処理委託量</t>
    <rPh sb="2" eb="4">
      <t>ニンテイ</t>
    </rPh>
    <phoneticPr fontId="3"/>
  </si>
  <si>
    <t>B-2</t>
    <phoneticPr fontId="3"/>
  </si>
  <si>
    <t>最終処分委託量</t>
    <rPh sb="0" eb="2">
      <t>サイシュウ</t>
    </rPh>
    <rPh sb="2" eb="4">
      <t>ショブン</t>
    </rPh>
    <rPh sb="4" eb="6">
      <t>イタク</t>
    </rPh>
    <rPh sb="6" eb="7">
      <t>リョウ</t>
    </rPh>
    <phoneticPr fontId="3"/>
  </si>
  <si>
    <t>ｱ.　燃え殻
ｲ.　汚泥
ｳ.　廃油
ｴ.　廃酸
ｵ.　廃アルカリ
ｶ.　廃ﾌﾟﾗｽﾁｯｸ類
ｷ.　紙くず</t>
    <rPh sb="5" eb="6">
      <t>ガラ</t>
    </rPh>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</si>
  <si>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</si>
  <si>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</si>
  <si>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別紙処理フロー</t>
    <phoneticPr fontId="3"/>
  </si>
  <si>
    <t>イ.　汚泥</t>
    <phoneticPr fontId="3"/>
  </si>
  <si>
    <t>自社の他事業場からの搬入量</t>
    <phoneticPr fontId="3"/>
  </si>
  <si>
    <t>自社の他事業場での処理量</t>
    <rPh sb="0" eb="2">
      <t>ジシャ</t>
    </rPh>
    <rPh sb="3" eb="4">
      <t>ホカ</t>
    </rPh>
    <rPh sb="4" eb="7">
      <t>ジギョウジョウ</t>
    </rPh>
    <rPh sb="9" eb="11">
      <t>ショリ</t>
    </rPh>
    <rPh sb="11" eb="12">
      <t>リョウ</t>
    </rPh>
    <phoneticPr fontId="3"/>
  </si>
  <si>
    <t>ウ.　廃油</t>
    <phoneticPr fontId="3"/>
  </si>
  <si>
    <t>エ.　廃酸</t>
    <phoneticPr fontId="3"/>
  </si>
  <si>
    <t>オ.　廃アルカリ</t>
    <phoneticPr fontId="3"/>
  </si>
  <si>
    <t>カ.　廃ﾌﾟﾗｽﾁｯｸ類</t>
    <phoneticPr fontId="3"/>
  </si>
  <si>
    <t>キ.　紙くず</t>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</si>
  <si>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</si>
  <si>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t>ク.　木くず</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</si>
  <si>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</si>
  <si>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ケ.　繊維くず</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</si>
  <si>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</si>
  <si>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t>コ.　動植物性残さ</t>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</si>
  <si>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</si>
  <si>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t>サ.　動物系固形不要物</t>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</si>
  <si>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</si>
  <si>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</si>
  <si>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</si>
  <si>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</si>
  <si>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</si>
  <si>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</si>
  <si>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</si>
  <si>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</si>
  <si>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t>ツ.　動物の死体</t>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</si>
  <si>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</si>
  <si>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テ.　ばいじん</t>
    <phoneticPr fontId="3"/>
  </si>
  <si>
    <t>ト.　混合廃棄物その他</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</si>
  <si>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</si>
  <si>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</si>
  <si>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２－１</t>
    <phoneticPr fontId="3"/>
  </si>
  <si>
    <t>別紙一括表</t>
    <rPh sb="0" eb="2">
      <t>ベッシ</t>
    </rPh>
    <rPh sb="2" eb="4">
      <t>イッカツ</t>
    </rPh>
    <rPh sb="4" eb="5">
      <t>オモテ</t>
    </rPh>
    <phoneticPr fontId="3"/>
  </si>
  <si>
    <t>事業場名称：</t>
    <rPh sb="0" eb="2">
      <t>ジギョウ</t>
    </rPh>
    <rPh sb="2" eb="3">
      <t>ジョウ</t>
    </rPh>
    <rPh sb="3" eb="5">
      <t>メイショウ</t>
    </rPh>
    <phoneticPr fontId="3"/>
  </si>
  <si>
    <t>（単位：トン）</t>
    <rPh sb="1" eb="3">
      <t>タンイ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</si>
  <si>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</si>
  <si>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</si>
  <si>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</si>
  <si>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</si>
  <si>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</si>
  <si>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</si>
  <si>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</si>
  <si>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</si>
  <si>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</si>
  <si>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</si>
  <si>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</si>
  <si>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</si>
  <si>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</si>
  <si>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</si>
  <si>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</si>
  <si>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</si>
  <si>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</si>
  <si>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</si>
  <si>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</si>
  <si>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</si>
  <si>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燃え殻</t>
    <rPh sb="2" eb="3">
      <t>ガラ</t>
    </rPh>
    <phoneticPr fontId="3"/>
  </si>
  <si>
    <t>汚泥</t>
    <phoneticPr fontId="3"/>
  </si>
  <si>
    <t>廃油</t>
    <phoneticPr fontId="3"/>
  </si>
  <si>
    <t>廃酸</t>
    <phoneticPr fontId="3"/>
  </si>
  <si>
    <t>廃アルカリ</t>
    <phoneticPr fontId="3"/>
  </si>
  <si>
    <t>廃
ﾌﾟﾗｽﾁｯｸ</t>
    <phoneticPr fontId="3"/>
  </si>
  <si>
    <t>紙くず</t>
    <phoneticPr fontId="3"/>
  </si>
  <si>
    <t>木くず</t>
    <phoneticPr fontId="3"/>
  </si>
  <si>
    <t>繊維くず</t>
    <phoneticPr fontId="3"/>
  </si>
  <si>
    <t>動植物性
残さ</t>
    <phoneticPr fontId="3"/>
  </si>
  <si>
    <t>動物系
固形不要物</t>
    <phoneticPr fontId="3"/>
  </si>
  <si>
    <t>ゴムくず</t>
    <phoneticPr fontId="3"/>
  </si>
  <si>
    <t>金属くず</t>
    <phoneticPr fontId="3"/>
  </si>
  <si>
    <t>ｶﾞﾗｽ・ｺﾝｸﾘｰﾄ・陶磁器くず</t>
    <phoneticPr fontId="3"/>
  </si>
  <si>
    <t>鉱さい</t>
    <phoneticPr fontId="3"/>
  </si>
  <si>
    <t>がれき類</t>
    <phoneticPr fontId="3"/>
  </si>
  <si>
    <t>動物の
ふん尿</t>
    <rPh sb="6" eb="7">
      <t>ニョウ</t>
    </rPh>
    <phoneticPr fontId="3"/>
  </si>
  <si>
    <t>動物の
死体</t>
    <phoneticPr fontId="3"/>
  </si>
  <si>
    <t>ばいじん</t>
    <phoneticPr fontId="3"/>
  </si>
  <si>
    <t>混合廃棄物
その他</t>
    <phoneticPr fontId="3"/>
  </si>
  <si>
    <t>合計</t>
    <rPh sb="0" eb="2">
      <t>ゴウケイ</t>
    </rPh>
    <phoneticPr fontId="3"/>
  </si>
  <si>
    <t>①　排出量</t>
    <rPh sb="2" eb="4">
      <t>ハイシュツ</t>
    </rPh>
    <phoneticPr fontId="3"/>
  </si>
  <si>
    <t>令</t>
    <rPh sb="0" eb="1">
      <t>レイ</t>
    </rPh>
    <phoneticPr fontId="3"/>
  </si>
  <si>
    <t>②＋⑧　自ら再生利用を行った量</t>
    <phoneticPr fontId="3"/>
  </si>
  <si>
    <t>和</t>
    <rPh sb="0" eb="1">
      <t>ワ</t>
    </rPh>
    <phoneticPr fontId="3"/>
  </si>
  <si>
    <t>⑤　自ら熱回収を行った量</t>
    <phoneticPr fontId="3"/>
  </si>
  <si>
    <t>⑦　自ら中間処理により減量した量</t>
    <phoneticPr fontId="3"/>
  </si>
  <si>
    <t>年</t>
    <rPh sb="0" eb="1">
      <t>ネン</t>
    </rPh>
    <phoneticPr fontId="3"/>
  </si>
  <si>
    <t>③＋⑨　自ら埋立処分又は海洋投入処分を行った量</t>
    <phoneticPr fontId="3"/>
  </si>
  <si>
    <t>度</t>
    <rPh sb="0" eb="1">
      <t>ド</t>
    </rPh>
    <phoneticPr fontId="3"/>
  </si>
  <si>
    <t>⑩　全処理委託量</t>
    <phoneticPr fontId="3"/>
  </si>
  <si>
    <t>実</t>
    <rPh sb="0" eb="1">
      <t>ジツ</t>
    </rPh>
    <phoneticPr fontId="3"/>
  </si>
  <si>
    <t>績</t>
    <rPh sb="0" eb="1">
      <t>セキ</t>
    </rPh>
    <phoneticPr fontId="3"/>
  </si>
  <si>
    <t>認定熱回収業者以外の熱回収を行う業者への処理委託量</t>
    <phoneticPr fontId="3"/>
  </si>
  <si>
    <t>当該事業場における排出量</t>
    <phoneticPr fontId="3"/>
  </si>
  <si>
    <t>※１</t>
  </si>
  <si>
    <t>②</t>
  </si>
  <si>
    <t>自ら直接再生利用する量</t>
    <phoneticPr fontId="3"/>
  </si>
  <si>
    <t>③</t>
  </si>
  <si>
    <t>自ら直接埋立処分又は海洋投入処分する量</t>
    <phoneticPr fontId="3"/>
  </si>
  <si>
    <t>自ら中間処理する量</t>
    <phoneticPr fontId="3"/>
  </si>
  <si>
    <t>⑤</t>
  </si>
  <si>
    <t>④のうち熱回収を行う量</t>
    <phoneticPr fontId="3"/>
  </si>
  <si>
    <t>自社の他事業場での処理量</t>
    <rPh sb="6" eb="7">
      <t>ジョウ</t>
    </rPh>
    <phoneticPr fontId="3"/>
  </si>
  <si>
    <t>Ａ自己処理</t>
    <rPh sb="1" eb="3">
      <t>ジコ</t>
    </rPh>
    <rPh sb="3" eb="5">
      <t>ショリ</t>
    </rPh>
    <phoneticPr fontId="3"/>
  </si>
  <si>
    <t>自ら中間処理後の残さ量</t>
    <phoneticPr fontId="3"/>
  </si>
  <si>
    <t>自ら中間処理により減量する量</t>
    <phoneticPr fontId="3"/>
  </si>
  <si>
    <t>ａ残さ物の自己処理</t>
    <rPh sb="1" eb="2">
      <t>ザン</t>
    </rPh>
    <rPh sb="3" eb="4">
      <t>ブツ</t>
    </rPh>
    <rPh sb="5" eb="7">
      <t>ジコ</t>
    </rPh>
    <rPh sb="7" eb="9">
      <t>ショリ</t>
    </rPh>
    <phoneticPr fontId="3"/>
  </si>
  <si>
    <t>自ら中間処理後に再生利用する量</t>
    <phoneticPr fontId="3"/>
  </si>
  <si>
    <t>自ら中間処理後に自ら埋立処分又は海洋投入処分する量</t>
    <phoneticPr fontId="3"/>
  </si>
  <si>
    <t>※３</t>
  </si>
  <si>
    <t>自ら中間処理後に自社の他事業場での処理量</t>
    <phoneticPr fontId="3"/>
  </si>
  <si>
    <t>自ら中間処理後の処理委託量</t>
    <phoneticPr fontId="3"/>
  </si>
  <si>
    <t>ｂ-1　中間処理委託量</t>
  </si>
  <si>
    <t>再生利用前委託量</t>
    <phoneticPr fontId="3"/>
  </si>
  <si>
    <t>最終処分前委託量</t>
    <rPh sb="0" eb="2">
      <t>サイシュウ</t>
    </rPh>
    <phoneticPr fontId="3"/>
  </si>
  <si>
    <t>目</t>
    <rPh sb="0" eb="1">
      <t>モク</t>
    </rPh>
    <phoneticPr fontId="3"/>
  </si>
  <si>
    <t>下水等放流前委託量</t>
  </si>
  <si>
    <t>標</t>
    <rPh sb="0" eb="1">
      <t>ヒョウ</t>
    </rPh>
    <phoneticPr fontId="3"/>
  </si>
  <si>
    <t>ｂ-2　最終処分委託量</t>
  </si>
  <si>
    <t>Ｂ直接委託処理</t>
    <rPh sb="1" eb="3">
      <t>チョクセツ</t>
    </rPh>
    <rPh sb="3" eb="5">
      <t>イタク</t>
    </rPh>
    <rPh sb="5" eb="7">
      <t>ショリ</t>
    </rPh>
    <phoneticPr fontId="3"/>
  </si>
  <si>
    <t>直接処理委託量</t>
    <phoneticPr fontId="3"/>
  </si>
  <si>
    <t>Ｂ-1　中間処理委託量</t>
  </si>
  <si>
    <t>Ｂ-2　最終処分委託量</t>
  </si>
  <si>
    <t>直接及び自ら中間処理後の処理委託量</t>
    <phoneticPr fontId="3"/>
  </si>
  <si>
    <t>⑩のうち優良認定処理業者への処理委託量</t>
    <phoneticPr fontId="3"/>
  </si>
  <si>
    <t>⑩のうち再生利用業者への処理委託量</t>
    <phoneticPr fontId="3"/>
  </si>
  <si>
    <t>⑩のうち認定熱回収業者への処理委託量</t>
    <phoneticPr fontId="3"/>
  </si>
  <si>
    <t>⑩のうち認定熱回収業者以外の熱回収を行う業者への処理委託量</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</si>
  <si>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</si>
  <si>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このページは、印刷用ページですので、入力できません。入力はシート「表紙」にしてください。</t>
    <phoneticPr fontId="3"/>
  </si>
  <si>
    <t>自主管理事業登録番号</t>
    <rPh sb="0" eb="2">
      <t>ジシュ</t>
    </rPh>
    <rPh sb="2" eb="4">
      <t>カンリ</t>
    </rPh>
    <rPh sb="4" eb="6">
      <t>ジギョウ</t>
    </rPh>
    <rPh sb="6" eb="8">
      <t>トウロク</t>
    </rPh>
    <rPh sb="8" eb="10">
      <t>バンゴウ</t>
    </rPh>
    <phoneticPr fontId="3"/>
  </si>
  <si>
    <t>※　前年度実績を記入、医療機関は前年度末時点の病床数を記入。</t>
  </si>
  <si>
    <t>＜業種限定がある産業廃棄物一覧＞</t>
    <rPh sb="1" eb="3">
      <t>ギョウシュ</t>
    </rPh>
    <rPh sb="3" eb="5">
      <t>ゲンテイ</t>
    </rPh>
    <rPh sb="8" eb="10">
      <t>サンギョウ</t>
    </rPh>
    <rPh sb="10" eb="13">
      <t>ハイキブツ</t>
    </rPh>
    <rPh sb="13" eb="15">
      <t>イチラン</t>
    </rPh>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</si>
  <si>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</si>
  <si>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産業廃棄物の種類</t>
    <phoneticPr fontId="3"/>
  </si>
  <si>
    <t>限定業種</t>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</si>
  <si>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</si>
  <si>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</si>
  <si>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</si>
  <si>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</si>
  <si>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 xml:space="preserve"> 繊維くず</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</si>
  <si>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</si>
  <si>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xml:space="preserve"> 動植物性残さ</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</si>
  <si>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</si>
  <si>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xml:space="preserve"> 動物系固形不要物</t>
    <phoneticPr fontId="3"/>
  </si>
  <si>
    <t>　と畜場において処分した獣畜、食鳥処理場において処理した食鳥に係る固形状の不要物</t>
    <phoneticPr fontId="3"/>
  </si>
  <si>
    <t xml:space="preserve"> 動物のふん尿</t>
    <phoneticPr fontId="3"/>
  </si>
  <si>
    <t>　畜産農業に係るものであって畜舎廃水を含む。</t>
    <phoneticPr fontId="3"/>
  </si>
  <si>
    <t xml:space="preserve"> 動物の死体</t>
    <phoneticPr fontId="3"/>
  </si>
  <si>
    <t>　畜産農業に係るものに限る。</t>
    <phoneticPr fontId="3"/>
  </si>
  <si>
    <t>※　「木くず」は、政令改正に伴い、平成20年4月1日から限定業種に「物品賃貸業」が加わり、全業種を対象とした「貨物の流通のために使用したパレットに係る木くず」も加わりました。</t>
    <phoneticPr fontId="3"/>
  </si>
  <si>
    <t>神奈川県　横浜市　港北区　新羽町　1261</t>
    <rPh sb="0" eb="4">
      <t>カナガワケン</t>
    </rPh>
    <rPh sb="5" eb="8">
      <t>ヨコハマシ</t>
    </rPh>
    <rPh sb="9" eb="12">
      <t>コウホクク</t>
    </rPh>
    <rPh sb="13" eb="16">
      <t>ニッパチョウ</t>
    </rPh>
    <phoneticPr fontId="3"/>
  </si>
  <si>
    <t>045-531-1291</t>
    <phoneticPr fontId="3"/>
  </si>
  <si>
    <t>株式会社　浅川製作所　川和工場</t>
    <rPh sb="0" eb="4">
      <t>カブシキガイシャ</t>
    </rPh>
    <rPh sb="5" eb="7">
      <t>アサカワ</t>
    </rPh>
    <rPh sb="7" eb="9">
      <t>セイサク</t>
    </rPh>
    <rPh sb="9" eb="10">
      <t>ショ</t>
    </rPh>
    <rPh sb="11" eb="13">
      <t>カワワ</t>
    </rPh>
    <rPh sb="13" eb="15">
      <t>コウジョウ</t>
    </rPh>
    <phoneticPr fontId="3"/>
  </si>
  <si>
    <t>神奈川県　横浜市　都筑区　川和町　561</t>
    <rPh sb="0" eb="4">
      <t>カナガワケン</t>
    </rPh>
    <rPh sb="5" eb="8">
      <t>ヨコハマシ</t>
    </rPh>
    <rPh sb="9" eb="12">
      <t>ツヅキク</t>
    </rPh>
    <rPh sb="13" eb="15">
      <t>カワワ</t>
    </rPh>
    <rPh sb="15" eb="16">
      <t>チョウ</t>
    </rPh>
    <phoneticPr fontId="3"/>
  </si>
  <si>
    <t>045-932-3661</t>
    <phoneticPr fontId="3"/>
  </si>
  <si>
    <t>自動車及び建設機械の締結部品などの製造販売</t>
    <rPh sb="0" eb="3">
      <t>ジドウシャ</t>
    </rPh>
    <rPh sb="3" eb="4">
      <t>オヨ</t>
    </rPh>
    <rPh sb="5" eb="7">
      <t>ケンセツ</t>
    </rPh>
    <rPh sb="7" eb="9">
      <t>キカイ</t>
    </rPh>
    <rPh sb="10" eb="12">
      <t>テイケツ</t>
    </rPh>
    <rPh sb="12" eb="14">
      <t>ブヒン</t>
    </rPh>
    <rPh sb="17" eb="19">
      <t>セイゾウ</t>
    </rPh>
    <rPh sb="19" eb="21">
      <t>ハンバイ</t>
    </rPh>
    <phoneticPr fontId="3"/>
  </si>
  <si>
    <t xml:space="preserve">汚泥→固化→埋立　　　　　　　　　　　　　　　　　　　　廃油（油泥）→分級→埋立　
廃アルカリ→中和→製鉄原料　　　　　　　　　　　　　 汚泥（クラリ等）→脱水→埋立
廃アルカリ→中和→再生土　　　　　　　　　　　　　　　廃プラ（薬品袋）→焼却→埋立
廃酸→中和→製鉄原料　　　　　　　　　　　　　　　　　廃酸（塩化亜鉛）→中和→埋立　
廃酸→中和→再生土　　　　　　　　　　　　　　　　　　 蛍光灯→破砕→埋立
廃油→油水分離→再生重油　
廃油（ウエス）→焼却→埋立　
木くず→破砕→焼却　
廃プラ（ビニール）→焼却→埋立　
廃プラ（塩ビ類）破砕→埋立　
研磨水→油水分離→再生重油　
汚泥（研磨カス）→分級→製鉄原料　
</t>
    <rPh sb="0" eb="2">
      <t>オデイ</t>
    </rPh>
    <rPh sb="3" eb="5">
      <t>コカ</t>
    </rPh>
    <rPh sb="6" eb="8">
      <t>ウメタテ</t>
    </rPh>
    <rPh sb="42" eb="43">
      <t>ハイ</t>
    </rPh>
    <rPh sb="48" eb="50">
      <t>チュウワ</t>
    </rPh>
    <rPh sb="51" eb="53">
      <t>セイテツ</t>
    </rPh>
    <rPh sb="53" eb="55">
      <t>ゲンリョウ</t>
    </rPh>
    <rPh sb="84" eb="85">
      <t>ハイ</t>
    </rPh>
    <rPh sb="90" eb="92">
      <t>チュウワ</t>
    </rPh>
    <rPh sb="93" eb="95">
      <t>サイセイ</t>
    </rPh>
    <rPh sb="95" eb="96">
      <t>ツチ</t>
    </rPh>
    <rPh sb="126" eb="128">
      <t>ハイサン</t>
    </rPh>
    <rPh sb="129" eb="131">
      <t>チュウワ</t>
    </rPh>
    <rPh sb="132" eb="134">
      <t>セイテツ</t>
    </rPh>
    <rPh sb="134" eb="136">
      <t>ゲンリョウ</t>
    </rPh>
    <rPh sb="169" eb="171">
      <t>ハイサン</t>
    </rPh>
    <rPh sb="172" eb="174">
      <t>チュウワ</t>
    </rPh>
    <rPh sb="175" eb="177">
      <t>サイセイ</t>
    </rPh>
    <rPh sb="177" eb="178">
      <t>ド</t>
    </rPh>
    <rPh sb="207" eb="209">
      <t>ハイユ</t>
    </rPh>
    <rPh sb="210" eb="212">
      <t>ユスイ</t>
    </rPh>
    <rPh sb="212" eb="214">
      <t>ブンリ</t>
    </rPh>
    <rPh sb="215" eb="217">
      <t>サイセイ</t>
    </rPh>
    <rPh sb="217" eb="219">
      <t>ジュウユ</t>
    </rPh>
    <rPh sb="221" eb="223">
      <t>ハイユ</t>
    </rPh>
    <rPh sb="229" eb="231">
      <t>ショウキャク</t>
    </rPh>
    <rPh sb="232" eb="234">
      <t>ウメタテ</t>
    </rPh>
    <rPh sb="236" eb="237">
      <t>キ</t>
    </rPh>
    <rPh sb="240" eb="242">
      <t>ハサイ</t>
    </rPh>
    <rPh sb="243" eb="245">
      <t>ショウキャク</t>
    </rPh>
    <rPh sb="247" eb="248">
      <t>ハイ</t>
    </rPh>
    <rPh sb="257" eb="259">
      <t>ショウキャク</t>
    </rPh>
    <rPh sb="260" eb="262">
      <t>ウメタテ</t>
    </rPh>
    <rPh sb="264" eb="265">
      <t>ハイ</t>
    </rPh>
    <rPh sb="268" eb="269">
      <t>エン</t>
    </rPh>
    <rPh sb="270" eb="271">
      <t>ルイ</t>
    </rPh>
    <rPh sb="272" eb="274">
      <t>ハサイ</t>
    </rPh>
    <rPh sb="275" eb="277">
      <t>ウメタテ</t>
    </rPh>
    <rPh sb="279" eb="281">
      <t>ケンマ</t>
    </rPh>
    <rPh sb="281" eb="282">
      <t>スイ</t>
    </rPh>
    <rPh sb="283" eb="285">
      <t>ユスイ</t>
    </rPh>
    <rPh sb="285" eb="287">
      <t>ブンリ</t>
    </rPh>
    <rPh sb="288" eb="290">
      <t>サイセイ</t>
    </rPh>
    <rPh sb="290" eb="292">
      <t>ジュウユ</t>
    </rPh>
    <rPh sb="294" eb="296">
      <t>オデイ</t>
    </rPh>
    <rPh sb="297" eb="299">
      <t>ケンマ</t>
    </rPh>
    <rPh sb="303" eb="305">
      <t>ブンキュウ</t>
    </rPh>
    <rPh sb="306" eb="308">
      <t>セイテツ</t>
    </rPh>
    <rPh sb="308" eb="310">
      <t>ゲンリョウ</t>
    </rPh>
    <phoneticPr fontId="3"/>
  </si>
  <si>
    <t>株式会社　浅川製作所　代表取締役社長　浅川　辰彦</t>
    <rPh sb="0" eb="4">
      <t>カブシキガイシャ</t>
    </rPh>
    <rPh sb="5" eb="7">
      <t>アサカワ</t>
    </rPh>
    <rPh sb="7" eb="10">
      <t>セイサクショ</t>
    </rPh>
    <rPh sb="11" eb="13">
      <t>ダイヒョウ</t>
    </rPh>
    <rPh sb="13" eb="16">
      <t>トリシマリヤク</t>
    </rPh>
    <rPh sb="16" eb="18">
      <t>シャチョウ</t>
    </rPh>
    <rPh sb="19" eb="21">
      <t>アサカワ</t>
    </rPh>
    <rPh sb="22" eb="24">
      <t>タツヒコ</t>
    </rPh>
    <phoneticPr fontId="3"/>
  </si>
  <si>
    <t>代表取締役社長－産業廃棄物管理責任者－総務部総務課－各部門（各現場責任者等）</t>
    <rPh sb="5" eb="7">
      <t>シャチョウ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</si>
</sst>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8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horizontal="left" wrapTex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Border="1" applyAlignment="1">
      <alignment vertical="center" wrapText="1"/>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0" fillId="0" borderId="0" xfId="0" applyAlignment="1">
      <alignment vertical="center"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0" fillId="0" borderId="14" xfId="4" applyFont="1" applyBorder="1" applyAlignment="1">
      <alignment vertical="center"/>
    </xf>
    <xf numFmtId="0" fontId="7" fillId="0" borderId="0" xfId="4" applyFont="1"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22" fillId="0" borderId="60" xfId="4" applyFont="1" applyBorder="1" applyAlignment="1">
      <alignment vertical="top" wrapText="1"/>
    </xf>
    <xf numFmtId="0" fontId="7" fillId="0" borderId="60" xfId="4" applyFont="1" applyBorder="1" applyAlignment="1">
      <alignment vertical="center"/>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2" fillId="0" borderId="0" xfId="4" applyFont="1" applyAlignment="1">
      <alignment vertical="top" wrapText="1"/>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0" fontId="35" fillId="0" borderId="0" xfId="4" applyFont="1"/>
    <xf numFmtId="0" fontId="36" fillId="0" borderId="0" xfId="0" applyFont="1">
      <alignment vertical="center"/>
    </xf>
    <xf numFmtId="49" fontId="36" fillId="0" borderId="0" xfId="0" applyNumberFormat="1" applyFont="1">
      <alignment vertical="center"/>
    </xf>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4" fillId="0" borderId="16" xfId="0" applyFont="1" applyBorder="1" applyAlignment="1">
      <alignment vertical="center"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37" fillId="0" borderId="0" xfId="4" applyFont="1" applyProtection="1">
      <protection hidden="1"/>
    </xf>
    <xf numFmtId="0" fontId="37" fillId="0" borderId="0" xfId="4" applyFont="1"/>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1" fillId="0" borderId="0" xfId="2" applyFont="1"/>
    <xf numFmtId="0" fontId="45"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9"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0" xfId="0" applyFont="1" applyAlignment="1">
      <alignment vertical="top" wrapText="1"/>
    </xf>
    <xf numFmtId="0" fontId="4" fillId="0" borderId="17" xfId="0" applyFont="1" applyBorder="1" applyAlignment="1">
      <alignment vertical="top" wrapText="1"/>
    </xf>
    <xf numFmtId="0" fontId="4" fillId="0" borderId="14" xfId="4" applyFont="1" applyBorder="1" applyAlignment="1">
      <alignment vertical="center" wrapText="1"/>
    </xf>
    <xf numFmtId="0" fontId="8" fillId="0" borderId="0" xfId="0" applyFont="1" applyAlignment="1">
      <alignment vertical="center" wrapText="1"/>
    </xf>
    <xf numFmtId="186" fontId="4" fillId="0" borderId="13" xfId="4" applyNumberFormat="1" applyFont="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60" xfId="4" applyFont="1" applyBorder="1" applyAlignment="1">
      <alignment horizontal="center" vertical="center"/>
    </xf>
    <xf numFmtId="0" fontId="4" fillId="0" borderId="83" xfId="4" applyFont="1" applyBorder="1" applyAlignment="1">
      <alignment horizontal="center" vertical="center"/>
    </xf>
    <xf numFmtId="38" fontId="4" fillId="0" borderId="15" xfId="1" applyFont="1" applyBorder="1" applyAlignment="1">
      <alignment vertical="center" wrapText="1"/>
    </xf>
    <xf numFmtId="38" fontId="4" fillId="0" borderId="13" xfId="1" applyFont="1" applyBorder="1" applyAlignment="1">
      <alignment vertical="center" wrapText="1"/>
    </xf>
    <xf numFmtId="38" fontId="7" fillId="0" borderId="0"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38" fontId="15" fillId="0" borderId="0" xfId="1" applyFont="1" applyAlignment="1">
      <alignment vertical="center" wrapText="1"/>
    </xf>
    <xf numFmtId="176" fontId="4" fillId="4" borderId="23" xfId="1" applyNumberFormat="1" applyFont="1" applyFill="1" applyBorder="1" applyAlignment="1">
      <alignment vertical="center" shrinkToFit="1"/>
    </xf>
    <xf numFmtId="38" fontId="4" fillId="0" borderId="0" xfId="1" applyFont="1" applyFill="1" applyAlignment="1">
      <alignment vertical="center" wrapText="1"/>
    </xf>
    <xf numFmtId="38" fontId="7" fillId="0" borderId="33" xfId="1" applyFont="1" applyBorder="1" applyAlignment="1">
      <alignment vertical="top" wrapText="1"/>
    </xf>
    <xf numFmtId="38" fontId="4" fillId="0" borderId="23"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Border="1" applyAlignment="1">
      <alignment vertical="center" wrapText="1"/>
    </xf>
    <xf numFmtId="38" fontId="4" fillId="0" borderId="0" xfId="1" applyFont="1" applyFill="1" applyAlignment="1">
      <alignment horizontal="right" vertical="center" shrinkToFit="1"/>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179" fontId="4" fillId="0" borderId="13" xfId="0" applyNumberFormat="1" applyFont="1" applyBorder="1" applyAlignment="1">
      <alignment vertical="center" shrinkToFit="1"/>
    </xf>
    <xf numFmtId="0" fontId="6" fillId="0" borderId="90" xfId="0" applyFont="1" applyBorder="1" applyAlignment="1">
      <alignment horizontal="center" vertical="center"/>
    </xf>
    <xf numFmtId="0" fontId="4" fillId="0" borderId="1" xfId="0" applyFont="1" applyBorder="1">
      <alignment vertical="center"/>
    </xf>
    <xf numFmtId="38" fontId="42" fillId="0" borderId="0" xfId="1" applyFont="1" applyAlignment="1">
      <alignment vertical="center"/>
    </xf>
    <xf numFmtId="0" fontId="50" fillId="0" borderId="0" xfId="0" applyFont="1">
      <alignment vertical="center"/>
    </xf>
    <xf numFmtId="38" fontId="50" fillId="0" borderId="0" xfId="0" applyNumberFormat="1" applyFont="1">
      <alignment vertical="center"/>
    </xf>
    <xf numFmtId="0" fontId="1" fillId="0" borderId="0" xfId="2"/>
    <xf numFmtId="0" fontId="1" fillId="0" borderId="45" xfId="0" applyFont="1" applyBorder="1" applyAlignment="1">
      <alignment horizontal="center"/>
    </xf>
    <xf numFmtId="0" fontId="1" fillId="4" borderId="29" xfId="0" applyFont="1" applyFill="1" applyBorder="1" applyAlignment="1">
      <alignment horizontal="center" vertical="center"/>
    </xf>
    <xf numFmtId="38" fontId="1" fillId="0" borderId="0" xfId="1" applyFont="1" applyAlignment="1">
      <alignment vertical="top"/>
    </xf>
    <xf numFmtId="38" fontId="15" fillId="0" borderId="91" xfId="1" applyFont="1" applyBorder="1" applyAlignment="1">
      <alignment vertical="center"/>
    </xf>
    <xf numFmtId="38" fontId="15" fillId="0" borderId="141" xfId="1" applyFont="1" applyBorder="1" applyAlignment="1">
      <alignment vertical="center"/>
    </xf>
    <xf numFmtId="38" fontId="15" fillId="0" borderId="141" xfId="1" applyFont="1" applyBorder="1" applyAlignment="1">
      <alignment vertical="center" wrapText="1"/>
    </xf>
    <xf numFmtId="38" fontId="15" fillId="0" borderId="54" xfId="1" applyFont="1" applyBorder="1" applyAlignment="1"/>
    <xf numFmtId="38" fontId="15" fillId="0" borderId="0" xfId="1" applyFont="1" applyBorder="1" applyAlignment="1">
      <alignment vertical="center"/>
    </xf>
    <xf numFmtId="58" fontId="1" fillId="0" borderId="34" xfId="0" applyNumberFormat="1" applyFont="1" applyBorder="1" applyAlignment="1"/>
    <xf numFmtId="178" fontId="1" fillId="0" borderId="0" xfId="1" applyNumberFormat="1" applyFont="1" applyFill="1" applyBorder="1" applyAlignment="1" applyProtection="1">
      <alignment horizontal="center" vertical="center"/>
    </xf>
    <xf numFmtId="0" fontId="1" fillId="0" borderId="0" xfId="4" applyFont="1" applyAlignment="1">
      <alignment vertical="center" wrapText="1"/>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4" fillId="0" borderId="0" xfId="2" applyFont="1" applyAlignment="1">
      <alignment horizontal="left" vertical="center" wrapText="1" indent="2"/>
    </xf>
    <xf numFmtId="0" fontId="46" fillId="0" borderId="0" xfId="0" applyFont="1" applyAlignment="1">
      <alignment horizontal="left" vertical="center" wrapText="1" indent="2"/>
    </xf>
    <xf numFmtId="0" fontId="45"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8" fillId="0" borderId="17" xfId="0" applyFont="1" applyBorder="1" applyAlignment="1">
      <alignment vertical="top" wrapText="1"/>
    </xf>
    <xf numFmtId="0" fontId="8" fillId="0" borderId="60" xfId="4" applyFont="1" applyBorder="1" applyAlignment="1">
      <alignment horizontal="left" vertical="center" wrapText="1"/>
    </xf>
    <xf numFmtId="0" fontId="48" fillId="0" borderId="17" xfId="0" applyFont="1" applyBorder="1" applyAlignment="1">
      <alignment vertical="center" wrapText="1"/>
    </xf>
    <xf numFmtId="0" fontId="48"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1" fillId="0" borderId="120" xfId="0" applyFont="1" applyBorder="1" applyAlignment="1">
      <alignment horizontal="center"/>
    </xf>
    <xf numFmtId="0" fontId="0" fillId="0" borderId="45" xfId="0" applyBorder="1" applyAlignment="1">
      <alignment horizontal="center"/>
    </xf>
    <xf numFmtId="0" fontId="1"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1" fillId="0" borderId="54"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0" borderId="57" xfId="0" applyNumberFormat="1" applyFont="1" applyBorder="1" applyAlignment="1">
      <alignment horizontal="center" vertical="center" shrinkToFit="1"/>
    </xf>
    <xf numFmtId="49" fontId="1" fillId="0" borderId="21" xfId="0" applyNumberFormat="1" applyFont="1" applyBorder="1" applyAlignment="1">
      <alignment horizontal="center" vertical="center" shrinkToFit="1"/>
    </xf>
    <xf numFmtId="49" fontId="1"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1"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1" fillId="0" borderId="60" xfId="4" applyFont="1" applyBorder="1" applyAlignment="1">
      <alignment vertical="center" wrapText="1"/>
    </xf>
    <xf numFmtId="0" fontId="1" fillId="0" borderId="0" xfId="4" applyFont="1" applyAlignment="1">
      <alignment vertical="center" wrapText="1"/>
    </xf>
    <xf numFmtId="0" fontId="1" fillId="0" borderId="17" xfId="4" applyFont="1" applyBorder="1" applyAlignment="1">
      <alignment vertical="center" wrapText="1"/>
    </xf>
    <xf numFmtId="0" fontId="1" fillId="0" borderId="83" xfId="4" applyFont="1" applyBorder="1" applyAlignment="1">
      <alignment vertical="center" wrapText="1"/>
    </xf>
    <xf numFmtId="0" fontId="1" fillId="0" borderId="13" xfId="4" applyFont="1" applyBorder="1" applyAlignment="1">
      <alignment vertical="center" wrapText="1"/>
    </xf>
    <xf numFmtId="0" fontId="1" fillId="0" borderId="18" xfId="4" applyFont="1"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1" fillId="0" borderId="0" xfId="4" applyNumberFormat="1" applyFont="1" applyAlignment="1">
      <alignment horizontal="right"/>
    </xf>
    <xf numFmtId="58" fontId="1"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1" fillId="0" borderId="13" xfId="0" applyFont="1" applyBorder="1" applyAlignment="1">
      <alignment vertical="center" wrapText="1" shrinkToFit="1"/>
    </xf>
    <xf numFmtId="0" fontId="1"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0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0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3.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4.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5.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6.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17.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18.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91" zoomScaleNormal="115" zoomScaleSheetLayoutView="91" workbookViewId="0">
      <selection activeCell="C38" sqref="C38"/>
    </sheetView>
  </sheetViews>
  <sheetFormatPr defaultColWidth="9" defaultRowHeight="12" x14ac:dyDescent="0.15"/>
  <cols>
    <col min="1" max="1" width="1.125" style="23" customWidth="1"/>
    <col min="2" max="2" width="3.375" style="23"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0</v>
      </c>
    </row>
    <row r="3" spans="1:25" ht="13.5" x14ac:dyDescent="0.15">
      <c r="C3" s="21" t="s">
        <v>1</v>
      </c>
    </row>
    <row r="4" spans="1:25" s="76" customFormat="1" ht="13.5" x14ac:dyDescent="0.15">
      <c r="A4" s="75"/>
      <c r="B4" s="75"/>
      <c r="C4" s="21" t="s">
        <v>2</v>
      </c>
      <c r="E4" s="93"/>
    </row>
    <row r="5" spans="1:25" s="304" customFormat="1" ht="13.5" x14ac:dyDescent="0.15">
      <c r="A5" s="303"/>
      <c r="B5" s="303"/>
      <c r="C5" s="307" t="s">
        <v>3</v>
      </c>
      <c r="E5" s="305"/>
    </row>
    <row r="6" spans="1:25" ht="13.5" x14ac:dyDescent="0.15">
      <c r="C6" s="21"/>
    </row>
    <row r="7" spans="1:25" ht="13.5" x14ac:dyDescent="0.15">
      <c r="C7" s="21" t="s">
        <v>4</v>
      </c>
      <c r="W7" s="21"/>
    </row>
    <row r="8" spans="1:25" s="304" customFormat="1" ht="13.5" x14ac:dyDescent="0.15">
      <c r="A8" s="303"/>
      <c r="B8" s="303"/>
      <c r="C8" s="307" t="s">
        <v>5</v>
      </c>
      <c r="D8" s="308"/>
      <c r="E8" s="308"/>
      <c r="F8" s="308"/>
      <c r="G8" s="308"/>
      <c r="H8" s="308"/>
      <c r="I8" s="308"/>
      <c r="J8" s="308"/>
      <c r="K8" s="308"/>
      <c r="L8" s="308"/>
      <c r="M8" s="308"/>
      <c r="N8" s="308"/>
      <c r="O8" s="308"/>
      <c r="P8" s="308"/>
      <c r="Q8" s="308"/>
      <c r="R8" s="308"/>
      <c r="S8" s="308"/>
      <c r="T8" s="308"/>
      <c r="U8" s="308"/>
      <c r="V8" s="308"/>
      <c r="W8" s="307"/>
      <c r="X8" s="307"/>
      <c r="Y8" s="306"/>
    </row>
    <row r="9" spans="1:25" s="304" customFormat="1" ht="13.5" x14ac:dyDescent="0.15">
      <c r="A9" s="303"/>
      <c r="B9" s="303"/>
      <c r="C9" s="307"/>
      <c r="D9" s="308"/>
      <c r="E9" s="309" t="s">
        <v>6</v>
      </c>
      <c r="F9" s="310"/>
      <c r="G9" s="310"/>
      <c r="H9" s="310"/>
      <c r="I9" s="310"/>
      <c r="J9" s="310"/>
      <c r="K9" s="310"/>
      <c r="L9" s="310"/>
      <c r="M9" s="310"/>
      <c r="N9" s="310"/>
      <c r="O9" s="310"/>
      <c r="P9" s="310"/>
      <c r="Q9" s="310"/>
      <c r="R9" s="310"/>
      <c r="S9" s="310"/>
      <c r="T9" s="310"/>
      <c r="U9" s="310"/>
      <c r="V9" s="310"/>
      <c r="W9" s="311"/>
      <c r="X9" s="307"/>
      <c r="Y9" s="306"/>
    </row>
    <row r="10" spans="1:25" s="304" customFormat="1" ht="13.5" x14ac:dyDescent="0.15">
      <c r="A10" s="303"/>
      <c r="B10" s="303"/>
      <c r="C10" s="308"/>
      <c r="D10" s="308"/>
      <c r="E10" s="307" t="s">
        <v>7</v>
      </c>
      <c r="F10" s="308"/>
      <c r="G10" s="308"/>
      <c r="H10" s="308"/>
      <c r="I10" s="308"/>
      <c r="J10" s="308"/>
      <c r="K10" s="308"/>
      <c r="L10" s="308"/>
      <c r="M10" s="308"/>
      <c r="N10" s="308"/>
      <c r="O10" s="308"/>
      <c r="P10" s="308"/>
      <c r="Q10" s="308"/>
      <c r="R10" s="308"/>
      <c r="S10" s="308"/>
      <c r="T10" s="308"/>
      <c r="U10" s="308"/>
      <c r="V10" s="308"/>
      <c r="W10" s="307"/>
      <c r="X10" s="307"/>
      <c r="Y10" s="306"/>
    </row>
    <row r="11" spans="1:25" ht="13.5" x14ac:dyDescent="0.15">
      <c r="C11" s="307" t="s">
        <v>8</v>
      </c>
      <c r="D11" s="308"/>
      <c r="E11" s="308"/>
      <c r="F11" s="308"/>
      <c r="G11" s="308"/>
      <c r="H11" s="308"/>
      <c r="I11" s="308"/>
      <c r="J11" s="308"/>
      <c r="K11" s="308"/>
      <c r="L11" s="308"/>
      <c r="M11" s="308"/>
      <c r="N11" s="308"/>
      <c r="O11" s="308"/>
      <c r="P11" s="308"/>
      <c r="Q11" s="308"/>
      <c r="R11" s="308"/>
      <c r="S11" s="308"/>
      <c r="T11" s="308"/>
      <c r="U11" s="308"/>
      <c r="V11" s="308"/>
      <c r="W11" s="307"/>
      <c r="X11" s="307"/>
      <c r="Y11" s="290"/>
    </row>
    <row r="12" spans="1:25" ht="13.5" x14ac:dyDescent="0.15">
      <c r="C12" s="307" t="s">
        <v>9</v>
      </c>
      <c r="D12" s="308"/>
      <c r="E12" s="308"/>
      <c r="F12" s="308"/>
      <c r="G12" s="308"/>
      <c r="H12" s="308"/>
      <c r="I12" s="308"/>
      <c r="J12" s="308"/>
      <c r="K12" s="308"/>
      <c r="L12" s="308"/>
      <c r="M12" s="308"/>
      <c r="N12" s="308"/>
      <c r="O12" s="308"/>
      <c r="P12" s="308"/>
      <c r="Q12" s="308"/>
      <c r="R12" s="308"/>
      <c r="S12" s="308"/>
      <c r="T12" s="308"/>
      <c r="U12" s="308"/>
      <c r="V12" s="308"/>
      <c r="W12" s="307"/>
      <c r="X12" s="307"/>
      <c r="Y12" s="290"/>
    </row>
    <row r="13" spans="1:25" ht="13.5" x14ac:dyDescent="0.15">
      <c r="C13" s="307" t="s">
        <v>10</v>
      </c>
      <c r="D13" s="308"/>
      <c r="E13" s="308"/>
      <c r="F13" s="308"/>
      <c r="G13" s="308"/>
      <c r="H13" s="308"/>
      <c r="I13" s="308"/>
      <c r="J13" s="308"/>
      <c r="K13" s="308"/>
      <c r="L13" s="308"/>
      <c r="M13" s="308"/>
      <c r="N13" s="308"/>
      <c r="O13" s="308"/>
      <c r="P13" s="308"/>
      <c r="Q13" s="308"/>
      <c r="R13" s="308"/>
      <c r="S13" s="308"/>
      <c r="T13" s="308"/>
      <c r="U13" s="308"/>
      <c r="V13" s="308"/>
      <c r="W13" s="308"/>
      <c r="X13" s="307"/>
      <c r="Y13" s="290"/>
    </row>
    <row r="14" spans="1:25" ht="13.5" x14ac:dyDescent="0.15">
      <c r="C14" s="307"/>
      <c r="D14" s="308"/>
      <c r="E14" s="308"/>
      <c r="F14" s="308"/>
      <c r="G14" s="308"/>
      <c r="H14" s="308"/>
      <c r="I14" s="308"/>
      <c r="J14" s="308"/>
      <c r="K14" s="308"/>
      <c r="L14" s="308"/>
      <c r="M14" s="308"/>
      <c r="N14" s="308"/>
      <c r="O14" s="308"/>
      <c r="P14" s="308"/>
      <c r="Q14" s="308"/>
      <c r="R14" s="308"/>
      <c r="S14" s="308"/>
      <c r="T14" s="308"/>
      <c r="U14" s="308"/>
      <c r="V14" s="308"/>
      <c r="W14" s="308"/>
      <c r="X14" s="307"/>
      <c r="Y14" s="290"/>
    </row>
    <row r="15" spans="1:25" ht="13.5" x14ac:dyDescent="0.15">
      <c r="B15" s="75"/>
      <c r="C15" s="307" t="s">
        <v>11</v>
      </c>
      <c r="D15" s="312"/>
      <c r="E15" s="312"/>
      <c r="F15" s="308"/>
      <c r="G15" s="308"/>
      <c r="H15" s="308"/>
      <c r="I15" s="308"/>
      <c r="J15" s="308"/>
      <c r="K15" s="308"/>
      <c r="L15" s="308"/>
      <c r="M15" s="308"/>
      <c r="N15" s="308"/>
      <c r="O15" s="308"/>
      <c r="P15" s="308"/>
      <c r="Q15" s="308"/>
      <c r="R15" s="308"/>
      <c r="S15" s="308"/>
      <c r="T15" s="308"/>
      <c r="U15" s="308"/>
      <c r="V15" s="308"/>
      <c r="W15" s="307"/>
      <c r="X15" s="307"/>
      <c r="Y15" s="290"/>
    </row>
    <row r="16" spans="1:25" s="76" customFormat="1" ht="13.5" x14ac:dyDescent="0.15">
      <c r="A16" s="75"/>
      <c r="B16" s="75"/>
      <c r="C16" s="307" t="s">
        <v>12</v>
      </c>
      <c r="D16" s="312"/>
      <c r="E16" s="312"/>
      <c r="F16" s="312"/>
      <c r="G16" s="312"/>
      <c r="H16" s="312"/>
      <c r="I16" s="312"/>
      <c r="J16" s="312"/>
      <c r="K16" s="312"/>
      <c r="L16" s="312"/>
      <c r="M16" s="312"/>
      <c r="N16" s="312"/>
      <c r="O16" s="312"/>
      <c r="P16" s="312"/>
      <c r="Q16" s="312"/>
      <c r="R16" s="312"/>
      <c r="S16" s="312"/>
      <c r="T16" s="312"/>
      <c r="U16" s="312"/>
      <c r="V16" s="312"/>
      <c r="W16" s="307"/>
      <c r="X16" s="313"/>
      <c r="Y16" s="450"/>
    </row>
    <row r="17" spans="1:27" s="76" customFormat="1" ht="13.5" hidden="1" x14ac:dyDescent="0.15">
      <c r="A17" s="75"/>
      <c r="B17" s="75"/>
      <c r="C17" s="307"/>
      <c r="D17" s="312"/>
      <c r="E17" s="312"/>
      <c r="F17" s="312"/>
      <c r="G17" s="312"/>
      <c r="H17" s="312"/>
      <c r="I17" s="312"/>
      <c r="J17" s="312"/>
      <c r="K17" s="312"/>
      <c r="L17" s="312"/>
      <c r="M17" s="312"/>
      <c r="N17" s="312"/>
      <c r="O17" s="312"/>
      <c r="P17" s="312"/>
      <c r="Q17" s="312"/>
      <c r="R17" s="312"/>
      <c r="S17" s="312"/>
      <c r="T17" s="312"/>
      <c r="U17" s="312"/>
      <c r="V17" s="312"/>
      <c r="W17" s="312"/>
      <c r="X17" s="313"/>
      <c r="Y17" s="450"/>
    </row>
    <row r="18" spans="1:27" ht="33" customHeight="1" x14ac:dyDescent="0.15">
      <c r="C18" s="503" t="s">
        <v>13</v>
      </c>
      <c r="D18" s="504"/>
      <c r="E18" s="504"/>
      <c r="F18" s="504"/>
      <c r="G18" s="504"/>
      <c r="H18" s="504"/>
      <c r="I18" s="504"/>
      <c r="J18" s="504"/>
      <c r="K18" s="504"/>
      <c r="L18" s="504"/>
      <c r="M18" s="505"/>
      <c r="N18" s="505"/>
      <c r="O18" s="505"/>
      <c r="P18" s="505"/>
      <c r="Q18" s="505"/>
      <c r="R18" s="505"/>
      <c r="S18" s="505"/>
      <c r="T18" s="505"/>
      <c r="U18" s="505"/>
      <c r="V18" s="505"/>
      <c r="W18" s="505"/>
      <c r="X18" s="505"/>
      <c r="Y18" s="290"/>
    </row>
    <row r="19" spans="1:27" ht="13.5" x14ac:dyDescent="0.15">
      <c r="C19" s="21"/>
      <c r="D19" s="76"/>
      <c r="E19" s="76"/>
      <c r="F19" s="76"/>
      <c r="G19" s="76"/>
      <c r="H19" s="76"/>
      <c r="I19" s="76"/>
      <c r="J19" s="76"/>
      <c r="K19" s="76"/>
      <c r="L19" s="76"/>
      <c r="M19" s="76"/>
      <c r="N19" s="76"/>
      <c r="O19" s="76"/>
      <c r="P19" s="76"/>
      <c r="Q19" s="76"/>
      <c r="R19" s="76"/>
      <c r="W19" s="21"/>
      <c r="X19" s="21"/>
      <c r="Y19" s="290"/>
    </row>
    <row r="20" spans="1:27" ht="13.5" x14ac:dyDescent="0.15">
      <c r="C20" s="21" t="s">
        <v>14</v>
      </c>
      <c r="D20" s="290"/>
      <c r="F20" s="76"/>
      <c r="G20" s="76"/>
      <c r="H20" s="76"/>
      <c r="I20" s="76"/>
      <c r="J20" s="76"/>
      <c r="K20" s="76"/>
      <c r="L20" s="76"/>
      <c r="M20" s="76"/>
      <c r="N20" s="76"/>
      <c r="O20" s="76"/>
      <c r="P20" s="76"/>
      <c r="Q20" s="76"/>
      <c r="R20" s="76"/>
      <c r="W20" s="21"/>
      <c r="X20" s="21"/>
      <c r="Y20" s="290"/>
    </row>
    <row r="21" spans="1:27" ht="13.5" x14ac:dyDescent="0.15">
      <c r="C21" s="506"/>
      <c r="D21" s="507"/>
      <c r="E21" s="21" t="s">
        <v>15</v>
      </c>
      <c r="W21" s="21"/>
      <c r="X21" s="21"/>
      <c r="Y21" s="290"/>
    </row>
    <row r="22" spans="1:27" ht="13.5" x14ac:dyDescent="0.15">
      <c r="C22" s="508" t="s">
        <v>16</v>
      </c>
      <c r="D22" s="509"/>
      <c r="E22" s="21" t="s">
        <v>17</v>
      </c>
      <c r="W22" s="21"/>
      <c r="X22" s="290"/>
      <c r="Y22" s="290"/>
    </row>
    <row r="23" spans="1:27" ht="13.5" x14ac:dyDescent="0.15">
      <c r="C23" s="510" t="s">
        <v>18</v>
      </c>
      <c r="D23" s="511"/>
      <c r="E23" s="21" t="s">
        <v>19</v>
      </c>
      <c r="W23" s="21"/>
      <c r="X23" s="290"/>
      <c r="Y23" s="290"/>
    </row>
    <row r="24" spans="1:27" ht="13.5" x14ac:dyDescent="0.15">
      <c r="C24" s="512" t="s">
        <v>20</v>
      </c>
      <c r="D24" s="513"/>
      <c r="E24" s="21" t="s">
        <v>21</v>
      </c>
      <c r="W24" s="21"/>
      <c r="X24" s="290"/>
      <c r="Y24" s="290"/>
    </row>
    <row r="25" spans="1:27" ht="13.5" x14ac:dyDescent="0.15">
      <c r="C25" s="514" t="s">
        <v>22</v>
      </c>
      <c r="D25" s="515"/>
      <c r="E25" s="307" t="s">
        <v>23</v>
      </c>
      <c r="W25" s="21"/>
      <c r="X25" s="21"/>
      <c r="Y25" s="290"/>
    </row>
    <row r="26" spans="1:27" ht="13.5" x14ac:dyDescent="0.15">
      <c r="E26" s="307" t="s">
        <v>24</v>
      </c>
      <c r="W26" s="21"/>
      <c r="X26" s="21"/>
      <c r="Y26" s="290"/>
      <c r="AA26" s="90"/>
    </row>
    <row r="27" spans="1:27" ht="14.25" thickBot="1" x14ac:dyDescent="0.2">
      <c r="E27" s="379"/>
      <c r="U27" s="97"/>
      <c r="V27" s="97"/>
      <c r="W27" s="97"/>
      <c r="Y27" s="21"/>
      <c r="Z27" s="21"/>
      <c r="AA27" s="290"/>
    </row>
    <row r="28" spans="1:27" ht="13.5" x14ac:dyDescent="0.15">
      <c r="A28" s="22">
        <v>14</v>
      </c>
      <c r="E28" s="379"/>
      <c r="P28" s="547" t="s">
        <v>25</v>
      </c>
      <c r="Q28" s="552" t="s">
        <v>26</v>
      </c>
      <c r="R28" s="553"/>
      <c r="S28" s="554"/>
      <c r="T28" s="416" t="s">
        <v>27</v>
      </c>
      <c r="U28" s="259"/>
      <c r="V28" s="259"/>
      <c r="X28" s="21"/>
      <c r="Y28" s="21"/>
      <c r="Z28" s="290"/>
    </row>
    <row r="29" spans="1:27" ht="20.100000000000001" customHeight="1" thickBot="1" x14ac:dyDescent="0.2">
      <c r="A29" s="23">
        <f>+X256</f>
        <v>0</v>
      </c>
      <c r="C29" s="22" t="s">
        <v>28</v>
      </c>
      <c r="P29" s="548"/>
      <c r="Q29" s="549" t="str">
        <f>IF($K$90+1E-25&gt;=1000,"〇","")</f>
        <v>〇</v>
      </c>
      <c r="R29" s="550"/>
      <c r="S29" s="551"/>
      <c r="T29" s="315" t="str">
        <f>IF($K$90+1E-28&lt;1000,"〇","")</f>
        <v/>
      </c>
      <c r="U29" s="379"/>
      <c r="V29" s="21"/>
      <c r="X29" s="21"/>
      <c r="Y29" s="21"/>
      <c r="Z29" s="290"/>
      <c r="AA29" s="291"/>
    </row>
    <row r="30" spans="1:27" ht="13.5" x14ac:dyDescent="0.15">
      <c r="C30" s="555" t="s">
        <v>29</v>
      </c>
      <c r="D30" s="555"/>
      <c r="E30" s="555"/>
      <c r="F30" s="555"/>
      <c r="G30" s="555"/>
      <c r="H30" s="555"/>
      <c r="I30" s="555"/>
      <c r="J30" s="555"/>
      <c r="K30" s="555"/>
      <c r="L30" s="555"/>
      <c r="M30" s="555"/>
      <c r="N30" s="555"/>
      <c r="O30" s="555"/>
      <c r="P30" s="555"/>
      <c r="Q30" s="555"/>
      <c r="R30" s="555"/>
      <c r="S30" s="555"/>
      <c r="T30" s="555"/>
      <c r="U30" s="555"/>
      <c r="W30" s="21"/>
      <c r="X30" s="90"/>
      <c r="Y30" s="290"/>
    </row>
    <row r="31" spans="1:27" ht="13.5" x14ac:dyDescent="0.15">
      <c r="C31" s="78"/>
      <c r="D31" s="79"/>
      <c r="E31" s="79"/>
      <c r="F31" s="79"/>
      <c r="G31" s="79"/>
      <c r="H31" s="79"/>
      <c r="I31" s="79"/>
      <c r="J31" s="79"/>
      <c r="K31" s="79"/>
      <c r="L31" s="79"/>
      <c r="M31" s="79"/>
      <c r="N31" s="79"/>
      <c r="O31" s="79"/>
      <c r="P31" s="79"/>
      <c r="Q31" s="79"/>
      <c r="R31" s="79"/>
      <c r="S31" s="79"/>
      <c r="T31" s="79"/>
      <c r="U31" s="80"/>
      <c r="W31" s="21"/>
      <c r="X31" s="21"/>
      <c r="Y31" s="21"/>
    </row>
    <row r="32" spans="1:27" ht="12" customHeight="1" x14ac:dyDescent="0.15">
      <c r="C32" s="556" t="s">
        <v>30</v>
      </c>
      <c r="D32" s="557"/>
      <c r="E32" s="557"/>
      <c r="F32" s="557"/>
      <c r="G32" s="557"/>
      <c r="H32" s="557"/>
      <c r="I32" s="557"/>
      <c r="J32" s="557"/>
      <c r="K32" s="557"/>
      <c r="L32" s="557"/>
      <c r="M32" s="557"/>
      <c r="N32" s="557"/>
      <c r="O32" s="557"/>
      <c r="P32" s="557"/>
      <c r="Q32" s="557"/>
      <c r="R32" s="557"/>
      <c r="S32" s="557"/>
      <c r="T32" s="557"/>
      <c r="U32" s="558"/>
      <c r="V32" s="21"/>
      <c r="W32" s="21"/>
      <c r="X32" s="21"/>
      <c r="Y32" s="21"/>
    </row>
    <row r="33" spans="1:25" ht="12" customHeight="1" x14ac:dyDescent="0.15">
      <c r="C33" s="556"/>
      <c r="D33" s="557"/>
      <c r="E33" s="557"/>
      <c r="F33" s="557"/>
      <c r="G33" s="557"/>
      <c r="H33" s="557"/>
      <c r="I33" s="557"/>
      <c r="J33" s="557"/>
      <c r="K33" s="557"/>
      <c r="L33" s="557"/>
      <c r="M33" s="557"/>
      <c r="N33" s="557"/>
      <c r="O33" s="557"/>
      <c r="P33" s="557"/>
      <c r="Q33" s="557"/>
      <c r="R33" s="557"/>
      <c r="S33" s="557"/>
      <c r="T33" s="557"/>
      <c r="U33" s="558"/>
      <c r="W33" s="21"/>
      <c r="X33" s="21"/>
      <c r="Y33" s="21"/>
    </row>
    <row r="34" spans="1:25" ht="10.15" customHeight="1" x14ac:dyDescent="0.15">
      <c r="C34" s="81"/>
      <c r="U34" s="82"/>
      <c r="W34" s="21"/>
      <c r="X34" s="21"/>
      <c r="Y34" s="290"/>
    </row>
    <row r="35" spans="1:25" ht="14.25" x14ac:dyDescent="0.15">
      <c r="C35" s="81"/>
      <c r="P35" s="561">
        <v>45471</v>
      </c>
      <c r="Q35" s="562"/>
      <c r="R35" s="562"/>
      <c r="S35" s="562"/>
      <c r="T35" s="563"/>
      <c r="U35" s="564"/>
      <c r="W35" s="21"/>
      <c r="X35" s="21"/>
      <c r="Y35" s="290"/>
    </row>
    <row r="36" spans="1:25" ht="13.5" x14ac:dyDescent="0.15">
      <c r="C36" s="81"/>
      <c r="S36" s="42"/>
      <c r="T36" s="42"/>
      <c r="U36" s="83"/>
      <c r="W36" s="21"/>
      <c r="X36" s="21"/>
      <c r="Y36" s="290"/>
    </row>
    <row r="37" spans="1:25" ht="13.5" x14ac:dyDescent="0.15">
      <c r="C37" s="559" t="s">
        <v>130</v>
      </c>
      <c r="D37" s="560"/>
      <c r="E37" s="560"/>
      <c r="F37" s="560"/>
      <c r="G37" s="290" t="s">
        <v>31</v>
      </c>
      <c r="H37" s="290"/>
      <c r="U37" s="82"/>
      <c r="W37" s="21"/>
      <c r="X37" s="21"/>
      <c r="Y37" s="290"/>
    </row>
    <row r="38" spans="1:25" ht="13.5" x14ac:dyDescent="0.15">
      <c r="C38" s="81"/>
      <c r="U38" s="82"/>
      <c r="W38" s="21"/>
      <c r="X38" s="21"/>
      <c r="Y38" s="290"/>
    </row>
    <row r="39" spans="1:25" ht="13.5" x14ac:dyDescent="0.15">
      <c r="A39" s="23">
        <v>3</v>
      </c>
      <c r="C39" s="81"/>
      <c r="I39" s="74"/>
      <c r="J39" s="74" t="s">
        <v>32</v>
      </c>
      <c r="K39" s="74"/>
      <c r="U39" s="82"/>
      <c r="W39" s="21"/>
      <c r="X39" s="21"/>
      <c r="Y39" s="290"/>
    </row>
    <row r="40" spans="1:25" ht="26.25" customHeight="1" x14ac:dyDescent="0.15">
      <c r="C40" s="81"/>
      <c r="I40" s="24"/>
      <c r="J40" s="24" t="s">
        <v>33</v>
      </c>
      <c r="K40" s="24"/>
      <c r="L40" s="565" t="s">
        <v>419</v>
      </c>
      <c r="M40" s="565"/>
      <c r="N40" s="565"/>
      <c r="O40" s="565"/>
      <c r="P40" s="565"/>
      <c r="Q40" s="565"/>
      <c r="R40" s="565"/>
      <c r="S40" s="565"/>
      <c r="T40" s="565"/>
      <c r="U40" s="566"/>
      <c r="W40" s="21"/>
      <c r="X40" s="21"/>
    </row>
    <row r="41" spans="1:25" ht="26.25" customHeight="1" x14ac:dyDescent="0.15">
      <c r="C41" s="81"/>
      <c r="I41" s="24"/>
      <c r="J41" s="24" t="s">
        <v>34</v>
      </c>
      <c r="K41" s="24"/>
      <c r="L41" s="565" t="s">
        <v>426</v>
      </c>
      <c r="M41" s="565"/>
      <c r="N41" s="565"/>
      <c r="O41" s="565"/>
      <c r="P41" s="565"/>
      <c r="Q41" s="565"/>
      <c r="R41" s="565"/>
      <c r="S41" s="565"/>
      <c r="T41" s="565"/>
      <c r="U41" s="566"/>
    </row>
    <row r="42" spans="1:25" x14ac:dyDescent="0.15">
      <c r="C42" s="81"/>
      <c r="L42" s="22" t="s">
        <v>35</v>
      </c>
      <c r="U42" s="82"/>
    </row>
    <row r="43" spans="1:25" ht="13.5" x14ac:dyDescent="0.15">
      <c r="C43" s="81"/>
      <c r="L43" s="25"/>
      <c r="M43" s="25" t="s">
        <v>36</v>
      </c>
      <c r="N43" s="25"/>
      <c r="O43" s="567" t="s">
        <v>420</v>
      </c>
      <c r="P43" s="567"/>
      <c r="Q43" s="567"/>
      <c r="R43" s="567"/>
      <c r="S43" s="567"/>
      <c r="T43" s="567"/>
      <c r="U43" s="568"/>
    </row>
    <row r="44" spans="1:25" x14ac:dyDescent="0.15">
      <c r="C44" s="81"/>
      <c r="L44" s="25"/>
      <c r="M44" s="25"/>
      <c r="N44" s="25"/>
      <c r="U44" s="82"/>
    </row>
    <row r="45" spans="1:25" x14ac:dyDescent="0.15">
      <c r="C45" s="81"/>
      <c r="U45" s="82"/>
    </row>
    <row r="46" spans="1:25" ht="30" customHeight="1" x14ac:dyDescent="0.15">
      <c r="A46" s="23">
        <v>4</v>
      </c>
      <c r="C46" s="533" t="s">
        <v>37</v>
      </c>
      <c r="D46" s="534"/>
      <c r="E46" s="534"/>
      <c r="F46" s="534"/>
      <c r="G46" s="534"/>
      <c r="H46" s="534"/>
      <c r="I46" s="534"/>
      <c r="J46" s="534"/>
      <c r="K46" s="534"/>
      <c r="L46" s="534"/>
      <c r="M46" s="534"/>
      <c r="N46" s="534"/>
      <c r="O46" s="534"/>
      <c r="P46" s="534"/>
      <c r="Q46" s="534"/>
      <c r="R46" s="534"/>
      <c r="S46" s="534"/>
      <c r="T46" s="534"/>
      <c r="U46" s="535"/>
    </row>
    <row r="47" spans="1:25" x14ac:dyDescent="0.15">
      <c r="C47" s="84"/>
      <c r="D47" s="26"/>
      <c r="E47" s="26"/>
      <c r="F47" s="26"/>
      <c r="G47" s="26"/>
      <c r="H47" s="26"/>
      <c r="I47" s="26"/>
      <c r="J47" s="26"/>
      <c r="K47" s="26"/>
      <c r="L47" s="26"/>
      <c r="M47" s="26"/>
      <c r="N47" s="26"/>
      <c r="O47" s="26"/>
      <c r="P47" s="26"/>
      <c r="Q47" s="26"/>
      <c r="R47" s="26"/>
      <c r="S47" s="26"/>
      <c r="U47" s="82"/>
    </row>
    <row r="48" spans="1:25" ht="24.75" customHeight="1" x14ac:dyDescent="0.15">
      <c r="C48" s="516" t="s">
        <v>38</v>
      </c>
      <c r="D48" s="536"/>
      <c r="E48" s="537"/>
      <c r="F48" s="522" t="s">
        <v>421</v>
      </c>
      <c r="G48" s="523"/>
      <c r="H48" s="523"/>
      <c r="I48" s="524"/>
      <c r="J48" s="524"/>
      <c r="K48" s="524"/>
      <c r="L48" s="524"/>
      <c r="M48" s="524"/>
      <c r="N48" s="524"/>
      <c r="O48" s="524"/>
      <c r="P48" s="541" t="s">
        <v>39</v>
      </c>
      <c r="Q48" s="542"/>
      <c r="R48" s="542"/>
      <c r="S48" s="542"/>
      <c r="T48" s="542"/>
      <c r="U48" s="543"/>
    </row>
    <row r="49" spans="3:23" ht="21.75" customHeight="1" x14ac:dyDescent="0.15">
      <c r="C49" s="538"/>
      <c r="D49" s="539"/>
      <c r="E49" s="540"/>
      <c r="F49" s="525"/>
      <c r="G49" s="526"/>
      <c r="H49" s="526"/>
      <c r="I49" s="526"/>
      <c r="J49" s="526"/>
      <c r="K49" s="526"/>
      <c r="L49" s="526"/>
      <c r="M49" s="526"/>
      <c r="N49" s="526"/>
      <c r="O49" s="526"/>
      <c r="P49" s="544">
        <v>2511</v>
      </c>
      <c r="Q49" s="545"/>
      <c r="R49" s="545"/>
      <c r="S49" s="545"/>
      <c r="T49" s="545"/>
      <c r="U49" s="546"/>
    </row>
    <row r="50" spans="3:23" ht="26.25" customHeight="1" x14ac:dyDescent="0.15">
      <c r="C50" s="516" t="s">
        <v>40</v>
      </c>
      <c r="D50" s="517"/>
      <c r="E50" s="518"/>
      <c r="F50" s="527" t="s">
        <v>422</v>
      </c>
      <c r="G50" s="528"/>
      <c r="H50" s="528"/>
      <c r="I50" s="528"/>
      <c r="J50" s="528"/>
      <c r="K50" s="528"/>
      <c r="L50" s="528"/>
      <c r="M50" s="528"/>
      <c r="N50" s="446" t="s">
        <v>41</v>
      </c>
      <c r="O50" s="380"/>
      <c r="P50" s="381"/>
      <c r="Q50" s="531" t="s">
        <v>423</v>
      </c>
      <c r="R50" s="531"/>
      <c r="S50" s="531"/>
      <c r="T50" s="531"/>
      <c r="U50" s="532"/>
    </row>
    <row r="51" spans="3:23" ht="26.25" customHeight="1" x14ac:dyDescent="0.15">
      <c r="C51" s="519"/>
      <c r="D51" s="520"/>
      <c r="E51" s="521"/>
      <c r="F51" s="529"/>
      <c r="G51" s="530"/>
      <c r="H51" s="530"/>
      <c r="I51" s="530"/>
      <c r="J51" s="530"/>
      <c r="K51" s="530"/>
      <c r="L51" s="530"/>
      <c r="M51" s="530"/>
      <c r="N51" s="606"/>
      <c r="O51" s="606"/>
      <c r="P51" s="606"/>
      <c r="Q51" s="606"/>
      <c r="R51" s="606"/>
      <c r="S51" s="606"/>
      <c r="T51" s="606"/>
      <c r="U51" s="607"/>
    </row>
    <row r="52" spans="3:23" ht="26.25" customHeight="1" x14ac:dyDescent="0.15">
      <c r="C52" s="598" t="s">
        <v>42</v>
      </c>
      <c r="D52" s="599"/>
      <c r="E52" s="600"/>
      <c r="F52" s="603" t="s">
        <v>43</v>
      </c>
      <c r="G52" s="604"/>
      <c r="H52" s="604"/>
      <c r="I52" s="604"/>
      <c r="J52" s="604"/>
      <c r="K52" s="604"/>
      <c r="L52" s="604"/>
      <c r="M52" s="604"/>
      <c r="N52" s="604"/>
      <c r="O52" s="604"/>
      <c r="P52" s="604"/>
      <c r="Q52" s="604"/>
      <c r="R52" s="604"/>
      <c r="S52" s="604"/>
      <c r="T52" s="604"/>
      <c r="U52" s="605"/>
    </row>
    <row r="53" spans="3:23" ht="15" customHeight="1" x14ac:dyDescent="0.15">
      <c r="C53" s="165" t="s">
        <v>44</v>
      </c>
      <c r="D53" s="166"/>
      <c r="E53" s="166"/>
      <c r="F53" s="167"/>
      <c r="G53" s="167"/>
      <c r="H53" s="167"/>
      <c r="I53" s="167"/>
      <c r="J53" s="167"/>
      <c r="K53" s="167"/>
      <c r="L53" s="167"/>
      <c r="M53" s="167"/>
      <c r="N53" s="167"/>
      <c r="O53" s="168"/>
      <c r="P53" s="220"/>
      <c r="Q53" s="220"/>
      <c r="R53" s="220"/>
      <c r="S53" s="220"/>
      <c r="T53" s="220"/>
      <c r="U53" s="293"/>
    </row>
    <row r="54" spans="3:23" ht="45" customHeight="1" x14ac:dyDescent="0.15">
      <c r="C54" s="169"/>
      <c r="D54" s="170" t="s">
        <v>45</v>
      </c>
      <c r="E54" s="174" t="s">
        <v>46</v>
      </c>
      <c r="F54" s="608" t="s">
        <v>168</v>
      </c>
      <c r="G54" s="609"/>
      <c r="H54" s="609"/>
      <c r="I54" s="609"/>
      <c r="J54" s="609"/>
      <c r="K54" s="609"/>
      <c r="L54" s="31" t="s">
        <v>47</v>
      </c>
      <c r="M54" s="31"/>
      <c r="N54" s="613" t="s">
        <v>424</v>
      </c>
      <c r="O54" s="613"/>
      <c r="P54" s="613"/>
      <c r="Q54" s="613"/>
      <c r="R54" s="613"/>
      <c r="S54" s="613"/>
      <c r="T54" s="613"/>
      <c r="U54" s="614"/>
      <c r="V54" s="27"/>
    </row>
    <row r="55" spans="3:23" ht="27" customHeight="1" x14ac:dyDescent="0.15">
      <c r="C55" s="171"/>
      <c r="D55" s="412" t="s">
        <v>48</v>
      </c>
      <c r="E55" s="298" t="s">
        <v>49</v>
      </c>
      <c r="F55" s="579" t="s">
        <v>50</v>
      </c>
      <c r="G55" s="580"/>
      <c r="H55" s="580"/>
      <c r="I55" s="581"/>
      <c r="J55" s="615" t="s">
        <v>51</v>
      </c>
      <c r="K55" s="616"/>
      <c r="L55" s="616"/>
      <c r="M55" s="617"/>
      <c r="N55" s="577">
        <v>22600</v>
      </c>
      <c r="O55" s="578"/>
      <c r="P55" s="578"/>
      <c r="Q55" s="578"/>
      <c r="R55" s="578"/>
      <c r="S55" s="31" t="s">
        <v>52</v>
      </c>
      <c r="T55" s="31"/>
      <c r="U55" s="181"/>
      <c r="W55" s="27"/>
    </row>
    <row r="56" spans="3:23" ht="27" customHeight="1" x14ac:dyDescent="0.15">
      <c r="C56" s="171"/>
      <c r="D56" s="172"/>
      <c r="E56" s="173"/>
      <c r="F56" s="579" t="s">
        <v>53</v>
      </c>
      <c r="G56" s="580"/>
      <c r="H56" s="580"/>
      <c r="I56" s="581"/>
      <c r="J56" s="615" t="s">
        <v>54</v>
      </c>
      <c r="K56" s="616"/>
      <c r="L56" s="616"/>
      <c r="M56" s="617"/>
      <c r="N56" s="577"/>
      <c r="O56" s="578"/>
      <c r="P56" s="578"/>
      <c r="Q56" s="578"/>
      <c r="R56" s="578"/>
      <c r="S56" s="31" t="s">
        <v>52</v>
      </c>
      <c r="T56" s="31"/>
      <c r="U56" s="181"/>
      <c r="W56" s="27"/>
    </row>
    <row r="57" spans="3:23" ht="27" customHeight="1" x14ac:dyDescent="0.15">
      <c r="C57" s="171"/>
      <c r="D57" s="575" t="s">
        <v>55</v>
      </c>
      <c r="E57" s="576"/>
      <c r="F57" s="579" t="s">
        <v>56</v>
      </c>
      <c r="G57" s="580"/>
      <c r="H57" s="580"/>
      <c r="I57" s="581"/>
      <c r="J57" s="615" t="s">
        <v>57</v>
      </c>
      <c r="K57" s="616"/>
      <c r="L57" s="616"/>
      <c r="M57" s="617"/>
      <c r="N57" s="577"/>
      <c r="O57" s="578"/>
      <c r="P57" s="578"/>
      <c r="Q57" s="578"/>
      <c r="R57" s="578"/>
      <c r="S57" s="31" t="s">
        <v>58</v>
      </c>
      <c r="T57" s="264"/>
      <c r="U57" s="219"/>
      <c r="W57" s="27"/>
    </row>
    <row r="58" spans="3:23" ht="27" customHeight="1" x14ac:dyDescent="0.15">
      <c r="C58" s="171"/>
      <c r="D58" s="575"/>
      <c r="E58" s="576"/>
      <c r="F58" s="579" t="s">
        <v>59</v>
      </c>
      <c r="G58" s="580"/>
      <c r="H58" s="580"/>
      <c r="I58" s="581"/>
      <c r="J58" s="615" t="s">
        <v>60</v>
      </c>
      <c r="K58" s="616"/>
      <c r="L58" s="616"/>
      <c r="M58" s="617"/>
      <c r="N58" s="577"/>
      <c r="O58" s="578"/>
      <c r="P58" s="578"/>
      <c r="Q58" s="578"/>
      <c r="R58" s="578"/>
      <c r="S58" s="29" t="s">
        <v>52</v>
      </c>
      <c r="T58" s="264"/>
      <c r="U58" s="219"/>
      <c r="W58" s="27"/>
    </row>
    <row r="59" spans="3:23" ht="15" customHeight="1" x14ac:dyDescent="0.15">
      <c r="C59" s="171"/>
      <c r="D59" s="253"/>
      <c r="E59" s="418"/>
      <c r="F59" s="163" t="s">
        <v>61</v>
      </c>
      <c r="G59" s="296"/>
      <c r="H59" s="296"/>
      <c r="I59" s="296"/>
      <c r="J59" s="230"/>
      <c r="K59" s="230"/>
      <c r="L59" s="230"/>
      <c r="M59" s="230"/>
      <c r="N59" s="230"/>
      <c r="O59" s="254"/>
      <c r="P59" s="254"/>
      <c r="Q59" s="254"/>
      <c r="R59" s="254"/>
      <c r="S59" s="294"/>
      <c r="T59" s="265"/>
      <c r="U59" s="255"/>
      <c r="W59" s="27"/>
    </row>
    <row r="60" spans="3:23" ht="28.15" customHeight="1" x14ac:dyDescent="0.15">
      <c r="C60" s="171"/>
      <c r="D60" s="253"/>
      <c r="E60" s="418"/>
      <c r="F60" s="618"/>
      <c r="G60" s="619"/>
      <c r="H60" s="619"/>
      <c r="I60" s="619"/>
      <c r="J60" s="619"/>
      <c r="K60" s="619"/>
      <c r="L60" s="619"/>
      <c r="M60" s="619"/>
      <c r="N60" s="619"/>
      <c r="O60" s="619"/>
      <c r="P60" s="619"/>
      <c r="Q60" s="619"/>
      <c r="R60" s="619"/>
      <c r="S60" s="619"/>
      <c r="T60" s="619"/>
      <c r="U60" s="620"/>
      <c r="W60" s="27"/>
    </row>
    <row r="61" spans="3:23" ht="18" customHeight="1" x14ac:dyDescent="0.15">
      <c r="C61" s="382"/>
      <c r="D61" s="413" t="s">
        <v>62</v>
      </c>
      <c r="E61" s="414" t="s">
        <v>63</v>
      </c>
      <c r="F61" s="610"/>
      <c r="G61" s="611"/>
      <c r="H61" s="611"/>
      <c r="I61" s="611"/>
      <c r="J61" s="611"/>
      <c r="K61" s="611"/>
      <c r="L61" s="611"/>
      <c r="M61" s="611"/>
      <c r="N61" s="611"/>
      <c r="O61" s="611"/>
      <c r="P61" s="611"/>
      <c r="Q61" s="611"/>
      <c r="R61" s="611"/>
      <c r="S61" s="611"/>
      <c r="T61" s="611"/>
      <c r="U61" s="612"/>
      <c r="W61" s="27"/>
    </row>
    <row r="62" spans="3:23" ht="13.9" customHeight="1" x14ac:dyDescent="0.15">
      <c r="C62" s="382"/>
      <c r="D62" s="415"/>
      <c r="E62" s="298"/>
      <c r="F62" s="588" t="s">
        <v>425</v>
      </c>
      <c r="G62" s="589"/>
      <c r="H62" s="589"/>
      <c r="I62" s="589"/>
      <c r="J62" s="589"/>
      <c r="K62" s="589"/>
      <c r="L62" s="589"/>
      <c r="M62" s="589"/>
      <c r="N62" s="589"/>
      <c r="O62" s="589"/>
      <c r="P62" s="589"/>
      <c r="Q62" s="589"/>
      <c r="R62" s="589"/>
      <c r="S62" s="589"/>
      <c r="T62" s="589"/>
      <c r="U62" s="590"/>
      <c r="W62" s="27"/>
    </row>
    <row r="63" spans="3:23" ht="13.9" customHeight="1" x14ac:dyDescent="0.15">
      <c r="C63" s="382"/>
      <c r="D63" s="421" t="s">
        <v>64</v>
      </c>
      <c r="E63" s="463" t="s">
        <v>65</v>
      </c>
      <c r="F63" s="477"/>
      <c r="G63" s="478"/>
      <c r="H63" s="478"/>
      <c r="I63" s="478"/>
      <c r="J63" s="478"/>
      <c r="K63" s="478"/>
      <c r="L63" s="478"/>
      <c r="M63" s="478"/>
      <c r="N63" s="478"/>
      <c r="O63" s="478"/>
      <c r="P63" s="478"/>
      <c r="Q63" s="478"/>
      <c r="R63" s="478"/>
      <c r="S63" s="478"/>
      <c r="T63" s="478"/>
      <c r="U63" s="479"/>
      <c r="W63" s="27"/>
    </row>
    <row r="64" spans="3:23" ht="13.9" customHeight="1" x14ac:dyDescent="0.15">
      <c r="C64" s="382"/>
      <c r="D64" s="421"/>
      <c r="E64" s="621"/>
      <c r="F64" s="477"/>
      <c r="G64" s="478"/>
      <c r="H64" s="478"/>
      <c r="I64" s="478"/>
      <c r="J64" s="478"/>
      <c r="K64" s="478"/>
      <c r="L64" s="478"/>
      <c r="M64" s="478"/>
      <c r="N64" s="478"/>
      <c r="O64" s="478"/>
      <c r="P64" s="478"/>
      <c r="Q64" s="478"/>
      <c r="R64" s="478"/>
      <c r="S64" s="478"/>
      <c r="T64" s="478"/>
      <c r="U64" s="479"/>
      <c r="W64" s="27"/>
    </row>
    <row r="65" spans="3:23" ht="13.9" customHeight="1" x14ac:dyDescent="0.15">
      <c r="C65" s="382"/>
      <c r="D65" s="421"/>
      <c r="E65" s="621"/>
      <c r="F65" s="477"/>
      <c r="G65" s="478"/>
      <c r="H65" s="478"/>
      <c r="I65" s="478"/>
      <c r="J65" s="478"/>
      <c r="K65" s="478"/>
      <c r="L65" s="478"/>
      <c r="M65" s="478"/>
      <c r="N65" s="478"/>
      <c r="O65" s="478"/>
      <c r="P65" s="478"/>
      <c r="Q65" s="478"/>
      <c r="R65" s="478"/>
      <c r="S65" s="478"/>
      <c r="T65" s="478"/>
      <c r="U65" s="479"/>
      <c r="W65" s="27"/>
    </row>
    <row r="66" spans="3:23" ht="13.9" customHeight="1" x14ac:dyDescent="0.15">
      <c r="C66" s="382"/>
      <c r="D66" s="421"/>
      <c r="E66" s="621"/>
      <c r="F66" s="477"/>
      <c r="G66" s="478"/>
      <c r="H66" s="478"/>
      <c r="I66" s="478"/>
      <c r="J66" s="478"/>
      <c r="K66" s="478"/>
      <c r="L66" s="478"/>
      <c r="M66" s="478"/>
      <c r="N66" s="478"/>
      <c r="O66" s="478"/>
      <c r="P66" s="478"/>
      <c r="Q66" s="478"/>
      <c r="R66" s="478"/>
      <c r="S66" s="478"/>
      <c r="T66" s="478"/>
      <c r="U66" s="479"/>
      <c r="W66" s="27"/>
    </row>
    <row r="67" spans="3:23" ht="13.9" customHeight="1" x14ac:dyDescent="0.15">
      <c r="C67" s="382"/>
      <c r="D67" s="622" t="s">
        <v>66</v>
      </c>
      <c r="E67" s="623"/>
      <c r="F67" s="477"/>
      <c r="G67" s="478"/>
      <c r="H67" s="478"/>
      <c r="I67" s="478"/>
      <c r="J67" s="478"/>
      <c r="K67" s="478"/>
      <c r="L67" s="478"/>
      <c r="M67" s="478"/>
      <c r="N67" s="478"/>
      <c r="O67" s="478"/>
      <c r="P67" s="478"/>
      <c r="Q67" s="478"/>
      <c r="R67" s="478"/>
      <c r="S67" s="478"/>
      <c r="T67" s="478"/>
      <c r="U67" s="479"/>
      <c r="W67" s="27"/>
    </row>
    <row r="68" spans="3:23" ht="13.9" customHeight="1" x14ac:dyDescent="0.15">
      <c r="C68" s="382"/>
      <c r="D68" s="624"/>
      <c r="E68" s="623"/>
      <c r="F68" s="477"/>
      <c r="G68" s="478"/>
      <c r="H68" s="478"/>
      <c r="I68" s="478"/>
      <c r="J68" s="478"/>
      <c r="K68" s="478"/>
      <c r="L68" s="478"/>
      <c r="M68" s="478"/>
      <c r="N68" s="478"/>
      <c r="O68" s="478"/>
      <c r="P68" s="478"/>
      <c r="Q68" s="478"/>
      <c r="R68" s="478"/>
      <c r="S68" s="478"/>
      <c r="T68" s="478"/>
      <c r="U68" s="479"/>
      <c r="W68" s="27"/>
    </row>
    <row r="69" spans="3:23" ht="13.9" customHeight="1" x14ac:dyDescent="0.15">
      <c r="C69" s="382"/>
      <c r="D69" s="624"/>
      <c r="E69" s="623"/>
      <c r="F69" s="477"/>
      <c r="G69" s="478"/>
      <c r="H69" s="478"/>
      <c r="I69" s="478"/>
      <c r="J69" s="478"/>
      <c r="K69" s="478"/>
      <c r="L69" s="478"/>
      <c r="M69" s="478"/>
      <c r="N69" s="478"/>
      <c r="O69" s="478"/>
      <c r="P69" s="478"/>
      <c r="Q69" s="478"/>
      <c r="R69" s="478"/>
      <c r="S69" s="478"/>
      <c r="T69" s="478"/>
      <c r="U69" s="479"/>
      <c r="W69" s="27"/>
    </row>
    <row r="70" spans="3:23" ht="13.9" customHeight="1" x14ac:dyDescent="0.15">
      <c r="C70" s="382"/>
      <c r="D70" s="624"/>
      <c r="E70" s="623"/>
      <c r="F70" s="477"/>
      <c r="G70" s="478"/>
      <c r="H70" s="478"/>
      <c r="I70" s="478"/>
      <c r="J70" s="478"/>
      <c r="K70" s="478"/>
      <c r="L70" s="478"/>
      <c r="M70" s="478"/>
      <c r="N70" s="478"/>
      <c r="O70" s="478"/>
      <c r="P70" s="478"/>
      <c r="Q70" s="478"/>
      <c r="R70" s="478"/>
      <c r="S70" s="478"/>
      <c r="T70" s="478"/>
      <c r="U70" s="479"/>
      <c r="W70" s="27"/>
    </row>
    <row r="71" spans="3:23" ht="13.9" customHeight="1" x14ac:dyDescent="0.15">
      <c r="C71" s="382"/>
      <c r="D71" s="624"/>
      <c r="E71" s="623"/>
      <c r="F71" s="477"/>
      <c r="G71" s="478"/>
      <c r="H71" s="478"/>
      <c r="I71" s="478"/>
      <c r="J71" s="478"/>
      <c r="K71" s="478"/>
      <c r="L71" s="478"/>
      <c r="M71" s="478"/>
      <c r="N71" s="478"/>
      <c r="O71" s="478"/>
      <c r="P71" s="478"/>
      <c r="Q71" s="478"/>
      <c r="R71" s="478"/>
      <c r="S71" s="478"/>
      <c r="T71" s="478"/>
      <c r="U71" s="479"/>
      <c r="W71" s="27"/>
    </row>
    <row r="72" spans="3:23" ht="13.9" customHeight="1" x14ac:dyDescent="0.15">
      <c r="C72" s="383"/>
      <c r="D72" s="422"/>
      <c r="E72" s="316"/>
      <c r="F72" s="480"/>
      <c r="G72" s="481"/>
      <c r="H72" s="481"/>
      <c r="I72" s="481"/>
      <c r="J72" s="481"/>
      <c r="K72" s="481"/>
      <c r="L72" s="481"/>
      <c r="M72" s="481"/>
      <c r="N72" s="481"/>
      <c r="O72" s="481"/>
      <c r="P72" s="481"/>
      <c r="Q72" s="481"/>
      <c r="R72" s="481"/>
      <c r="S72" s="481"/>
      <c r="T72" s="481"/>
      <c r="U72" s="482"/>
      <c r="W72" s="27"/>
    </row>
    <row r="73" spans="3:23" ht="13.9" customHeight="1" x14ac:dyDescent="0.15">
      <c r="C73" s="384"/>
      <c r="D73" s="296"/>
      <c r="E73" s="297"/>
      <c r="F73" s="254"/>
      <c r="G73" s="254"/>
      <c r="H73" s="254"/>
      <c r="I73" s="254"/>
      <c r="J73" s="254"/>
      <c r="K73" s="254"/>
      <c r="L73" s="254"/>
      <c r="M73" s="254"/>
      <c r="N73" s="254"/>
      <c r="O73" s="254"/>
      <c r="P73" s="254"/>
      <c r="Q73" s="254"/>
      <c r="R73" s="254"/>
      <c r="S73" s="254"/>
      <c r="T73" s="254"/>
      <c r="U73" s="254"/>
      <c r="W73" s="27"/>
    </row>
    <row r="74" spans="3:23" ht="13.15" customHeight="1" x14ac:dyDescent="0.15">
      <c r="C74" s="464" t="s">
        <v>67</v>
      </c>
      <c r="D74" s="464"/>
      <c r="E74" s="464"/>
      <c r="F74" s="464"/>
      <c r="G74" s="464"/>
      <c r="H74" s="464"/>
      <c r="I74" s="464"/>
      <c r="J74" s="464"/>
      <c r="K74" s="464"/>
      <c r="L74" s="464"/>
      <c r="M74" s="464"/>
      <c r="N74" s="464"/>
      <c r="O74" s="464"/>
      <c r="P74" s="464"/>
      <c r="Q74" s="464"/>
      <c r="R74" s="464"/>
      <c r="S74" s="464"/>
      <c r="T74" s="464"/>
      <c r="U74" s="464"/>
      <c r="W74" s="27"/>
    </row>
    <row r="75" spans="3:23" ht="15" customHeight="1" x14ac:dyDescent="0.15">
      <c r="C75" s="165" t="s">
        <v>68</v>
      </c>
      <c r="D75" s="413"/>
      <c r="E75" s="166"/>
      <c r="F75" s="28"/>
      <c r="G75" s="28"/>
      <c r="H75" s="28"/>
      <c r="I75" s="29"/>
      <c r="J75" s="29"/>
      <c r="K75" s="29"/>
      <c r="L75" s="30"/>
      <c r="M75" s="30"/>
      <c r="N75" s="30"/>
      <c r="O75" s="31"/>
      <c r="P75" s="31"/>
      <c r="Q75" s="31"/>
      <c r="R75" s="31"/>
      <c r="S75" s="29"/>
      <c r="T75" s="29"/>
      <c r="U75" s="32"/>
      <c r="W75" s="27"/>
    </row>
    <row r="76" spans="3:23" ht="15" customHeight="1" x14ac:dyDescent="0.15">
      <c r="C76" s="175"/>
      <c r="D76" s="163" t="s">
        <v>69</v>
      </c>
      <c r="E76" s="164"/>
      <c r="F76" s="33"/>
      <c r="G76" s="33"/>
      <c r="H76" s="33"/>
      <c r="I76" s="34"/>
      <c r="J76" s="34"/>
      <c r="K76" s="34"/>
      <c r="L76" s="35"/>
      <c r="M76" s="35"/>
      <c r="N76" s="35"/>
      <c r="O76" s="36"/>
      <c r="P76" s="36"/>
      <c r="Q76" s="36"/>
      <c r="R76" s="36"/>
      <c r="S76" s="34"/>
      <c r="T76" s="260"/>
      <c r="U76" s="266"/>
      <c r="W76" s="27"/>
    </row>
    <row r="77" spans="3:23" ht="13.9" customHeight="1" x14ac:dyDescent="0.15">
      <c r="C77" s="171"/>
      <c r="D77" s="582" t="s">
        <v>427</v>
      </c>
      <c r="E77" s="583"/>
      <c r="F77" s="583"/>
      <c r="G77" s="583"/>
      <c r="H77" s="583"/>
      <c r="I77" s="583"/>
      <c r="J77" s="583"/>
      <c r="K77" s="583"/>
      <c r="L77" s="583"/>
      <c r="M77" s="583"/>
      <c r="N77" s="583"/>
      <c r="O77" s="583"/>
      <c r="P77" s="583"/>
      <c r="Q77" s="583"/>
      <c r="R77" s="583"/>
      <c r="S77" s="583"/>
      <c r="T77" s="583"/>
      <c r="U77" s="584"/>
      <c r="W77"/>
    </row>
    <row r="78" spans="3:23" ht="13.9" customHeight="1" x14ac:dyDescent="0.15">
      <c r="C78" s="171"/>
      <c r="D78" s="582"/>
      <c r="E78" s="583"/>
      <c r="F78" s="583"/>
      <c r="G78" s="583"/>
      <c r="H78" s="583"/>
      <c r="I78" s="583"/>
      <c r="J78" s="583"/>
      <c r="K78" s="583"/>
      <c r="L78" s="583"/>
      <c r="M78" s="583"/>
      <c r="N78" s="583"/>
      <c r="O78" s="583"/>
      <c r="P78" s="583"/>
      <c r="Q78" s="583"/>
      <c r="R78" s="583"/>
      <c r="S78" s="583"/>
      <c r="T78" s="583"/>
      <c r="U78" s="584"/>
      <c r="W78" s="27"/>
    </row>
    <row r="79" spans="3:23" ht="13.9" customHeight="1" x14ac:dyDescent="0.15">
      <c r="C79" s="171"/>
      <c r="D79" s="582"/>
      <c r="E79" s="583"/>
      <c r="F79" s="583"/>
      <c r="G79" s="583"/>
      <c r="H79" s="583"/>
      <c r="I79" s="583"/>
      <c r="J79" s="583"/>
      <c r="K79" s="583"/>
      <c r="L79" s="583"/>
      <c r="M79" s="583"/>
      <c r="N79" s="583"/>
      <c r="O79" s="583"/>
      <c r="P79" s="583"/>
      <c r="Q79" s="583"/>
      <c r="R79" s="583"/>
      <c r="S79" s="583"/>
      <c r="T79" s="583"/>
      <c r="U79" s="584"/>
      <c r="W79" s="27"/>
    </row>
    <row r="80" spans="3:23" ht="13.9" customHeight="1" x14ac:dyDescent="0.15">
      <c r="C80" s="171"/>
      <c r="D80" s="582"/>
      <c r="E80" s="583"/>
      <c r="F80" s="583"/>
      <c r="G80" s="583"/>
      <c r="H80" s="583"/>
      <c r="I80" s="583"/>
      <c r="J80" s="583"/>
      <c r="K80" s="583"/>
      <c r="L80" s="583"/>
      <c r="M80" s="583"/>
      <c r="N80" s="583"/>
      <c r="O80" s="583"/>
      <c r="P80" s="583"/>
      <c r="Q80" s="583"/>
      <c r="R80" s="583"/>
      <c r="S80" s="583"/>
      <c r="T80" s="583"/>
      <c r="U80" s="584"/>
      <c r="W80" s="27"/>
    </row>
    <row r="81" spans="1:29" ht="13.9" customHeight="1" x14ac:dyDescent="0.15">
      <c r="C81" s="171"/>
      <c r="D81" s="582"/>
      <c r="E81" s="583"/>
      <c r="F81" s="583"/>
      <c r="G81" s="583"/>
      <c r="H81" s="583"/>
      <c r="I81" s="583"/>
      <c r="J81" s="583"/>
      <c r="K81" s="583"/>
      <c r="L81" s="583"/>
      <c r="M81" s="583"/>
      <c r="N81" s="583"/>
      <c r="O81" s="583"/>
      <c r="P81" s="583"/>
      <c r="Q81" s="583"/>
      <c r="R81" s="583"/>
      <c r="S81" s="583"/>
      <c r="T81" s="583"/>
      <c r="U81" s="584"/>
      <c r="W81" s="27"/>
    </row>
    <row r="82" spans="1:29" ht="13.9" customHeight="1" x14ac:dyDescent="0.15">
      <c r="C82" s="171"/>
      <c r="D82" s="582"/>
      <c r="E82" s="583"/>
      <c r="F82" s="583"/>
      <c r="G82" s="583"/>
      <c r="H82" s="583"/>
      <c r="I82" s="583"/>
      <c r="J82" s="583"/>
      <c r="K82" s="583"/>
      <c r="L82" s="583"/>
      <c r="M82" s="583"/>
      <c r="N82" s="583"/>
      <c r="O82" s="583"/>
      <c r="P82" s="583"/>
      <c r="Q82" s="583"/>
      <c r="R82" s="583"/>
      <c r="S82" s="583"/>
      <c r="T82" s="583"/>
      <c r="U82" s="584"/>
      <c r="W82" s="27"/>
    </row>
    <row r="83" spans="1:29" ht="13.9" customHeight="1" x14ac:dyDescent="0.15">
      <c r="C83" s="171"/>
      <c r="D83" s="582"/>
      <c r="E83" s="583"/>
      <c r="F83" s="583"/>
      <c r="G83" s="583"/>
      <c r="H83" s="583"/>
      <c r="I83" s="583"/>
      <c r="J83" s="583"/>
      <c r="K83" s="583"/>
      <c r="L83" s="583"/>
      <c r="M83" s="583"/>
      <c r="N83" s="583"/>
      <c r="O83" s="583"/>
      <c r="P83" s="583"/>
      <c r="Q83" s="583"/>
      <c r="R83" s="583"/>
      <c r="S83" s="583"/>
      <c r="T83" s="583"/>
      <c r="U83" s="584"/>
      <c r="W83" s="27"/>
    </row>
    <row r="84" spans="1:29" ht="13.9" customHeight="1" x14ac:dyDescent="0.15">
      <c r="C84" s="171"/>
      <c r="D84" s="582"/>
      <c r="E84" s="583"/>
      <c r="F84" s="583"/>
      <c r="G84" s="583"/>
      <c r="H84" s="583"/>
      <c r="I84" s="583"/>
      <c r="J84" s="583"/>
      <c r="K84" s="583"/>
      <c r="L84" s="583"/>
      <c r="M84" s="583"/>
      <c r="N84" s="583"/>
      <c r="O84" s="583"/>
      <c r="P84" s="583"/>
      <c r="Q84" s="583"/>
      <c r="R84" s="583"/>
      <c r="S84" s="583"/>
      <c r="T84" s="583"/>
      <c r="U84" s="584"/>
      <c r="W84" s="27"/>
    </row>
    <row r="85" spans="1:29" ht="13.9" customHeight="1" x14ac:dyDescent="0.15">
      <c r="C85" s="171"/>
      <c r="D85" s="582"/>
      <c r="E85" s="583"/>
      <c r="F85" s="583"/>
      <c r="G85" s="583"/>
      <c r="H85" s="583"/>
      <c r="I85" s="583"/>
      <c r="J85" s="583"/>
      <c r="K85" s="583"/>
      <c r="L85" s="583"/>
      <c r="M85" s="583"/>
      <c r="N85" s="583"/>
      <c r="O85" s="583"/>
      <c r="P85" s="583"/>
      <c r="Q85" s="583"/>
      <c r="R85" s="583"/>
      <c r="S85" s="583"/>
      <c r="T85" s="583"/>
      <c r="U85" s="584"/>
      <c r="W85" s="27"/>
    </row>
    <row r="86" spans="1:29" ht="13.9" customHeight="1" x14ac:dyDescent="0.15">
      <c r="C86" s="383"/>
      <c r="D86" s="585"/>
      <c r="E86" s="586"/>
      <c r="F86" s="586"/>
      <c r="G86" s="586"/>
      <c r="H86" s="586"/>
      <c r="I86" s="586"/>
      <c r="J86" s="586"/>
      <c r="K86" s="586"/>
      <c r="L86" s="586"/>
      <c r="M86" s="586"/>
      <c r="N86" s="586"/>
      <c r="O86" s="586"/>
      <c r="P86" s="586"/>
      <c r="Q86" s="586"/>
      <c r="R86" s="586"/>
      <c r="S86" s="586"/>
      <c r="T86" s="586"/>
      <c r="U86" s="587"/>
      <c r="W86" s="27"/>
    </row>
    <row r="87" spans="1:29" ht="15" customHeight="1" x14ac:dyDescent="0.15">
      <c r="C87" s="165" t="s">
        <v>70</v>
      </c>
      <c r="D87" s="413"/>
      <c r="E87" s="166"/>
      <c r="F87" s="28"/>
      <c r="G87" s="28"/>
      <c r="H87" s="28"/>
      <c r="I87" s="29"/>
      <c r="J87" s="29"/>
      <c r="K87" s="29"/>
      <c r="L87" s="30"/>
      <c r="M87" s="30"/>
      <c r="N87" s="30"/>
      <c r="O87" s="31"/>
      <c r="P87" s="31"/>
      <c r="Q87" s="31"/>
      <c r="R87" s="31"/>
      <c r="S87" s="29"/>
      <c r="T87" s="29"/>
      <c r="U87" s="32"/>
      <c r="W87" s="27"/>
    </row>
    <row r="88" spans="1:29" ht="15" customHeight="1" x14ac:dyDescent="0.15">
      <c r="C88" s="596"/>
      <c r="D88" s="541" t="s">
        <v>45</v>
      </c>
      <c r="E88" s="569" t="s">
        <v>71</v>
      </c>
      <c r="F88" s="31" t="s">
        <v>72</v>
      </c>
      <c r="G88" s="385"/>
      <c r="H88" s="385"/>
      <c r="I88" s="29"/>
      <c r="J88" s="29"/>
      <c r="K88" s="29"/>
      <c r="L88" s="30"/>
      <c r="M88" s="30"/>
      <c r="N88" s="30"/>
      <c r="O88" s="31"/>
      <c r="P88" s="31"/>
      <c r="Q88" s="31"/>
      <c r="R88" s="31"/>
      <c r="S88" s="29"/>
      <c r="T88" s="29"/>
      <c r="U88" s="32"/>
      <c r="W88" s="27"/>
    </row>
    <row r="89" spans="1:29" ht="15" customHeight="1" x14ac:dyDescent="0.15">
      <c r="A89" s="23">
        <v>5</v>
      </c>
      <c r="C89" s="596"/>
      <c r="D89" s="601"/>
      <c r="E89" s="570"/>
      <c r="F89" s="163" t="s">
        <v>73</v>
      </c>
      <c r="G89" s="36"/>
      <c r="H89" s="36"/>
      <c r="I89" s="36"/>
      <c r="J89" s="36"/>
      <c r="K89" s="595">
        <f>+COUNTIF(別紙!G9:Z9,"&gt;0")</f>
        <v>7</v>
      </c>
      <c r="L89" s="595"/>
      <c r="M89" s="595"/>
      <c r="N89" s="34" t="s">
        <v>74</v>
      </c>
      <c r="O89" s="34"/>
      <c r="P89" s="386"/>
      <c r="Q89" s="591" t="s">
        <v>75</v>
      </c>
      <c r="R89" s="591"/>
      <c r="S89" s="591"/>
      <c r="T89" s="591"/>
      <c r="U89" s="592"/>
      <c r="V89" s="261"/>
      <c r="W89" s="261"/>
      <c r="Y89" s="27"/>
    </row>
    <row r="90" spans="1:29" ht="18" customHeight="1" x14ac:dyDescent="0.15">
      <c r="A90" s="23">
        <v>6</v>
      </c>
      <c r="C90" s="596"/>
      <c r="D90" s="601"/>
      <c r="E90" s="570"/>
      <c r="F90" s="169" t="s">
        <v>76</v>
      </c>
      <c r="G90" s="176"/>
      <c r="H90" s="176"/>
      <c r="I90" s="176"/>
      <c r="J90" s="176"/>
      <c r="K90" s="574">
        <f>+別紙!AA9</f>
        <v>4405.7</v>
      </c>
      <c r="L90" s="574"/>
      <c r="M90" s="574"/>
      <c r="N90" s="574"/>
      <c r="O90" s="574"/>
      <c r="P90" s="176" t="s">
        <v>77</v>
      </c>
      <c r="Q90" s="593"/>
      <c r="R90" s="593"/>
      <c r="S90" s="593"/>
      <c r="T90" s="593"/>
      <c r="U90" s="594"/>
      <c r="V90" s="261"/>
      <c r="W90" s="261"/>
      <c r="X90" s="572"/>
      <c r="Y90" s="572"/>
      <c r="Z90" s="572"/>
      <c r="AA90" s="572"/>
      <c r="AB90" s="572"/>
      <c r="AC90" s="572"/>
    </row>
    <row r="91" spans="1:29" ht="13.9" customHeight="1" x14ac:dyDescent="0.15">
      <c r="C91" s="596"/>
      <c r="D91" s="601"/>
      <c r="E91" s="570"/>
      <c r="F91" s="222"/>
      <c r="G91" s="222"/>
      <c r="H91" s="222"/>
      <c r="I91" s="387"/>
      <c r="J91" s="387"/>
      <c r="K91" s="387"/>
      <c r="L91" s="387"/>
      <c r="M91" s="387"/>
      <c r="N91" s="387"/>
      <c r="O91" s="388"/>
      <c r="P91" s="389"/>
      <c r="Q91" s="389"/>
      <c r="R91" s="389"/>
      <c r="S91" s="389"/>
      <c r="T91" s="389"/>
      <c r="U91" s="390"/>
      <c r="V91" s="96"/>
      <c r="W91" s="120"/>
      <c r="X91" s="120"/>
      <c r="Y91" s="120"/>
      <c r="Z91" s="120"/>
      <c r="AA91" s="120"/>
    </row>
    <row r="92" spans="1:29" ht="18" hidden="1" customHeight="1" x14ac:dyDescent="0.15">
      <c r="C92" s="596"/>
      <c r="D92" s="601"/>
      <c r="E92" s="570"/>
      <c r="F92" s="287"/>
      <c r="G92" s="411"/>
      <c r="H92" s="256"/>
      <c r="I92" s="256"/>
      <c r="J92" s="411"/>
      <c r="K92" s="256"/>
      <c r="L92" s="257"/>
      <c r="M92" s="411"/>
      <c r="N92" s="256"/>
      <c r="O92" s="258"/>
      <c r="P92" s="411"/>
      <c r="Q92" s="256"/>
      <c r="R92" s="258"/>
      <c r="S92" s="502"/>
      <c r="T92" s="502"/>
      <c r="U92" s="288"/>
      <c r="V92" s="274" t="str">
        <f>+IF($F$54="Ｄ－建設業",IF($T$29="○","←　（建設業の場合は行政区毎の排出量内訳も記入してください）",""),"")</f>
        <v/>
      </c>
      <c r="W92" s="232"/>
      <c r="X92" s="232"/>
      <c r="Y92" s="232"/>
    </row>
    <row r="93" spans="1:29" ht="15" customHeight="1" x14ac:dyDescent="0.15">
      <c r="C93" s="596"/>
      <c r="D93" s="601"/>
      <c r="E93" s="570"/>
      <c r="F93" s="163" t="s">
        <v>78</v>
      </c>
      <c r="G93" s="391"/>
      <c r="H93" s="391"/>
      <c r="I93" s="34"/>
      <c r="J93" s="34"/>
      <c r="K93" s="34"/>
      <c r="L93" s="35"/>
      <c r="M93" s="35"/>
      <c r="N93" s="35"/>
      <c r="O93" s="36"/>
      <c r="P93" s="36"/>
      <c r="Q93" s="36"/>
      <c r="R93" s="36"/>
      <c r="S93" s="34"/>
      <c r="T93" s="34"/>
      <c r="U93" s="37"/>
      <c r="V93" s="232"/>
      <c r="W93" s="232"/>
      <c r="X93" s="232"/>
      <c r="Y93" s="232"/>
    </row>
    <row r="94" spans="1:29" ht="13.9" customHeight="1" x14ac:dyDescent="0.15">
      <c r="C94" s="596"/>
      <c r="D94" s="601"/>
      <c r="E94" s="570"/>
      <c r="F94" s="477"/>
      <c r="G94" s="478"/>
      <c r="H94" s="478"/>
      <c r="I94" s="478"/>
      <c r="J94" s="478"/>
      <c r="K94" s="478"/>
      <c r="L94" s="478"/>
      <c r="M94" s="478"/>
      <c r="N94" s="478"/>
      <c r="O94" s="478"/>
      <c r="P94" s="478"/>
      <c r="Q94" s="478"/>
      <c r="R94" s="478"/>
      <c r="S94" s="478"/>
      <c r="T94" s="478"/>
      <c r="U94" s="479"/>
      <c r="V94" s="226"/>
      <c r="W94" s="149"/>
      <c r="X94" s="149"/>
      <c r="Y94" s="149"/>
    </row>
    <row r="95" spans="1:29" ht="13.9" customHeight="1" x14ac:dyDescent="0.15">
      <c r="C95" s="419"/>
      <c r="D95" s="601"/>
      <c r="E95" s="570"/>
      <c r="F95" s="477"/>
      <c r="G95" s="478"/>
      <c r="H95" s="478"/>
      <c r="I95" s="478"/>
      <c r="J95" s="478"/>
      <c r="K95" s="478"/>
      <c r="L95" s="478"/>
      <c r="M95" s="478"/>
      <c r="N95" s="478"/>
      <c r="O95" s="478"/>
      <c r="P95" s="478"/>
      <c r="Q95" s="478"/>
      <c r="R95" s="478"/>
      <c r="S95" s="478"/>
      <c r="T95" s="478"/>
      <c r="U95" s="479"/>
      <c r="V95" s="226"/>
      <c r="W95" s="149"/>
      <c r="X95" s="149"/>
      <c r="Y95" s="149"/>
    </row>
    <row r="96" spans="1:29" ht="13.9" customHeight="1" x14ac:dyDescent="0.15">
      <c r="C96" s="419"/>
      <c r="D96" s="601"/>
      <c r="E96" s="570"/>
      <c r="F96" s="477"/>
      <c r="G96" s="478"/>
      <c r="H96" s="478"/>
      <c r="I96" s="478"/>
      <c r="J96" s="478"/>
      <c r="K96" s="478"/>
      <c r="L96" s="478"/>
      <c r="M96" s="478"/>
      <c r="N96" s="478"/>
      <c r="O96" s="478"/>
      <c r="P96" s="478"/>
      <c r="Q96" s="478"/>
      <c r="R96" s="478"/>
      <c r="S96" s="478"/>
      <c r="T96" s="478"/>
      <c r="U96" s="479"/>
      <c r="V96" s="226"/>
      <c r="W96" s="149"/>
      <c r="X96" s="149"/>
      <c r="Y96" s="149"/>
    </row>
    <row r="97" spans="1:27" ht="13.9" customHeight="1" x14ac:dyDescent="0.15">
      <c r="C97" s="419"/>
      <c r="D97" s="601"/>
      <c r="E97" s="570"/>
      <c r="F97" s="477"/>
      <c r="G97" s="478"/>
      <c r="H97" s="478"/>
      <c r="I97" s="478"/>
      <c r="J97" s="478"/>
      <c r="K97" s="478"/>
      <c r="L97" s="478"/>
      <c r="M97" s="478"/>
      <c r="N97" s="478"/>
      <c r="O97" s="478"/>
      <c r="P97" s="478"/>
      <c r="Q97" s="478"/>
      <c r="R97" s="478"/>
      <c r="S97" s="478"/>
      <c r="T97" s="478"/>
      <c r="U97" s="479"/>
      <c r="V97" s="226"/>
      <c r="W97" s="149"/>
      <c r="X97" s="149"/>
      <c r="Y97" s="149"/>
    </row>
    <row r="98" spans="1:27" ht="13.9" customHeight="1" x14ac:dyDescent="0.15">
      <c r="C98" s="419"/>
      <c r="D98" s="601"/>
      <c r="E98" s="570"/>
      <c r="F98" s="477"/>
      <c r="G98" s="478"/>
      <c r="H98" s="478"/>
      <c r="I98" s="478"/>
      <c r="J98" s="478"/>
      <c r="K98" s="478"/>
      <c r="L98" s="478"/>
      <c r="M98" s="478"/>
      <c r="N98" s="478"/>
      <c r="O98" s="478"/>
      <c r="P98" s="478"/>
      <c r="Q98" s="478"/>
      <c r="R98" s="478"/>
      <c r="S98" s="478"/>
      <c r="T98" s="478"/>
      <c r="U98" s="479"/>
      <c r="V98" s="226"/>
      <c r="W98" s="149"/>
      <c r="X98" s="149"/>
      <c r="Y98" s="149"/>
    </row>
    <row r="99" spans="1:27" ht="13.9" customHeight="1" x14ac:dyDescent="0.15">
      <c r="C99" s="419"/>
      <c r="D99" s="601"/>
      <c r="E99" s="570"/>
      <c r="F99" s="477"/>
      <c r="G99" s="478"/>
      <c r="H99" s="478"/>
      <c r="I99" s="478"/>
      <c r="J99" s="478"/>
      <c r="K99" s="478"/>
      <c r="L99" s="478"/>
      <c r="M99" s="478"/>
      <c r="N99" s="478"/>
      <c r="O99" s="478"/>
      <c r="P99" s="478"/>
      <c r="Q99" s="478"/>
      <c r="R99" s="478"/>
      <c r="S99" s="478"/>
      <c r="T99" s="478"/>
      <c r="U99" s="479"/>
      <c r="V99" s="226"/>
      <c r="W99" s="149"/>
      <c r="X99" s="149"/>
      <c r="Y99" s="149"/>
    </row>
    <row r="100" spans="1:27" ht="13.9" customHeight="1" x14ac:dyDescent="0.15">
      <c r="C100" s="419"/>
      <c r="D100" s="601"/>
      <c r="E100" s="570"/>
      <c r="F100" s="477"/>
      <c r="G100" s="478"/>
      <c r="H100" s="478"/>
      <c r="I100" s="478"/>
      <c r="J100" s="478"/>
      <c r="K100" s="478"/>
      <c r="L100" s="478"/>
      <c r="M100" s="478"/>
      <c r="N100" s="478"/>
      <c r="O100" s="478"/>
      <c r="P100" s="478"/>
      <c r="Q100" s="478"/>
      <c r="R100" s="478"/>
      <c r="S100" s="478"/>
      <c r="T100" s="478"/>
      <c r="U100" s="479"/>
      <c r="V100" s="226"/>
      <c r="W100" s="149"/>
      <c r="X100" s="149"/>
      <c r="Y100" s="149"/>
    </row>
    <row r="101" spans="1:27" ht="13.9" customHeight="1" x14ac:dyDescent="0.15">
      <c r="C101" s="419"/>
      <c r="D101" s="601"/>
      <c r="E101" s="570"/>
      <c r="F101" s="477"/>
      <c r="G101" s="478"/>
      <c r="H101" s="478"/>
      <c r="I101" s="478"/>
      <c r="J101" s="478"/>
      <c r="K101" s="478"/>
      <c r="L101" s="478"/>
      <c r="M101" s="478"/>
      <c r="N101" s="478"/>
      <c r="O101" s="478"/>
      <c r="P101" s="478"/>
      <c r="Q101" s="478"/>
      <c r="R101" s="478"/>
      <c r="S101" s="478"/>
      <c r="T101" s="478"/>
      <c r="U101" s="479"/>
      <c r="V101" s="468"/>
      <c r="W101" s="469"/>
      <c r="X101" s="469"/>
      <c r="Y101" s="469"/>
      <c r="Z101" s="469"/>
    </row>
    <row r="102" spans="1:27" ht="13.9" customHeight="1" x14ac:dyDescent="0.15">
      <c r="C102" s="419"/>
      <c r="D102" s="602"/>
      <c r="E102" s="571"/>
      <c r="F102" s="480"/>
      <c r="G102" s="481"/>
      <c r="H102" s="481"/>
      <c r="I102" s="481"/>
      <c r="J102" s="481"/>
      <c r="K102" s="481"/>
      <c r="L102" s="481"/>
      <c r="M102" s="481"/>
      <c r="N102" s="481"/>
      <c r="O102" s="481"/>
      <c r="P102" s="481"/>
      <c r="Q102" s="481"/>
      <c r="R102" s="481"/>
      <c r="S102" s="481"/>
      <c r="T102" s="481"/>
      <c r="U102" s="482"/>
      <c r="V102" s="226"/>
      <c r="W102" s="149"/>
      <c r="X102" s="149"/>
      <c r="Y102" s="149"/>
    </row>
    <row r="103" spans="1:27" ht="15" customHeight="1" x14ac:dyDescent="0.15">
      <c r="C103" s="597"/>
      <c r="D103" s="471" t="s">
        <v>48</v>
      </c>
      <c r="E103" s="474" t="s">
        <v>79</v>
      </c>
      <c r="F103" s="267" t="s">
        <v>80</v>
      </c>
      <c r="G103" s="385"/>
      <c r="H103" s="385"/>
      <c r="I103" s="29"/>
      <c r="J103" s="29"/>
      <c r="K103" s="29"/>
      <c r="L103" s="30"/>
      <c r="M103" s="30"/>
      <c r="N103" s="30"/>
      <c r="O103" s="31"/>
      <c r="P103" s="31"/>
      <c r="Q103" s="31"/>
      <c r="R103" s="31"/>
      <c r="S103" s="29"/>
      <c r="T103" s="260"/>
      <c r="U103" s="32"/>
      <c r="V103" s="232"/>
      <c r="W103" s="149"/>
      <c r="X103" s="149"/>
      <c r="Y103" s="149"/>
    </row>
    <row r="104" spans="1:27" ht="15" customHeight="1" x14ac:dyDescent="0.15">
      <c r="A104" s="23">
        <v>7</v>
      </c>
      <c r="C104" s="597"/>
      <c r="D104" s="472"/>
      <c r="E104" s="475"/>
      <c r="F104" s="163" t="s">
        <v>73</v>
      </c>
      <c r="G104" s="36"/>
      <c r="H104" s="36"/>
      <c r="I104" s="36"/>
      <c r="J104" s="36"/>
      <c r="K104" s="573">
        <f>+COUNTIF(別紙!G19:Z19,"&gt;0")</f>
        <v>7</v>
      </c>
      <c r="L104" s="573"/>
      <c r="M104" s="573"/>
      <c r="N104" s="34" t="s">
        <v>74</v>
      </c>
      <c r="O104" s="34"/>
      <c r="P104" s="386"/>
      <c r="Q104" s="591" t="s">
        <v>81</v>
      </c>
      <c r="R104" s="591"/>
      <c r="S104" s="591"/>
      <c r="T104" s="591"/>
      <c r="U104" s="592"/>
      <c r="V104" s="261"/>
      <c r="W104" s="261"/>
      <c r="X104" s="149"/>
      <c r="Y104" s="149"/>
      <c r="Z104" s="149"/>
      <c r="AA104" s="149"/>
    </row>
    <row r="105" spans="1:27" ht="18" customHeight="1" x14ac:dyDescent="0.15">
      <c r="A105" s="23">
        <v>8</v>
      </c>
      <c r="C105" s="597"/>
      <c r="D105" s="472"/>
      <c r="E105" s="475"/>
      <c r="F105" s="169" t="s">
        <v>76</v>
      </c>
      <c r="G105" s="176"/>
      <c r="H105" s="176"/>
      <c r="I105" s="176"/>
      <c r="J105" s="176"/>
      <c r="K105" s="574">
        <f>+別紙!AA19</f>
        <v>4255.1000000000004</v>
      </c>
      <c r="L105" s="574"/>
      <c r="M105" s="574"/>
      <c r="N105" s="574"/>
      <c r="O105" s="574"/>
      <c r="P105" s="388" t="s">
        <v>77</v>
      </c>
      <c r="Q105" s="593"/>
      <c r="R105" s="593"/>
      <c r="S105" s="593"/>
      <c r="T105" s="593"/>
      <c r="U105" s="594"/>
      <c r="V105" s="261"/>
      <c r="W105" s="261"/>
      <c r="X105" s="96"/>
    </row>
    <row r="106" spans="1:27" ht="13.9" customHeight="1" x14ac:dyDescent="0.15">
      <c r="C106" s="597"/>
      <c r="D106" s="472"/>
      <c r="E106" s="475"/>
      <c r="F106" s="227"/>
      <c r="G106" s="222"/>
      <c r="H106" s="222"/>
      <c r="I106" s="387"/>
      <c r="J106" s="387"/>
      <c r="K106" s="387"/>
      <c r="L106" s="387"/>
      <c r="M106" s="387"/>
      <c r="N106" s="387"/>
      <c r="O106" s="388"/>
      <c r="P106" s="389"/>
      <c r="Q106" s="389"/>
      <c r="R106" s="389"/>
      <c r="S106" s="389"/>
      <c r="T106" s="389"/>
      <c r="U106" s="390"/>
      <c r="V106" s="96"/>
    </row>
    <row r="107" spans="1:27" ht="18" hidden="1" customHeight="1" x14ac:dyDescent="0.15">
      <c r="A107" s="23">
        <v>9</v>
      </c>
      <c r="C107" s="597"/>
      <c r="D107" s="472"/>
      <c r="E107" s="475"/>
      <c r="F107" s="287"/>
      <c r="G107" s="411"/>
      <c r="H107" s="256"/>
      <c r="I107" s="256"/>
      <c r="J107" s="411"/>
      <c r="K107" s="256"/>
      <c r="L107" s="257"/>
      <c r="M107" s="411"/>
      <c r="N107" s="256"/>
      <c r="O107" s="258"/>
      <c r="P107" s="411"/>
      <c r="Q107" s="256"/>
      <c r="R107" s="258"/>
      <c r="S107" s="502"/>
      <c r="T107" s="502"/>
      <c r="U107" s="288"/>
      <c r="V107" s="274" t="str">
        <f>+IF($F$54="Ｄ－建設業",IF($T$29="○","←　（建設業の場合は行政区毎の排出量内訳も記入してください）",""),"")</f>
        <v/>
      </c>
      <c r="W107" s="232"/>
      <c r="X107" s="232"/>
      <c r="Y107" s="232"/>
    </row>
    <row r="108" spans="1:27" ht="15" customHeight="1" x14ac:dyDescent="0.15">
      <c r="C108" s="597"/>
      <c r="D108" s="472"/>
      <c r="E108" s="475"/>
      <c r="F108" s="163" t="s">
        <v>82</v>
      </c>
      <c r="G108" s="391"/>
      <c r="H108" s="391"/>
      <c r="I108" s="34"/>
      <c r="J108" s="34"/>
      <c r="K108" s="34"/>
      <c r="L108" s="35"/>
      <c r="M108" s="35"/>
      <c r="N108" s="35"/>
      <c r="O108" s="36"/>
      <c r="P108" s="36"/>
      <c r="Q108" s="36"/>
      <c r="R108" s="36"/>
      <c r="S108" s="34"/>
      <c r="T108" s="34"/>
      <c r="U108" s="37"/>
      <c r="V108" s="232"/>
      <c r="W108" s="232"/>
      <c r="X108" s="232"/>
      <c r="Y108" s="232"/>
    </row>
    <row r="109" spans="1:27" ht="13.9" customHeight="1" x14ac:dyDescent="0.15">
      <c r="C109" s="597"/>
      <c r="D109" s="472"/>
      <c r="E109" s="475"/>
      <c r="F109" s="477"/>
      <c r="G109" s="478"/>
      <c r="H109" s="478"/>
      <c r="I109" s="478"/>
      <c r="J109" s="478"/>
      <c r="K109" s="478"/>
      <c r="L109" s="478"/>
      <c r="M109" s="478"/>
      <c r="N109" s="478"/>
      <c r="O109" s="478"/>
      <c r="P109" s="478"/>
      <c r="Q109" s="478"/>
      <c r="R109" s="478"/>
      <c r="S109" s="478"/>
      <c r="T109" s="478"/>
      <c r="U109" s="479"/>
      <c r="V109" s="232"/>
      <c r="W109" s="149"/>
      <c r="X109" s="149"/>
      <c r="Y109" s="149"/>
    </row>
    <row r="110" spans="1:27" ht="13.9" customHeight="1" x14ac:dyDescent="0.15">
      <c r="C110" s="420"/>
      <c r="D110" s="472"/>
      <c r="E110" s="475"/>
      <c r="F110" s="477"/>
      <c r="G110" s="478"/>
      <c r="H110" s="478"/>
      <c r="I110" s="478"/>
      <c r="J110" s="478"/>
      <c r="K110" s="478"/>
      <c r="L110" s="478"/>
      <c r="M110" s="478"/>
      <c r="N110" s="478"/>
      <c r="O110" s="478"/>
      <c r="P110" s="478"/>
      <c r="Q110" s="478"/>
      <c r="R110" s="478"/>
      <c r="S110" s="478"/>
      <c r="T110" s="478"/>
      <c r="U110" s="479"/>
      <c r="V110" s="232"/>
      <c r="W110" s="149"/>
      <c r="X110" s="149"/>
      <c r="Y110" s="149"/>
    </row>
    <row r="111" spans="1:27" ht="13.9" customHeight="1" x14ac:dyDescent="0.15">
      <c r="C111" s="420"/>
      <c r="D111" s="472"/>
      <c r="E111" s="475"/>
      <c r="F111" s="477"/>
      <c r="G111" s="478"/>
      <c r="H111" s="478"/>
      <c r="I111" s="478"/>
      <c r="J111" s="478"/>
      <c r="K111" s="478"/>
      <c r="L111" s="478"/>
      <c r="M111" s="478"/>
      <c r="N111" s="478"/>
      <c r="O111" s="478"/>
      <c r="P111" s="478"/>
      <c r="Q111" s="478"/>
      <c r="R111" s="478"/>
      <c r="S111" s="478"/>
      <c r="T111" s="478"/>
      <c r="U111" s="479"/>
      <c r="V111" s="232"/>
      <c r="W111" s="149"/>
      <c r="X111" s="149"/>
      <c r="Y111" s="149"/>
    </row>
    <row r="112" spans="1:27" ht="13.9" customHeight="1" x14ac:dyDescent="0.15">
      <c r="C112" s="420"/>
      <c r="D112" s="472"/>
      <c r="E112" s="475"/>
      <c r="F112" s="477"/>
      <c r="G112" s="478"/>
      <c r="H112" s="478"/>
      <c r="I112" s="478"/>
      <c r="J112" s="478"/>
      <c r="K112" s="478"/>
      <c r="L112" s="478"/>
      <c r="M112" s="478"/>
      <c r="N112" s="478"/>
      <c r="O112" s="478"/>
      <c r="P112" s="478"/>
      <c r="Q112" s="478"/>
      <c r="R112" s="478"/>
      <c r="S112" s="478"/>
      <c r="T112" s="478"/>
      <c r="U112" s="479"/>
      <c r="V112" s="232"/>
      <c r="W112" s="149"/>
      <c r="X112" s="149"/>
      <c r="Y112" s="149"/>
    </row>
    <row r="113" spans="3:27" ht="13.9" customHeight="1" x14ac:dyDescent="0.15">
      <c r="C113" s="420"/>
      <c r="D113" s="472"/>
      <c r="E113" s="475"/>
      <c r="F113" s="477"/>
      <c r="G113" s="478"/>
      <c r="H113" s="478"/>
      <c r="I113" s="478"/>
      <c r="J113" s="478"/>
      <c r="K113" s="478"/>
      <c r="L113" s="478"/>
      <c r="M113" s="478"/>
      <c r="N113" s="478"/>
      <c r="O113" s="478"/>
      <c r="P113" s="478"/>
      <c r="Q113" s="478"/>
      <c r="R113" s="478"/>
      <c r="S113" s="478"/>
      <c r="T113" s="478"/>
      <c r="U113" s="479"/>
      <c r="V113" s="232"/>
      <c r="W113" s="149"/>
      <c r="X113" s="149"/>
      <c r="Y113" s="149"/>
    </row>
    <row r="114" spans="3:27" ht="13.9" customHeight="1" x14ac:dyDescent="0.15">
      <c r="C114" s="420"/>
      <c r="D114" s="472"/>
      <c r="E114" s="475"/>
      <c r="F114" s="477"/>
      <c r="G114" s="478"/>
      <c r="H114" s="478"/>
      <c r="I114" s="478"/>
      <c r="J114" s="478"/>
      <c r="K114" s="478"/>
      <c r="L114" s="478"/>
      <c r="M114" s="478"/>
      <c r="N114" s="478"/>
      <c r="O114" s="478"/>
      <c r="P114" s="478"/>
      <c r="Q114" s="478"/>
      <c r="R114" s="478"/>
      <c r="S114" s="478"/>
      <c r="T114" s="478"/>
      <c r="U114" s="479"/>
      <c r="V114" s="232"/>
      <c r="W114" s="149"/>
      <c r="X114" s="149"/>
      <c r="Y114" s="149"/>
    </row>
    <row r="115" spans="3:27" ht="13.9" customHeight="1" x14ac:dyDescent="0.15">
      <c r="C115" s="420"/>
      <c r="D115" s="472"/>
      <c r="E115" s="475"/>
      <c r="F115" s="477"/>
      <c r="G115" s="478"/>
      <c r="H115" s="478"/>
      <c r="I115" s="478"/>
      <c r="J115" s="478"/>
      <c r="K115" s="478"/>
      <c r="L115" s="478"/>
      <c r="M115" s="478"/>
      <c r="N115" s="478"/>
      <c r="O115" s="478"/>
      <c r="P115" s="478"/>
      <c r="Q115" s="478"/>
      <c r="R115" s="478"/>
      <c r="S115" s="478"/>
      <c r="T115" s="478"/>
      <c r="U115" s="479"/>
      <c r="V115" s="232"/>
      <c r="W115" s="149"/>
      <c r="X115" s="149"/>
      <c r="Y115" s="149"/>
    </row>
    <row r="116" spans="3:27" ht="13.9" customHeight="1" x14ac:dyDescent="0.15">
      <c r="C116" s="420"/>
      <c r="D116" s="472"/>
      <c r="E116" s="475"/>
      <c r="F116" s="477"/>
      <c r="G116" s="478"/>
      <c r="H116" s="478"/>
      <c r="I116" s="478"/>
      <c r="J116" s="478"/>
      <c r="K116" s="478"/>
      <c r="L116" s="478"/>
      <c r="M116" s="478"/>
      <c r="N116" s="478"/>
      <c r="O116" s="478"/>
      <c r="P116" s="478"/>
      <c r="Q116" s="478"/>
      <c r="R116" s="478"/>
      <c r="S116" s="478"/>
      <c r="T116" s="478"/>
      <c r="U116" s="479"/>
      <c r="V116" s="469"/>
      <c r="W116" s="469"/>
      <c r="X116" s="469"/>
      <c r="Y116" s="469"/>
      <c r="Z116" s="469"/>
    </row>
    <row r="117" spans="3:27" ht="13.9" customHeight="1" x14ac:dyDescent="0.15">
      <c r="C117" s="392"/>
      <c r="D117" s="473"/>
      <c r="E117" s="476"/>
      <c r="F117" s="480"/>
      <c r="G117" s="481"/>
      <c r="H117" s="481"/>
      <c r="I117" s="481"/>
      <c r="J117" s="481"/>
      <c r="K117" s="481"/>
      <c r="L117" s="481"/>
      <c r="M117" s="481"/>
      <c r="N117" s="481"/>
      <c r="O117" s="481"/>
      <c r="P117" s="481"/>
      <c r="Q117" s="481"/>
      <c r="R117" s="481"/>
      <c r="S117" s="481"/>
      <c r="T117" s="481"/>
      <c r="U117" s="482"/>
      <c r="V117" s="232"/>
      <c r="W117" s="149"/>
      <c r="X117" s="149"/>
      <c r="Y117" s="149"/>
    </row>
    <row r="118" spans="3:27" ht="15" customHeight="1" x14ac:dyDescent="0.15">
      <c r="C118" s="165" t="s">
        <v>83</v>
      </c>
      <c r="D118" s="393"/>
      <c r="E118" s="393"/>
      <c r="F118" s="394"/>
      <c r="G118" s="394"/>
      <c r="H118" s="394"/>
      <c r="I118" s="394"/>
      <c r="J118" s="394"/>
      <c r="K118" s="394"/>
      <c r="L118" s="394"/>
      <c r="M118" s="394"/>
      <c r="N118" s="394"/>
      <c r="O118" s="394"/>
      <c r="P118" s="394"/>
      <c r="Q118" s="394"/>
      <c r="R118" s="394"/>
      <c r="S118" s="394"/>
      <c r="T118" s="394"/>
      <c r="U118" s="395"/>
      <c r="V118" s="232"/>
      <c r="W118" s="149"/>
      <c r="X118" s="149"/>
      <c r="Y118" s="149"/>
    </row>
    <row r="119" spans="3:27" ht="15" customHeight="1" x14ac:dyDescent="0.15">
      <c r="C119" s="396"/>
      <c r="D119" s="471" t="s">
        <v>45</v>
      </c>
      <c r="E119" s="474" t="s">
        <v>71</v>
      </c>
      <c r="F119" s="36" t="s">
        <v>84</v>
      </c>
      <c r="G119" s="391"/>
      <c r="H119" s="391"/>
      <c r="I119" s="397"/>
      <c r="J119" s="397"/>
      <c r="K119" s="397"/>
      <c r="L119" s="397"/>
      <c r="M119" s="397"/>
      <c r="N119" s="397"/>
      <c r="O119" s="397"/>
      <c r="P119" s="397"/>
      <c r="Q119" s="397"/>
      <c r="R119" s="397"/>
      <c r="S119" s="397"/>
      <c r="T119" s="398"/>
      <c r="U119" s="399"/>
      <c r="V119" s="232"/>
      <c r="W119" s="149"/>
      <c r="X119" s="149"/>
      <c r="Y119" s="149"/>
    </row>
    <row r="120" spans="3:27" ht="13.9" customHeight="1" x14ac:dyDescent="0.15">
      <c r="C120" s="396"/>
      <c r="D120" s="472"/>
      <c r="E120" s="475"/>
      <c r="F120" s="477"/>
      <c r="G120" s="478"/>
      <c r="H120" s="478"/>
      <c r="I120" s="478"/>
      <c r="J120" s="478"/>
      <c r="K120" s="478"/>
      <c r="L120" s="478"/>
      <c r="M120" s="478"/>
      <c r="N120" s="478"/>
      <c r="O120" s="478"/>
      <c r="P120" s="478"/>
      <c r="Q120" s="478"/>
      <c r="R120" s="478"/>
      <c r="S120" s="478"/>
      <c r="T120" s="478"/>
      <c r="U120" s="479"/>
      <c r="V120" s="232"/>
      <c r="W120" s="149"/>
      <c r="X120" s="149"/>
      <c r="Y120" s="149"/>
    </row>
    <row r="121" spans="3:27" ht="13.9" customHeight="1" x14ac:dyDescent="0.15">
      <c r="C121" s="396"/>
      <c r="D121" s="472"/>
      <c r="E121" s="475"/>
      <c r="F121" s="477"/>
      <c r="G121" s="478"/>
      <c r="H121" s="478"/>
      <c r="I121" s="478"/>
      <c r="J121" s="478"/>
      <c r="K121" s="478"/>
      <c r="L121" s="478"/>
      <c r="M121" s="478"/>
      <c r="N121" s="478"/>
      <c r="O121" s="478"/>
      <c r="P121" s="478"/>
      <c r="Q121" s="478"/>
      <c r="R121" s="478"/>
      <c r="S121" s="478"/>
      <c r="T121" s="478"/>
      <c r="U121" s="479"/>
      <c r="V121" s="232"/>
      <c r="W121" s="149"/>
      <c r="X121" s="149"/>
      <c r="Y121" s="149"/>
    </row>
    <row r="122" spans="3:27" ht="13.9" customHeight="1" x14ac:dyDescent="0.15">
      <c r="C122" s="396"/>
      <c r="D122" s="472"/>
      <c r="E122" s="475"/>
      <c r="F122" s="477"/>
      <c r="G122" s="478"/>
      <c r="H122" s="478"/>
      <c r="I122" s="478"/>
      <c r="J122" s="478"/>
      <c r="K122" s="478"/>
      <c r="L122" s="478"/>
      <c r="M122" s="478"/>
      <c r="N122" s="478"/>
      <c r="O122" s="478"/>
      <c r="P122" s="478"/>
      <c r="Q122" s="478"/>
      <c r="R122" s="478"/>
      <c r="S122" s="478"/>
      <c r="T122" s="478"/>
      <c r="U122" s="479"/>
      <c r="V122" s="232"/>
      <c r="W122" s="149"/>
      <c r="X122" s="149"/>
      <c r="Y122" s="149"/>
    </row>
    <row r="123" spans="3:27" ht="13.9" customHeight="1" x14ac:dyDescent="0.15">
      <c r="C123" s="396"/>
      <c r="D123" s="472"/>
      <c r="E123" s="475"/>
      <c r="F123" s="477"/>
      <c r="G123" s="478"/>
      <c r="H123" s="478"/>
      <c r="I123" s="478"/>
      <c r="J123" s="478"/>
      <c r="K123" s="478"/>
      <c r="L123" s="478"/>
      <c r="M123" s="478"/>
      <c r="N123" s="478"/>
      <c r="O123" s="478"/>
      <c r="P123" s="478"/>
      <c r="Q123" s="478"/>
      <c r="R123" s="478"/>
      <c r="S123" s="478"/>
      <c r="T123" s="478"/>
      <c r="U123" s="479"/>
      <c r="V123" s="469"/>
      <c r="W123" s="469"/>
      <c r="X123" s="469"/>
      <c r="Y123" s="469"/>
      <c r="Z123" s="469"/>
      <c r="AA123" s="469"/>
    </row>
    <row r="124" spans="3:27" ht="13.9" customHeight="1" x14ac:dyDescent="0.15">
      <c r="C124" s="396"/>
      <c r="D124" s="473"/>
      <c r="E124" s="476"/>
      <c r="F124" s="480"/>
      <c r="G124" s="481"/>
      <c r="H124" s="481"/>
      <c r="I124" s="481"/>
      <c r="J124" s="481"/>
      <c r="K124" s="481"/>
      <c r="L124" s="481"/>
      <c r="M124" s="481"/>
      <c r="N124" s="481"/>
      <c r="O124" s="481"/>
      <c r="P124" s="481"/>
      <c r="Q124" s="481"/>
      <c r="R124" s="481"/>
      <c r="S124" s="481"/>
      <c r="T124" s="481"/>
      <c r="U124" s="482"/>
      <c r="V124" s="232"/>
      <c r="W124" s="149"/>
      <c r="X124" s="149"/>
      <c r="Y124" s="149"/>
    </row>
    <row r="125" spans="3:27" ht="15" customHeight="1" x14ac:dyDescent="0.15">
      <c r="C125" s="400"/>
      <c r="D125" s="471" t="s">
        <v>48</v>
      </c>
      <c r="E125" s="474" t="s">
        <v>79</v>
      </c>
      <c r="F125" s="163" t="s">
        <v>85</v>
      </c>
      <c r="G125" s="36"/>
      <c r="H125" s="36"/>
      <c r="I125" s="230"/>
      <c r="J125" s="230"/>
      <c r="K125" s="230"/>
      <c r="L125" s="230"/>
      <c r="M125" s="230"/>
      <c r="N125" s="230"/>
      <c r="O125" s="230"/>
      <c r="P125" s="230"/>
      <c r="Q125" s="230"/>
      <c r="R125" s="230"/>
      <c r="S125" s="230"/>
      <c r="T125" s="262"/>
      <c r="U125" s="270"/>
      <c r="V125" s="232"/>
      <c r="W125" s="149"/>
      <c r="X125" s="149"/>
      <c r="Y125" s="149"/>
    </row>
    <row r="126" spans="3:27" ht="13.9" customHeight="1" x14ac:dyDescent="0.15">
      <c r="C126" s="400"/>
      <c r="D126" s="472"/>
      <c r="E126" s="475"/>
      <c r="F126" s="477"/>
      <c r="G126" s="478"/>
      <c r="H126" s="478"/>
      <c r="I126" s="478"/>
      <c r="J126" s="478"/>
      <c r="K126" s="478"/>
      <c r="L126" s="478"/>
      <c r="M126" s="478"/>
      <c r="N126" s="478"/>
      <c r="O126" s="478"/>
      <c r="P126" s="478"/>
      <c r="Q126" s="478"/>
      <c r="R126" s="478"/>
      <c r="S126" s="478"/>
      <c r="T126" s="478"/>
      <c r="U126" s="479"/>
      <c r="V126" s="232"/>
      <c r="W126" s="149"/>
      <c r="X126" s="149"/>
      <c r="Y126" s="149"/>
    </row>
    <row r="127" spans="3:27" ht="13.9" customHeight="1" x14ac:dyDescent="0.15">
      <c r="C127" s="396"/>
      <c r="D127" s="472"/>
      <c r="E127" s="475"/>
      <c r="F127" s="477"/>
      <c r="G127" s="478"/>
      <c r="H127" s="478"/>
      <c r="I127" s="478"/>
      <c r="J127" s="478"/>
      <c r="K127" s="478"/>
      <c r="L127" s="478"/>
      <c r="M127" s="478"/>
      <c r="N127" s="478"/>
      <c r="O127" s="478"/>
      <c r="P127" s="478"/>
      <c r="Q127" s="478"/>
      <c r="R127" s="478"/>
      <c r="S127" s="478"/>
      <c r="T127" s="478"/>
      <c r="U127" s="479"/>
      <c r="V127" s="232"/>
      <c r="W127" s="149"/>
      <c r="X127" s="149"/>
      <c r="Y127" s="149"/>
    </row>
    <row r="128" spans="3:27" ht="13.9" customHeight="1" x14ac:dyDescent="0.15">
      <c r="C128" s="400"/>
      <c r="D128" s="472"/>
      <c r="E128" s="475"/>
      <c r="F128" s="477"/>
      <c r="G128" s="478"/>
      <c r="H128" s="478"/>
      <c r="I128" s="478"/>
      <c r="J128" s="478"/>
      <c r="K128" s="478"/>
      <c r="L128" s="478"/>
      <c r="M128" s="478"/>
      <c r="N128" s="478"/>
      <c r="O128" s="478"/>
      <c r="P128" s="478"/>
      <c r="Q128" s="478"/>
      <c r="R128" s="478"/>
      <c r="S128" s="478"/>
      <c r="T128" s="478"/>
      <c r="U128" s="479"/>
      <c r="V128" s="232"/>
      <c r="W128" s="149"/>
      <c r="X128" s="149"/>
      <c r="Y128" s="149"/>
    </row>
    <row r="129" spans="3:27" ht="13.9" customHeight="1" x14ac:dyDescent="0.15">
      <c r="C129" s="400"/>
      <c r="D129" s="472"/>
      <c r="E129" s="475"/>
      <c r="F129" s="477"/>
      <c r="G129" s="478"/>
      <c r="H129" s="478"/>
      <c r="I129" s="478"/>
      <c r="J129" s="478"/>
      <c r="K129" s="478"/>
      <c r="L129" s="478"/>
      <c r="M129" s="478"/>
      <c r="N129" s="478"/>
      <c r="O129" s="478"/>
      <c r="P129" s="478"/>
      <c r="Q129" s="478"/>
      <c r="R129" s="478"/>
      <c r="S129" s="478"/>
      <c r="T129" s="478"/>
      <c r="U129" s="479"/>
      <c r="V129" s="469"/>
      <c r="W129" s="469"/>
      <c r="X129" s="469"/>
      <c r="Y129" s="469"/>
      <c r="Z129" s="469"/>
      <c r="AA129" s="469"/>
    </row>
    <row r="130" spans="3:27" ht="13.9" customHeight="1" x14ac:dyDescent="0.15">
      <c r="C130" s="401"/>
      <c r="D130" s="473"/>
      <c r="E130" s="476"/>
      <c r="F130" s="480"/>
      <c r="G130" s="481"/>
      <c r="H130" s="481"/>
      <c r="I130" s="481"/>
      <c r="J130" s="481"/>
      <c r="K130" s="481"/>
      <c r="L130" s="481"/>
      <c r="M130" s="481"/>
      <c r="N130" s="481"/>
      <c r="O130" s="481"/>
      <c r="P130" s="481"/>
      <c r="Q130" s="481"/>
      <c r="R130" s="481"/>
      <c r="S130" s="481"/>
      <c r="T130" s="481"/>
      <c r="U130" s="482"/>
      <c r="V130" s="232"/>
      <c r="W130" s="149"/>
      <c r="X130" s="149"/>
      <c r="Y130" s="149"/>
    </row>
    <row r="131" spans="3:27" ht="13.9" customHeight="1" x14ac:dyDescent="0.15">
      <c r="C131" s="464" t="s">
        <v>86</v>
      </c>
      <c r="D131" s="464"/>
      <c r="E131" s="464"/>
      <c r="F131" s="464"/>
      <c r="G131" s="464"/>
      <c r="H131" s="464"/>
      <c r="I131" s="464"/>
      <c r="J131" s="464"/>
      <c r="K131" s="464"/>
      <c r="L131" s="464"/>
      <c r="M131" s="464"/>
      <c r="N131" s="464"/>
      <c r="O131" s="464"/>
      <c r="P131" s="464"/>
      <c r="Q131" s="464"/>
      <c r="R131" s="464"/>
      <c r="S131" s="464"/>
      <c r="T131" s="464"/>
      <c r="U131" s="464"/>
      <c r="V131" s="232"/>
      <c r="W131" s="149"/>
      <c r="X131" s="149"/>
      <c r="Y131" s="149"/>
    </row>
    <row r="132" spans="3:27" ht="15" customHeight="1" x14ac:dyDescent="0.15">
      <c r="C132" s="165" t="s">
        <v>87</v>
      </c>
      <c r="D132" s="177"/>
      <c r="E132" s="177"/>
      <c r="F132" s="409"/>
      <c r="G132" s="409"/>
      <c r="H132" s="409"/>
      <c r="I132" s="409"/>
      <c r="J132" s="409"/>
      <c r="K132" s="409"/>
      <c r="L132" s="409"/>
      <c r="M132" s="409"/>
      <c r="N132" s="409"/>
      <c r="O132" s="409"/>
      <c r="P132" s="409"/>
      <c r="Q132" s="409"/>
      <c r="R132" s="409"/>
      <c r="S132" s="409"/>
      <c r="T132" s="409"/>
      <c r="U132" s="233"/>
      <c r="V132" s="226"/>
      <c r="W132" s="149"/>
      <c r="X132" s="149"/>
      <c r="Y132" s="149"/>
    </row>
    <row r="133" spans="3:27" ht="15" customHeight="1" x14ac:dyDescent="0.15">
      <c r="C133" s="178"/>
      <c r="D133" s="471" t="s">
        <v>45</v>
      </c>
      <c r="E133" s="485" t="s">
        <v>71</v>
      </c>
      <c r="F133" s="31" t="s">
        <v>72</v>
      </c>
      <c r="G133" s="31"/>
      <c r="H133" s="31"/>
      <c r="I133" s="29"/>
      <c r="J133" s="29"/>
      <c r="K133" s="29"/>
      <c r="L133" s="30"/>
      <c r="M133" s="30"/>
      <c r="N133" s="30"/>
      <c r="O133" s="31"/>
      <c r="P133" s="31"/>
      <c r="Q133" s="31"/>
      <c r="R133" s="31"/>
      <c r="S133" s="29"/>
      <c r="T133" s="29"/>
      <c r="U133" s="32"/>
      <c r="V133" s="226"/>
      <c r="W133" s="149"/>
      <c r="X133" s="149"/>
      <c r="Y133" s="149"/>
    </row>
    <row r="134" spans="3:27" ht="30" customHeight="1" x14ac:dyDescent="0.15">
      <c r="C134" s="178"/>
      <c r="D134" s="472"/>
      <c r="E134" s="486"/>
      <c r="F134" s="483" t="s">
        <v>88</v>
      </c>
      <c r="G134" s="484"/>
      <c r="H134" s="484"/>
      <c r="I134" s="484"/>
      <c r="J134" s="484"/>
      <c r="K134" s="470" t="str">
        <f>+別紙!AA10</f>
        <v>0</v>
      </c>
      <c r="L134" s="470"/>
      <c r="M134" s="470"/>
      <c r="N134" s="470"/>
      <c r="O134" s="470"/>
      <c r="P134" s="179" t="s">
        <v>77</v>
      </c>
      <c r="Q134" s="500" t="s">
        <v>89</v>
      </c>
      <c r="R134" s="500"/>
      <c r="S134" s="500"/>
      <c r="T134" s="500"/>
      <c r="U134" s="501"/>
      <c r="V134" s="271"/>
      <c r="W134" s="261"/>
      <c r="X134" s="232"/>
      <c r="Y134" s="149"/>
      <c r="Z134" s="149"/>
      <c r="AA134" s="149"/>
    </row>
    <row r="135" spans="3:27" ht="13.9" customHeight="1" x14ac:dyDescent="0.15">
      <c r="C135" s="178"/>
      <c r="D135" s="472"/>
      <c r="E135" s="486"/>
      <c r="F135" s="163" t="s">
        <v>78</v>
      </c>
      <c r="G135" s="36"/>
      <c r="H135" s="36"/>
      <c r="I135" s="230"/>
      <c r="J135" s="230"/>
      <c r="K135" s="230"/>
      <c r="L135" s="230"/>
      <c r="M135" s="230"/>
      <c r="N135" s="230"/>
      <c r="O135" s="230"/>
      <c r="P135" s="230"/>
      <c r="Q135" s="230"/>
      <c r="R135" s="230"/>
      <c r="S135" s="230"/>
      <c r="T135" s="262"/>
      <c r="U135" s="231"/>
      <c r="V135" s="232"/>
      <c r="W135" s="149"/>
      <c r="X135" s="149"/>
      <c r="Y135" s="149"/>
    </row>
    <row r="136" spans="3:27" ht="13.9" customHeight="1" x14ac:dyDescent="0.15">
      <c r="C136" s="178"/>
      <c r="D136" s="472"/>
      <c r="E136" s="486"/>
      <c r="F136" s="477"/>
      <c r="G136" s="478"/>
      <c r="H136" s="478"/>
      <c r="I136" s="478"/>
      <c r="J136" s="478"/>
      <c r="K136" s="478"/>
      <c r="L136" s="478"/>
      <c r="M136" s="478"/>
      <c r="N136" s="478"/>
      <c r="O136" s="478"/>
      <c r="P136" s="478"/>
      <c r="Q136" s="478"/>
      <c r="R136" s="478"/>
      <c r="S136" s="478"/>
      <c r="T136" s="478"/>
      <c r="U136" s="479"/>
      <c r="V136" s="226"/>
      <c r="W136" s="149"/>
      <c r="X136" s="149"/>
      <c r="Y136" s="149"/>
    </row>
    <row r="137" spans="3:27" ht="13.9" customHeight="1" x14ac:dyDescent="0.15">
      <c r="C137" s="178"/>
      <c r="D137" s="472"/>
      <c r="E137" s="486"/>
      <c r="F137" s="477"/>
      <c r="G137" s="478"/>
      <c r="H137" s="478"/>
      <c r="I137" s="478"/>
      <c r="J137" s="478"/>
      <c r="K137" s="478"/>
      <c r="L137" s="478"/>
      <c r="M137" s="478"/>
      <c r="N137" s="478"/>
      <c r="O137" s="478"/>
      <c r="P137" s="478"/>
      <c r="Q137" s="478"/>
      <c r="R137" s="478"/>
      <c r="S137" s="478"/>
      <c r="T137" s="478"/>
      <c r="U137" s="479"/>
      <c r="V137" s="226"/>
      <c r="W137" s="149"/>
      <c r="X137" s="149"/>
      <c r="Y137" s="149"/>
    </row>
    <row r="138" spans="3:27" ht="13.9" customHeight="1" x14ac:dyDescent="0.15">
      <c r="C138" s="178"/>
      <c r="D138" s="472"/>
      <c r="E138" s="486"/>
      <c r="F138" s="477"/>
      <c r="G138" s="478"/>
      <c r="H138" s="478"/>
      <c r="I138" s="478"/>
      <c r="J138" s="478"/>
      <c r="K138" s="478"/>
      <c r="L138" s="478"/>
      <c r="M138" s="478"/>
      <c r="N138" s="478"/>
      <c r="O138" s="478"/>
      <c r="P138" s="478"/>
      <c r="Q138" s="478"/>
      <c r="R138" s="478"/>
      <c r="S138" s="478"/>
      <c r="T138" s="478"/>
      <c r="U138" s="479"/>
      <c r="V138" s="226"/>
      <c r="W138" s="149"/>
      <c r="X138" s="149"/>
      <c r="Y138" s="149"/>
    </row>
    <row r="139" spans="3:27" ht="13.9" customHeight="1" x14ac:dyDescent="0.15">
      <c r="C139" s="178"/>
      <c r="D139" s="472"/>
      <c r="E139" s="486"/>
      <c r="F139" s="477"/>
      <c r="G139" s="478"/>
      <c r="H139" s="478"/>
      <c r="I139" s="478"/>
      <c r="J139" s="478"/>
      <c r="K139" s="478"/>
      <c r="L139" s="478"/>
      <c r="M139" s="478"/>
      <c r="N139" s="478"/>
      <c r="O139" s="478"/>
      <c r="P139" s="478"/>
      <c r="Q139" s="478"/>
      <c r="R139" s="478"/>
      <c r="S139" s="478"/>
      <c r="T139" s="478"/>
      <c r="U139" s="479"/>
      <c r="V139" s="226"/>
      <c r="W139" s="149"/>
      <c r="X139" s="149"/>
      <c r="Y139" s="149"/>
    </row>
    <row r="140" spans="3:27" ht="13.9" customHeight="1" x14ac:dyDescent="0.15">
      <c r="C140" s="178"/>
      <c r="D140" s="472"/>
      <c r="E140" s="486"/>
      <c r="F140" s="477"/>
      <c r="G140" s="478"/>
      <c r="H140" s="478"/>
      <c r="I140" s="478"/>
      <c r="J140" s="478"/>
      <c r="K140" s="478"/>
      <c r="L140" s="478"/>
      <c r="M140" s="478"/>
      <c r="N140" s="478"/>
      <c r="O140" s="478"/>
      <c r="P140" s="478"/>
      <c r="Q140" s="478"/>
      <c r="R140" s="478"/>
      <c r="S140" s="478"/>
      <c r="T140" s="478"/>
      <c r="U140" s="479"/>
      <c r="V140" s="226"/>
      <c r="W140" s="149"/>
      <c r="X140" s="149"/>
      <c r="Y140" s="149"/>
    </row>
    <row r="141" spans="3:27" ht="13.9" customHeight="1" x14ac:dyDescent="0.15">
      <c r="C141" s="178"/>
      <c r="D141" s="472"/>
      <c r="E141" s="486"/>
      <c r="F141" s="477"/>
      <c r="G141" s="478"/>
      <c r="H141" s="478"/>
      <c r="I141" s="478"/>
      <c r="J141" s="478"/>
      <c r="K141" s="478"/>
      <c r="L141" s="478"/>
      <c r="M141" s="478"/>
      <c r="N141" s="478"/>
      <c r="O141" s="478"/>
      <c r="P141" s="478"/>
      <c r="Q141" s="478"/>
      <c r="R141" s="478"/>
      <c r="S141" s="478"/>
      <c r="T141" s="478"/>
      <c r="U141" s="479"/>
      <c r="V141" s="226"/>
      <c r="W141" s="149"/>
      <c r="X141" s="149"/>
      <c r="Y141" s="149"/>
    </row>
    <row r="142" spans="3:27" ht="13.9" customHeight="1" x14ac:dyDescent="0.15">
      <c r="C142" s="178"/>
      <c r="D142" s="472"/>
      <c r="E142" s="486"/>
      <c r="F142" s="477"/>
      <c r="G142" s="478"/>
      <c r="H142" s="478"/>
      <c r="I142" s="478"/>
      <c r="J142" s="478"/>
      <c r="K142" s="478"/>
      <c r="L142" s="478"/>
      <c r="M142" s="478"/>
      <c r="N142" s="478"/>
      <c r="O142" s="478"/>
      <c r="P142" s="478"/>
      <c r="Q142" s="478"/>
      <c r="R142" s="478"/>
      <c r="S142" s="478"/>
      <c r="T142" s="478"/>
      <c r="U142" s="479"/>
      <c r="V142" s="468"/>
      <c r="W142" s="469"/>
      <c r="X142" s="469"/>
      <c r="Y142" s="469"/>
      <c r="Z142" s="469"/>
    </row>
    <row r="143" spans="3:27" ht="13.9" customHeight="1" x14ac:dyDescent="0.15">
      <c r="C143" s="178"/>
      <c r="D143" s="473"/>
      <c r="E143" s="487"/>
      <c r="F143" s="480"/>
      <c r="G143" s="481"/>
      <c r="H143" s="481"/>
      <c r="I143" s="481"/>
      <c r="J143" s="481"/>
      <c r="K143" s="481"/>
      <c r="L143" s="481"/>
      <c r="M143" s="481"/>
      <c r="N143" s="481"/>
      <c r="O143" s="481"/>
      <c r="P143" s="481"/>
      <c r="Q143" s="481"/>
      <c r="R143" s="481"/>
      <c r="S143" s="481"/>
      <c r="T143" s="481"/>
      <c r="U143" s="482"/>
      <c r="V143" s="226"/>
      <c r="W143" s="149"/>
      <c r="X143" s="149"/>
      <c r="Y143" s="149"/>
    </row>
    <row r="144" spans="3:27" ht="15" customHeight="1" x14ac:dyDescent="0.15">
      <c r="C144" s="178"/>
      <c r="D144" s="471" t="s">
        <v>48</v>
      </c>
      <c r="E144" s="474" t="s">
        <v>79</v>
      </c>
      <c r="F144" s="267" t="s">
        <v>80</v>
      </c>
      <c r="G144" s="31"/>
      <c r="H144" s="31"/>
      <c r="I144" s="29"/>
      <c r="J144" s="29"/>
      <c r="K144" s="29"/>
      <c r="L144" s="30"/>
      <c r="M144" s="30"/>
      <c r="N144" s="30"/>
      <c r="O144" s="31"/>
      <c r="P144" s="31"/>
      <c r="Q144" s="31"/>
      <c r="R144" s="31"/>
      <c r="S144" s="29"/>
      <c r="T144" s="29"/>
      <c r="U144" s="32"/>
      <c r="V144" s="226"/>
      <c r="W144" s="149"/>
      <c r="X144" s="149"/>
      <c r="Y144" s="149"/>
    </row>
    <row r="145" spans="3:27" ht="30" customHeight="1" x14ac:dyDescent="0.15">
      <c r="C145" s="178"/>
      <c r="D145" s="472"/>
      <c r="E145" s="475"/>
      <c r="F145" s="483" t="s">
        <v>90</v>
      </c>
      <c r="G145" s="484"/>
      <c r="H145" s="484"/>
      <c r="I145" s="484"/>
      <c r="J145" s="484"/>
      <c r="K145" s="470">
        <f>+別紙!AA21+別紙!AA28</f>
        <v>0</v>
      </c>
      <c r="L145" s="470"/>
      <c r="M145" s="470"/>
      <c r="N145" s="470"/>
      <c r="O145" s="470"/>
      <c r="P145" s="176" t="s">
        <v>77</v>
      </c>
      <c r="Q145" s="500" t="s">
        <v>91</v>
      </c>
      <c r="R145" s="500"/>
      <c r="S145" s="500"/>
      <c r="T145" s="500"/>
      <c r="U145" s="501"/>
      <c r="V145" s="271"/>
      <c r="W145" s="261"/>
      <c r="X145" s="232"/>
      <c r="Y145" s="149"/>
      <c r="Z145" s="149"/>
      <c r="AA145" s="149"/>
    </row>
    <row r="146" spans="3:27" ht="13.9" customHeight="1" x14ac:dyDescent="0.15">
      <c r="C146" s="178"/>
      <c r="D146" s="472"/>
      <c r="E146" s="475"/>
      <c r="F146" s="163" t="s">
        <v>82</v>
      </c>
      <c r="G146" s="36"/>
      <c r="H146" s="36"/>
      <c r="I146" s="34"/>
      <c r="J146" s="34"/>
      <c r="K146" s="34"/>
      <c r="L146" s="35"/>
      <c r="M146" s="35"/>
      <c r="N146" s="35"/>
      <c r="O146" s="36"/>
      <c r="P146" s="36"/>
      <c r="Q146" s="36"/>
      <c r="R146" s="36"/>
      <c r="S146" s="34"/>
      <c r="T146" s="260"/>
      <c r="U146" s="37"/>
      <c r="V146" s="232"/>
      <c r="W146" s="149"/>
      <c r="X146" s="149"/>
      <c r="Y146" s="149"/>
    </row>
    <row r="147" spans="3:27" ht="13.9" customHeight="1" x14ac:dyDescent="0.15">
      <c r="C147" s="178"/>
      <c r="D147" s="472"/>
      <c r="E147" s="475"/>
      <c r="F147" s="477"/>
      <c r="G147" s="478"/>
      <c r="H147" s="478"/>
      <c r="I147" s="478"/>
      <c r="J147" s="478"/>
      <c r="K147" s="478"/>
      <c r="L147" s="478"/>
      <c r="M147" s="478"/>
      <c r="N147" s="478"/>
      <c r="O147" s="478"/>
      <c r="P147" s="478"/>
      <c r="Q147" s="478"/>
      <c r="R147" s="478"/>
      <c r="S147" s="478"/>
      <c r="T147" s="478"/>
      <c r="U147" s="479"/>
      <c r="V147" s="226"/>
      <c r="W147" s="149"/>
      <c r="X147" s="149"/>
      <c r="Y147" s="149"/>
    </row>
    <row r="148" spans="3:27" ht="13.9" customHeight="1" x14ac:dyDescent="0.15">
      <c r="C148" s="178"/>
      <c r="D148" s="472"/>
      <c r="E148" s="475"/>
      <c r="F148" s="477"/>
      <c r="G148" s="478"/>
      <c r="H148" s="478"/>
      <c r="I148" s="478"/>
      <c r="J148" s="478"/>
      <c r="K148" s="478"/>
      <c r="L148" s="478"/>
      <c r="M148" s="478"/>
      <c r="N148" s="478"/>
      <c r="O148" s="478"/>
      <c r="P148" s="478"/>
      <c r="Q148" s="478"/>
      <c r="R148" s="478"/>
      <c r="S148" s="478"/>
      <c r="T148" s="478"/>
      <c r="U148" s="479"/>
      <c r="V148" s="226"/>
      <c r="W148" s="149"/>
      <c r="X148" s="149"/>
      <c r="Y148" s="149"/>
    </row>
    <row r="149" spans="3:27" ht="13.9" customHeight="1" x14ac:dyDescent="0.15">
      <c r="C149" s="178"/>
      <c r="D149" s="472"/>
      <c r="E149" s="475"/>
      <c r="F149" s="477"/>
      <c r="G149" s="478"/>
      <c r="H149" s="478"/>
      <c r="I149" s="478"/>
      <c r="J149" s="478"/>
      <c r="K149" s="478"/>
      <c r="L149" s="478"/>
      <c r="M149" s="478"/>
      <c r="N149" s="478"/>
      <c r="O149" s="478"/>
      <c r="P149" s="478"/>
      <c r="Q149" s="478"/>
      <c r="R149" s="478"/>
      <c r="S149" s="478"/>
      <c r="T149" s="478"/>
      <c r="U149" s="479"/>
      <c r="V149" s="226"/>
      <c r="W149" s="149"/>
      <c r="X149" s="149"/>
      <c r="Y149" s="149"/>
    </row>
    <row r="150" spans="3:27" ht="13.9" customHeight="1" x14ac:dyDescent="0.15">
      <c r="C150" s="178"/>
      <c r="D150" s="472"/>
      <c r="E150" s="475"/>
      <c r="F150" s="477"/>
      <c r="G150" s="478"/>
      <c r="H150" s="478"/>
      <c r="I150" s="478"/>
      <c r="J150" s="478"/>
      <c r="K150" s="478"/>
      <c r="L150" s="478"/>
      <c r="M150" s="478"/>
      <c r="N150" s="478"/>
      <c r="O150" s="478"/>
      <c r="P150" s="478"/>
      <c r="Q150" s="478"/>
      <c r="R150" s="478"/>
      <c r="S150" s="478"/>
      <c r="T150" s="478"/>
      <c r="U150" s="479"/>
      <c r="V150" s="226"/>
      <c r="W150" s="149"/>
      <c r="X150" s="149"/>
      <c r="Y150" s="149"/>
    </row>
    <row r="151" spans="3:27" ht="13.9" customHeight="1" x14ac:dyDescent="0.15">
      <c r="C151" s="178"/>
      <c r="D151" s="472"/>
      <c r="E151" s="475"/>
      <c r="F151" s="477"/>
      <c r="G151" s="478"/>
      <c r="H151" s="478"/>
      <c r="I151" s="478"/>
      <c r="J151" s="478"/>
      <c r="K151" s="478"/>
      <c r="L151" s="478"/>
      <c r="M151" s="478"/>
      <c r="N151" s="478"/>
      <c r="O151" s="478"/>
      <c r="P151" s="478"/>
      <c r="Q151" s="478"/>
      <c r="R151" s="478"/>
      <c r="S151" s="478"/>
      <c r="T151" s="478"/>
      <c r="U151" s="479"/>
      <c r="V151" s="226"/>
      <c r="W151" s="149"/>
      <c r="X151" s="149"/>
      <c r="Y151" s="149"/>
    </row>
    <row r="152" spans="3:27" ht="13.9" customHeight="1" x14ac:dyDescent="0.15">
      <c r="C152" s="178"/>
      <c r="D152" s="472"/>
      <c r="E152" s="475"/>
      <c r="F152" s="477"/>
      <c r="G152" s="478"/>
      <c r="H152" s="478"/>
      <c r="I152" s="478"/>
      <c r="J152" s="478"/>
      <c r="K152" s="478"/>
      <c r="L152" s="478"/>
      <c r="M152" s="478"/>
      <c r="N152" s="478"/>
      <c r="O152" s="478"/>
      <c r="P152" s="478"/>
      <c r="Q152" s="478"/>
      <c r="R152" s="478"/>
      <c r="S152" s="478"/>
      <c r="T152" s="478"/>
      <c r="U152" s="479"/>
      <c r="V152" s="226"/>
      <c r="W152" s="149"/>
      <c r="X152" s="149"/>
      <c r="Y152" s="149"/>
    </row>
    <row r="153" spans="3:27" ht="13.9" customHeight="1" x14ac:dyDescent="0.15">
      <c r="C153" s="178"/>
      <c r="D153" s="472"/>
      <c r="E153" s="475"/>
      <c r="F153" s="477"/>
      <c r="G153" s="478"/>
      <c r="H153" s="478"/>
      <c r="I153" s="478"/>
      <c r="J153" s="478"/>
      <c r="K153" s="478"/>
      <c r="L153" s="478"/>
      <c r="M153" s="478"/>
      <c r="N153" s="478"/>
      <c r="O153" s="478"/>
      <c r="P153" s="478"/>
      <c r="Q153" s="478"/>
      <c r="R153" s="478"/>
      <c r="S153" s="478"/>
      <c r="T153" s="478"/>
      <c r="U153" s="479"/>
      <c r="V153" s="468"/>
      <c r="W153" s="469"/>
      <c r="X153" s="469"/>
      <c r="Y153" s="469"/>
      <c r="Z153" s="469"/>
      <c r="AA153" s="469"/>
    </row>
    <row r="154" spans="3:27" ht="13.9" customHeight="1" x14ac:dyDescent="0.15">
      <c r="C154" s="180"/>
      <c r="D154" s="473"/>
      <c r="E154" s="476"/>
      <c r="F154" s="480"/>
      <c r="G154" s="481"/>
      <c r="H154" s="481"/>
      <c r="I154" s="481"/>
      <c r="J154" s="481"/>
      <c r="K154" s="481"/>
      <c r="L154" s="481"/>
      <c r="M154" s="481"/>
      <c r="N154" s="481"/>
      <c r="O154" s="481"/>
      <c r="P154" s="481"/>
      <c r="Q154" s="481"/>
      <c r="R154" s="481"/>
      <c r="S154" s="481"/>
      <c r="T154" s="481"/>
      <c r="U154" s="482"/>
      <c r="V154" s="226"/>
      <c r="W154" s="149"/>
      <c r="X154" s="149"/>
      <c r="Y154" s="149"/>
    </row>
    <row r="155" spans="3:27" ht="15" customHeight="1" x14ac:dyDescent="0.15">
      <c r="C155" s="165" t="s">
        <v>92</v>
      </c>
      <c r="D155" s="177"/>
      <c r="E155" s="177"/>
      <c r="F155" s="409"/>
      <c r="G155" s="409"/>
      <c r="H155" s="409"/>
      <c r="I155" s="409"/>
      <c r="J155" s="409"/>
      <c r="K155" s="409"/>
      <c r="L155" s="409"/>
      <c r="M155" s="409"/>
      <c r="N155" s="409"/>
      <c r="O155" s="409"/>
      <c r="P155" s="409"/>
      <c r="Q155" s="409"/>
      <c r="R155" s="409"/>
      <c r="S155" s="409"/>
      <c r="T155" s="409"/>
      <c r="U155" s="233"/>
      <c r="V155" s="226"/>
      <c r="W155" s="149"/>
      <c r="X155" s="149"/>
      <c r="Y155" s="149"/>
    </row>
    <row r="156" spans="3:27" ht="15" customHeight="1" x14ac:dyDescent="0.15">
      <c r="C156" s="178"/>
      <c r="D156" s="471" t="s">
        <v>45</v>
      </c>
      <c r="E156" s="474" t="s">
        <v>71</v>
      </c>
      <c r="F156" s="31" t="s">
        <v>72</v>
      </c>
      <c r="G156" s="31"/>
      <c r="H156" s="31"/>
      <c r="I156" s="29"/>
      <c r="J156" s="29"/>
      <c r="K156" s="29"/>
      <c r="L156" s="30"/>
      <c r="M156" s="30"/>
      <c r="N156" s="30"/>
      <c r="O156" s="31"/>
      <c r="P156" s="31"/>
      <c r="Q156" s="31"/>
      <c r="R156" s="31"/>
      <c r="S156" s="29"/>
      <c r="T156" s="29"/>
      <c r="U156" s="32"/>
      <c r="V156" s="226"/>
      <c r="W156" s="149"/>
      <c r="X156" s="149"/>
      <c r="Y156" s="149"/>
    </row>
    <row r="157" spans="3:27" ht="37.9" customHeight="1" x14ac:dyDescent="0.15">
      <c r="C157" s="178"/>
      <c r="D157" s="472"/>
      <c r="E157" s="475"/>
      <c r="F157" s="483" t="s">
        <v>93</v>
      </c>
      <c r="G157" s="484"/>
      <c r="H157" s="484"/>
      <c r="I157" s="484"/>
      <c r="J157" s="484"/>
      <c r="K157" s="470" t="str">
        <f>+別紙!AA11</f>
        <v>0</v>
      </c>
      <c r="L157" s="470"/>
      <c r="M157" s="470"/>
      <c r="N157" s="470"/>
      <c r="O157" s="470"/>
      <c r="P157" s="179" t="s">
        <v>77</v>
      </c>
      <c r="Q157" s="500" t="s">
        <v>94</v>
      </c>
      <c r="R157" s="500"/>
      <c r="S157" s="500"/>
      <c r="T157" s="500"/>
      <c r="U157" s="501"/>
      <c r="V157" s="261"/>
      <c r="W157" s="261"/>
      <c r="X157" s="232"/>
      <c r="Y157" s="149"/>
      <c r="Z157" s="149"/>
      <c r="AA157" s="149"/>
    </row>
    <row r="158" spans="3:27" ht="37.9" customHeight="1" x14ac:dyDescent="0.15">
      <c r="C158" s="178"/>
      <c r="D158" s="472"/>
      <c r="E158" s="475"/>
      <c r="F158" s="483" t="s">
        <v>95</v>
      </c>
      <c r="G158" s="484"/>
      <c r="H158" s="484"/>
      <c r="I158" s="484"/>
      <c r="J158" s="484"/>
      <c r="K158" s="470">
        <f>+別紙!AA12</f>
        <v>3464.5</v>
      </c>
      <c r="L158" s="470"/>
      <c r="M158" s="470"/>
      <c r="N158" s="470"/>
      <c r="O158" s="470"/>
      <c r="P158" s="179" t="s">
        <v>77</v>
      </c>
      <c r="Q158" s="500" t="s">
        <v>96</v>
      </c>
      <c r="R158" s="500"/>
      <c r="S158" s="500"/>
      <c r="T158" s="500"/>
      <c r="U158" s="501"/>
      <c r="V158" s="261"/>
      <c r="W158" s="261"/>
      <c r="X158" s="232"/>
      <c r="Y158" s="149"/>
      <c r="Z158" s="149"/>
      <c r="AA158" s="149"/>
    </row>
    <row r="159" spans="3:27" ht="13.9" customHeight="1" x14ac:dyDescent="0.15">
      <c r="C159" s="178"/>
      <c r="D159" s="472"/>
      <c r="E159" s="475"/>
      <c r="F159" s="36" t="s">
        <v>78</v>
      </c>
      <c r="G159" s="36"/>
      <c r="H159" s="36"/>
      <c r="I159" s="230"/>
      <c r="J159" s="230"/>
      <c r="K159" s="230"/>
      <c r="L159" s="230"/>
      <c r="M159" s="230"/>
      <c r="N159" s="230"/>
      <c r="O159" s="230"/>
      <c r="P159" s="230"/>
      <c r="Q159" s="230"/>
      <c r="R159" s="230"/>
      <c r="S159" s="230"/>
      <c r="T159" s="230"/>
      <c r="U159" s="231"/>
      <c r="V159" s="226"/>
      <c r="W159" s="149"/>
      <c r="X159" s="149"/>
      <c r="Y159" s="149"/>
    </row>
    <row r="160" spans="3:27" ht="13.9" customHeight="1" x14ac:dyDescent="0.15">
      <c r="C160" s="178"/>
      <c r="D160" s="472"/>
      <c r="E160" s="475"/>
      <c r="F160" s="477"/>
      <c r="G160" s="478"/>
      <c r="H160" s="478"/>
      <c r="I160" s="478"/>
      <c r="J160" s="478"/>
      <c r="K160" s="478"/>
      <c r="L160" s="478"/>
      <c r="M160" s="478"/>
      <c r="N160" s="478"/>
      <c r="O160" s="478"/>
      <c r="P160" s="478"/>
      <c r="Q160" s="478"/>
      <c r="R160" s="478"/>
      <c r="S160" s="478"/>
      <c r="T160" s="478"/>
      <c r="U160" s="479"/>
      <c r="V160" s="226"/>
      <c r="W160" s="149"/>
      <c r="X160" s="149"/>
      <c r="Y160" s="149"/>
    </row>
    <row r="161" spans="3:27" ht="13.9" customHeight="1" x14ac:dyDescent="0.15">
      <c r="C161" s="178"/>
      <c r="D161" s="472"/>
      <c r="E161" s="475"/>
      <c r="F161" s="477"/>
      <c r="G161" s="478"/>
      <c r="H161" s="478"/>
      <c r="I161" s="478"/>
      <c r="J161" s="478"/>
      <c r="K161" s="478"/>
      <c r="L161" s="478"/>
      <c r="M161" s="478"/>
      <c r="N161" s="478"/>
      <c r="O161" s="478"/>
      <c r="P161" s="478"/>
      <c r="Q161" s="478"/>
      <c r="R161" s="478"/>
      <c r="S161" s="478"/>
      <c r="T161" s="478"/>
      <c r="U161" s="479"/>
      <c r="V161" s="226"/>
      <c r="W161" s="149"/>
      <c r="X161" s="149"/>
      <c r="Y161" s="149"/>
    </row>
    <row r="162" spans="3:27" ht="13.9" customHeight="1" x14ac:dyDescent="0.15">
      <c r="C162" s="178"/>
      <c r="D162" s="472"/>
      <c r="E162" s="475"/>
      <c r="F162" s="477"/>
      <c r="G162" s="478"/>
      <c r="H162" s="478"/>
      <c r="I162" s="478"/>
      <c r="J162" s="478"/>
      <c r="K162" s="478"/>
      <c r="L162" s="478"/>
      <c r="M162" s="478"/>
      <c r="N162" s="478"/>
      <c r="O162" s="478"/>
      <c r="P162" s="478"/>
      <c r="Q162" s="478"/>
      <c r="R162" s="478"/>
      <c r="S162" s="478"/>
      <c r="T162" s="478"/>
      <c r="U162" s="479"/>
      <c r="V162" s="226"/>
      <c r="W162" s="149"/>
      <c r="X162" s="149"/>
      <c r="Y162" s="149"/>
    </row>
    <row r="163" spans="3:27" ht="13.9" customHeight="1" x14ac:dyDescent="0.15">
      <c r="C163" s="178"/>
      <c r="D163" s="472"/>
      <c r="E163" s="475"/>
      <c r="F163" s="477"/>
      <c r="G163" s="478"/>
      <c r="H163" s="478"/>
      <c r="I163" s="478"/>
      <c r="J163" s="478"/>
      <c r="K163" s="478"/>
      <c r="L163" s="478"/>
      <c r="M163" s="478"/>
      <c r="N163" s="478"/>
      <c r="O163" s="478"/>
      <c r="P163" s="478"/>
      <c r="Q163" s="478"/>
      <c r="R163" s="478"/>
      <c r="S163" s="478"/>
      <c r="T163" s="478"/>
      <c r="U163" s="479"/>
      <c r="V163" s="226"/>
      <c r="W163" s="149"/>
      <c r="X163" s="149"/>
      <c r="Y163" s="149"/>
    </row>
    <row r="164" spans="3:27" ht="13.9" customHeight="1" x14ac:dyDescent="0.15">
      <c r="C164" s="178"/>
      <c r="D164" s="472"/>
      <c r="E164" s="475"/>
      <c r="F164" s="477"/>
      <c r="G164" s="478"/>
      <c r="H164" s="478"/>
      <c r="I164" s="478"/>
      <c r="J164" s="478"/>
      <c r="K164" s="478"/>
      <c r="L164" s="478"/>
      <c r="M164" s="478"/>
      <c r="N164" s="478"/>
      <c r="O164" s="478"/>
      <c r="P164" s="478"/>
      <c r="Q164" s="478"/>
      <c r="R164" s="478"/>
      <c r="S164" s="478"/>
      <c r="T164" s="478"/>
      <c r="U164" s="479"/>
      <c r="V164" s="226"/>
      <c r="W164" s="149"/>
      <c r="X164" s="149"/>
      <c r="Y164" s="149"/>
    </row>
    <row r="165" spans="3:27" ht="13.9" customHeight="1" x14ac:dyDescent="0.15">
      <c r="C165" s="178"/>
      <c r="D165" s="472"/>
      <c r="E165" s="475"/>
      <c r="F165" s="477"/>
      <c r="G165" s="478"/>
      <c r="H165" s="478"/>
      <c r="I165" s="478"/>
      <c r="J165" s="478"/>
      <c r="K165" s="478"/>
      <c r="L165" s="478"/>
      <c r="M165" s="478"/>
      <c r="N165" s="478"/>
      <c r="O165" s="478"/>
      <c r="P165" s="478"/>
      <c r="Q165" s="478"/>
      <c r="R165" s="478"/>
      <c r="S165" s="478"/>
      <c r="T165" s="478"/>
      <c r="U165" s="479"/>
      <c r="V165" s="226"/>
      <c r="W165" s="149"/>
      <c r="X165" s="149"/>
      <c r="Y165" s="149"/>
    </row>
    <row r="166" spans="3:27" ht="13.9" customHeight="1" x14ac:dyDescent="0.15">
      <c r="C166" s="178"/>
      <c r="D166" s="472"/>
      <c r="E166" s="475"/>
      <c r="F166" s="477"/>
      <c r="G166" s="478"/>
      <c r="H166" s="478"/>
      <c r="I166" s="478"/>
      <c r="J166" s="478"/>
      <c r="K166" s="478"/>
      <c r="L166" s="478"/>
      <c r="M166" s="478"/>
      <c r="N166" s="478"/>
      <c r="O166" s="478"/>
      <c r="P166" s="478"/>
      <c r="Q166" s="478"/>
      <c r="R166" s="478"/>
      <c r="S166" s="478"/>
      <c r="T166" s="478"/>
      <c r="U166" s="479"/>
      <c r="V166" s="468"/>
      <c r="W166" s="469"/>
      <c r="X166" s="469"/>
      <c r="Y166" s="469"/>
      <c r="Z166" s="469"/>
    </row>
    <row r="167" spans="3:27" ht="13.9" customHeight="1" x14ac:dyDescent="0.15">
      <c r="C167" s="178"/>
      <c r="D167" s="473"/>
      <c r="E167" s="476"/>
      <c r="F167" s="480"/>
      <c r="G167" s="481"/>
      <c r="H167" s="481"/>
      <c r="I167" s="481"/>
      <c r="J167" s="481"/>
      <c r="K167" s="481"/>
      <c r="L167" s="481"/>
      <c r="M167" s="481"/>
      <c r="N167" s="481"/>
      <c r="O167" s="481"/>
      <c r="P167" s="481"/>
      <c r="Q167" s="481"/>
      <c r="R167" s="481"/>
      <c r="S167" s="481"/>
      <c r="T167" s="481"/>
      <c r="U167" s="482"/>
      <c r="V167" s="226"/>
      <c r="W167" s="149"/>
      <c r="X167" s="149"/>
      <c r="Y167" s="149"/>
    </row>
    <row r="168" spans="3:27" ht="13.9" customHeight="1" x14ac:dyDescent="0.15">
      <c r="C168" s="178"/>
      <c r="D168" s="471" t="s">
        <v>48</v>
      </c>
      <c r="E168" s="474" t="s">
        <v>79</v>
      </c>
      <c r="F168" s="267" t="s">
        <v>80</v>
      </c>
      <c r="G168" s="31"/>
      <c r="H168" s="31"/>
      <c r="I168" s="29"/>
      <c r="J168" s="29"/>
      <c r="K168" s="29"/>
      <c r="L168" s="30"/>
      <c r="M168" s="30"/>
      <c r="N168" s="30"/>
      <c r="O168" s="31"/>
      <c r="P168" s="31"/>
      <c r="Q168" s="31"/>
      <c r="R168" s="31"/>
      <c r="S168" s="29"/>
      <c r="T168" s="260"/>
      <c r="U168" s="32"/>
      <c r="V168" s="232"/>
      <c r="W168" s="149"/>
      <c r="X168" s="149"/>
      <c r="Y168" s="149"/>
    </row>
    <row r="169" spans="3:27" ht="37.9" customHeight="1" x14ac:dyDescent="0.15">
      <c r="C169" s="178"/>
      <c r="D169" s="472"/>
      <c r="E169" s="475"/>
      <c r="F169" s="483" t="s">
        <v>97</v>
      </c>
      <c r="G169" s="484"/>
      <c r="H169" s="484"/>
      <c r="I169" s="484"/>
      <c r="J169" s="484"/>
      <c r="K169" s="470">
        <f>+別紙!AA24</f>
        <v>0</v>
      </c>
      <c r="L169" s="470"/>
      <c r="M169" s="470"/>
      <c r="N169" s="470"/>
      <c r="O169" s="470"/>
      <c r="P169" s="179" t="s">
        <v>77</v>
      </c>
      <c r="Q169" s="500" t="s">
        <v>98</v>
      </c>
      <c r="R169" s="500"/>
      <c r="S169" s="500"/>
      <c r="T169" s="500"/>
      <c r="U169" s="501"/>
      <c r="V169" s="261"/>
      <c r="W169" s="261"/>
      <c r="X169" s="232"/>
      <c r="Y169" s="149"/>
      <c r="Z169" s="149"/>
      <c r="AA169" s="149"/>
    </row>
    <row r="170" spans="3:27" ht="37.9" customHeight="1" x14ac:dyDescent="0.15">
      <c r="C170" s="178"/>
      <c r="D170" s="472"/>
      <c r="E170" s="475"/>
      <c r="F170" s="483" t="s">
        <v>99</v>
      </c>
      <c r="G170" s="484"/>
      <c r="H170" s="484"/>
      <c r="I170" s="484"/>
      <c r="J170" s="484"/>
      <c r="K170" s="470">
        <f>+別紙!AA27</f>
        <v>3330</v>
      </c>
      <c r="L170" s="470"/>
      <c r="M170" s="470"/>
      <c r="N170" s="470"/>
      <c r="O170" s="470"/>
      <c r="P170" s="179" t="s">
        <v>77</v>
      </c>
      <c r="Q170" s="500" t="s">
        <v>100</v>
      </c>
      <c r="R170" s="500"/>
      <c r="S170" s="500"/>
      <c r="T170" s="500"/>
      <c r="U170" s="501"/>
      <c r="V170" s="261"/>
      <c r="W170" s="261"/>
      <c r="X170" s="232"/>
      <c r="Y170" s="149"/>
      <c r="Z170" s="149"/>
      <c r="AA170" s="149"/>
    </row>
    <row r="171" spans="3:27" ht="15" customHeight="1" x14ac:dyDescent="0.15">
      <c r="C171" s="178"/>
      <c r="D171" s="472"/>
      <c r="E171" s="475"/>
      <c r="F171" s="163" t="s">
        <v>82</v>
      </c>
      <c r="G171" s="36"/>
      <c r="H171" s="36"/>
      <c r="I171" s="34"/>
      <c r="J171" s="34"/>
      <c r="K171" s="34"/>
      <c r="L171" s="35"/>
      <c r="M171" s="35"/>
      <c r="N171" s="35"/>
      <c r="O171" s="36"/>
      <c r="P171" s="36"/>
      <c r="Q171" s="36"/>
      <c r="R171" s="36"/>
      <c r="S171" s="34"/>
      <c r="T171" s="34"/>
      <c r="U171" s="37"/>
      <c r="V171" s="226"/>
      <c r="W171" s="149"/>
      <c r="X171" s="149"/>
      <c r="Y171" s="149"/>
    </row>
    <row r="172" spans="3:27" ht="13.9" customHeight="1" x14ac:dyDescent="0.15">
      <c r="C172" s="178"/>
      <c r="D172" s="472"/>
      <c r="E172" s="475"/>
      <c r="F172" s="477"/>
      <c r="G172" s="478"/>
      <c r="H172" s="478"/>
      <c r="I172" s="478"/>
      <c r="J172" s="478"/>
      <c r="K172" s="478"/>
      <c r="L172" s="478"/>
      <c r="M172" s="478"/>
      <c r="N172" s="478"/>
      <c r="O172" s="478"/>
      <c r="P172" s="478"/>
      <c r="Q172" s="478"/>
      <c r="R172" s="478"/>
      <c r="S172" s="478"/>
      <c r="T172" s="478"/>
      <c r="U172" s="479"/>
      <c r="V172" s="226"/>
      <c r="W172" s="149"/>
      <c r="X172" s="149"/>
      <c r="Y172" s="149"/>
    </row>
    <row r="173" spans="3:27" ht="13.9" customHeight="1" x14ac:dyDescent="0.15">
      <c r="C173" s="178"/>
      <c r="D173" s="472"/>
      <c r="E173" s="475"/>
      <c r="F173" s="477"/>
      <c r="G173" s="478"/>
      <c r="H173" s="478"/>
      <c r="I173" s="478"/>
      <c r="J173" s="478"/>
      <c r="K173" s="478"/>
      <c r="L173" s="478"/>
      <c r="M173" s="478"/>
      <c r="N173" s="478"/>
      <c r="O173" s="478"/>
      <c r="P173" s="478"/>
      <c r="Q173" s="478"/>
      <c r="R173" s="478"/>
      <c r="S173" s="478"/>
      <c r="T173" s="478"/>
      <c r="U173" s="479"/>
      <c r="V173" s="226"/>
      <c r="W173" s="149"/>
      <c r="X173" s="149"/>
      <c r="Y173" s="149"/>
    </row>
    <row r="174" spans="3:27" ht="13.9" customHeight="1" x14ac:dyDescent="0.15">
      <c r="C174" s="178"/>
      <c r="D174" s="472"/>
      <c r="E174" s="475"/>
      <c r="F174" s="477"/>
      <c r="G174" s="478"/>
      <c r="H174" s="478"/>
      <c r="I174" s="478"/>
      <c r="J174" s="478"/>
      <c r="K174" s="478"/>
      <c r="L174" s="478"/>
      <c r="M174" s="478"/>
      <c r="N174" s="478"/>
      <c r="O174" s="478"/>
      <c r="P174" s="478"/>
      <c r="Q174" s="478"/>
      <c r="R174" s="478"/>
      <c r="S174" s="478"/>
      <c r="T174" s="478"/>
      <c r="U174" s="479"/>
      <c r="V174" s="226"/>
      <c r="W174" s="149"/>
      <c r="X174" s="149"/>
      <c r="Y174" s="149"/>
    </row>
    <row r="175" spans="3:27" ht="13.9" customHeight="1" x14ac:dyDescent="0.15">
      <c r="C175" s="178"/>
      <c r="D175" s="472"/>
      <c r="E175" s="475"/>
      <c r="F175" s="477"/>
      <c r="G175" s="478"/>
      <c r="H175" s="478"/>
      <c r="I175" s="478"/>
      <c r="J175" s="478"/>
      <c r="K175" s="478"/>
      <c r="L175" s="478"/>
      <c r="M175" s="478"/>
      <c r="N175" s="478"/>
      <c r="O175" s="478"/>
      <c r="P175" s="478"/>
      <c r="Q175" s="478"/>
      <c r="R175" s="478"/>
      <c r="S175" s="478"/>
      <c r="T175" s="478"/>
      <c r="U175" s="479"/>
      <c r="V175" s="226"/>
      <c r="W175" s="149"/>
      <c r="X175" s="149"/>
      <c r="Y175" s="149"/>
    </row>
    <row r="176" spans="3:27" ht="13.9" customHeight="1" x14ac:dyDescent="0.15">
      <c r="C176" s="178"/>
      <c r="D176" s="472"/>
      <c r="E176" s="475"/>
      <c r="F176" s="477"/>
      <c r="G176" s="478"/>
      <c r="H176" s="478"/>
      <c r="I176" s="478"/>
      <c r="J176" s="478"/>
      <c r="K176" s="478"/>
      <c r="L176" s="478"/>
      <c r="M176" s="478"/>
      <c r="N176" s="478"/>
      <c r="O176" s="478"/>
      <c r="P176" s="478"/>
      <c r="Q176" s="478"/>
      <c r="R176" s="478"/>
      <c r="S176" s="478"/>
      <c r="T176" s="478"/>
      <c r="U176" s="479"/>
      <c r="V176" s="226"/>
      <c r="W176" s="149"/>
      <c r="X176" s="149"/>
      <c r="Y176" s="149"/>
    </row>
    <row r="177" spans="3:27" ht="13.9" customHeight="1" x14ac:dyDescent="0.15">
      <c r="C177" s="178"/>
      <c r="D177" s="472"/>
      <c r="E177" s="475"/>
      <c r="F177" s="477"/>
      <c r="G177" s="478"/>
      <c r="H177" s="478"/>
      <c r="I177" s="478"/>
      <c r="J177" s="478"/>
      <c r="K177" s="478"/>
      <c r="L177" s="478"/>
      <c r="M177" s="478"/>
      <c r="N177" s="478"/>
      <c r="O177" s="478"/>
      <c r="P177" s="478"/>
      <c r="Q177" s="478"/>
      <c r="R177" s="478"/>
      <c r="S177" s="478"/>
      <c r="T177" s="478"/>
      <c r="U177" s="479"/>
      <c r="V177" s="226"/>
      <c r="W177" s="149"/>
      <c r="X177" s="149"/>
      <c r="Y177" s="149"/>
    </row>
    <row r="178" spans="3:27" ht="13.9" customHeight="1" x14ac:dyDescent="0.15">
      <c r="C178" s="178"/>
      <c r="D178" s="472"/>
      <c r="E178" s="475"/>
      <c r="F178" s="477"/>
      <c r="G178" s="478"/>
      <c r="H178" s="478"/>
      <c r="I178" s="478"/>
      <c r="J178" s="478"/>
      <c r="K178" s="478"/>
      <c r="L178" s="478"/>
      <c r="M178" s="478"/>
      <c r="N178" s="478"/>
      <c r="O178" s="478"/>
      <c r="P178" s="478"/>
      <c r="Q178" s="478"/>
      <c r="R178" s="478"/>
      <c r="S178" s="478"/>
      <c r="T178" s="478"/>
      <c r="U178" s="479"/>
      <c r="V178" s="468"/>
      <c r="W178" s="469"/>
      <c r="X178" s="469"/>
      <c r="Y178" s="469"/>
      <c r="Z178" s="469"/>
      <c r="AA178" s="469"/>
    </row>
    <row r="179" spans="3:27" ht="13.9" customHeight="1" x14ac:dyDescent="0.15">
      <c r="C179" s="180"/>
      <c r="D179" s="473"/>
      <c r="E179" s="476"/>
      <c r="F179" s="480"/>
      <c r="G179" s="481"/>
      <c r="H179" s="481"/>
      <c r="I179" s="481"/>
      <c r="J179" s="481"/>
      <c r="K179" s="481"/>
      <c r="L179" s="481"/>
      <c r="M179" s="481"/>
      <c r="N179" s="481"/>
      <c r="O179" s="481"/>
      <c r="P179" s="481"/>
      <c r="Q179" s="481"/>
      <c r="R179" s="481"/>
      <c r="S179" s="481"/>
      <c r="T179" s="481"/>
      <c r="U179" s="482"/>
      <c r="V179" s="226"/>
      <c r="W179" s="149"/>
      <c r="X179" s="149"/>
      <c r="Y179" s="149"/>
    </row>
    <row r="180" spans="3:27" ht="18" customHeight="1" x14ac:dyDescent="0.15">
      <c r="C180" s="464" t="s">
        <v>101</v>
      </c>
      <c r="D180" s="464"/>
      <c r="E180" s="464"/>
      <c r="F180" s="464"/>
      <c r="G180" s="464"/>
      <c r="H180" s="464"/>
      <c r="I180" s="464"/>
      <c r="J180" s="464"/>
      <c r="K180" s="464"/>
      <c r="L180" s="464"/>
      <c r="M180" s="464"/>
      <c r="N180" s="464"/>
      <c r="O180" s="464"/>
      <c r="P180" s="464"/>
      <c r="Q180" s="464"/>
      <c r="R180" s="464"/>
      <c r="S180" s="464"/>
      <c r="T180" s="464"/>
      <c r="U180" s="464"/>
      <c r="V180" s="232"/>
      <c r="W180" s="149"/>
      <c r="X180" s="149"/>
      <c r="Y180" s="149"/>
    </row>
    <row r="181" spans="3:27" ht="15" customHeight="1" x14ac:dyDescent="0.15">
      <c r="C181" s="165" t="s">
        <v>102</v>
      </c>
      <c r="D181" s="177"/>
      <c r="E181" s="177"/>
      <c r="F181" s="409"/>
      <c r="G181" s="409"/>
      <c r="H181" s="409"/>
      <c r="I181" s="409"/>
      <c r="J181" s="409"/>
      <c r="K181" s="409"/>
      <c r="L181" s="409"/>
      <c r="M181" s="409"/>
      <c r="N181" s="409"/>
      <c r="O181" s="409"/>
      <c r="P181" s="409"/>
      <c r="Q181" s="409"/>
      <c r="R181" s="409"/>
      <c r="S181" s="409"/>
      <c r="T181" s="409"/>
      <c r="U181" s="233"/>
      <c r="V181" s="226"/>
      <c r="W181" s="149"/>
      <c r="X181" s="149"/>
      <c r="Y181" s="149"/>
    </row>
    <row r="182" spans="3:27" ht="15" customHeight="1" x14ac:dyDescent="0.15">
      <c r="C182" s="178"/>
      <c r="D182" s="471" t="s">
        <v>45</v>
      </c>
      <c r="E182" s="485" t="s">
        <v>71</v>
      </c>
      <c r="F182" s="31" t="s">
        <v>72</v>
      </c>
      <c r="G182" s="31"/>
      <c r="H182" s="31"/>
      <c r="I182" s="29"/>
      <c r="J182" s="29"/>
      <c r="K182" s="29"/>
      <c r="L182" s="30"/>
      <c r="M182" s="30"/>
      <c r="N182" s="30"/>
      <c r="O182" s="31"/>
      <c r="P182" s="31"/>
      <c r="Q182" s="31"/>
      <c r="R182" s="31"/>
      <c r="S182" s="29"/>
      <c r="T182" s="29"/>
      <c r="U182" s="32"/>
      <c r="V182" s="226"/>
      <c r="W182" s="149"/>
      <c r="X182" s="149"/>
      <c r="Y182" s="149"/>
    </row>
    <row r="183" spans="3:27" ht="45" customHeight="1" x14ac:dyDescent="0.15">
      <c r="C183" s="178"/>
      <c r="D183" s="472"/>
      <c r="E183" s="486"/>
      <c r="F183" s="483" t="s">
        <v>103</v>
      </c>
      <c r="G183" s="484"/>
      <c r="H183" s="484"/>
      <c r="I183" s="484"/>
      <c r="J183" s="484"/>
      <c r="K183" s="488" t="str">
        <f>+別紙!AA13</f>
        <v>0</v>
      </c>
      <c r="L183" s="488"/>
      <c r="M183" s="488"/>
      <c r="N183" s="488"/>
      <c r="O183" s="488"/>
      <c r="P183" s="179" t="s">
        <v>77</v>
      </c>
      <c r="Q183" s="500" t="s">
        <v>104</v>
      </c>
      <c r="R183" s="500"/>
      <c r="S183" s="500"/>
      <c r="T183" s="500"/>
      <c r="U183" s="501"/>
      <c r="V183" s="261"/>
      <c r="W183" s="232"/>
      <c r="X183" s="149"/>
      <c r="Y183" s="149"/>
      <c r="Z183" s="149"/>
    </row>
    <row r="184" spans="3:27" ht="13.9" customHeight="1" x14ac:dyDescent="0.15">
      <c r="C184" s="178"/>
      <c r="D184" s="472"/>
      <c r="E184" s="486"/>
      <c r="F184" s="36" t="s">
        <v>78</v>
      </c>
      <c r="G184" s="36"/>
      <c r="H184" s="36"/>
      <c r="I184" s="230"/>
      <c r="J184" s="230"/>
      <c r="K184" s="230"/>
      <c r="L184" s="230"/>
      <c r="M184" s="230"/>
      <c r="N184" s="230"/>
      <c r="O184" s="230"/>
      <c r="P184" s="230"/>
      <c r="Q184" s="230"/>
      <c r="R184" s="230"/>
      <c r="S184" s="230"/>
      <c r="T184" s="262"/>
      <c r="U184" s="231"/>
      <c r="V184" s="232"/>
      <c r="W184" s="149"/>
      <c r="X184" s="149"/>
      <c r="Y184" s="149"/>
    </row>
    <row r="185" spans="3:27" ht="13.9" customHeight="1" x14ac:dyDescent="0.15">
      <c r="C185" s="178"/>
      <c r="D185" s="472"/>
      <c r="E185" s="486"/>
      <c r="F185" s="477"/>
      <c r="G185" s="478"/>
      <c r="H185" s="478"/>
      <c r="I185" s="478"/>
      <c r="J185" s="478"/>
      <c r="K185" s="478"/>
      <c r="L185" s="478"/>
      <c r="M185" s="478"/>
      <c r="N185" s="478"/>
      <c r="O185" s="478"/>
      <c r="P185" s="478"/>
      <c r="Q185" s="478"/>
      <c r="R185" s="478"/>
      <c r="S185" s="478"/>
      <c r="T185" s="478"/>
      <c r="U185" s="479"/>
      <c r="V185" s="226"/>
      <c r="W185" s="149"/>
      <c r="X185" s="149"/>
      <c r="Y185" s="149"/>
    </row>
    <row r="186" spans="3:27" ht="13.9" customHeight="1" x14ac:dyDescent="0.15">
      <c r="C186" s="178"/>
      <c r="D186" s="472"/>
      <c r="E186" s="486"/>
      <c r="F186" s="477"/>
      <c r="G186" s="478"/>
      <c r="H186" s="478"/>
      <c r="I186" s="478"/>
      <c r="J186" s="478"/>
      <c r="K186" s="478"/>
      <c r="L186" s="478"/>
      <c r="M186" s="478"/>
      <c r="N186" s="478"/>
      <c r="O186" s="478"/>
      <c r="P186" s="478"/>
      <c r="Q186" s="478"/>
      <c r="R186" s="478"/>
      <c r="S186" s="478"/>
      <c r="T186" s="478"/>
      <c r="U186" s="479"/>
      <c r="V186" s="226"/>
      <c r="W186" s="149"/>
      <c r="X186" s="149"/>
      <c r="Y186" s="149"/>
    </row>
    <row r="187" spans="3:27" ht="13.9" customHeight="1" x14ac:dyDescent="0.15">
      <c r="C187" s="178"/>
      <c r="D187" s="472"/>
      <c r="E187" s="486"/>
      <c r="F187" s="477"/>
      <c r="G187" s="478"/>
      <c r="H187" s="478"/>
      <c r="I187" s="478"/>
      <c r="J187" s="478"/>
      <c r="K187" s="478"/>
      <c r="L187" s="478"/>
      <c r="M187" s="478"/>
      <c r="N187" s="478"/>
      <c r="O187" s="478"/>
      <c r="P187" s="478"/>
      <c r="Q187" s="478"/>
      <c r="R187" s="478"/>
      <c r="S187" s="478"/>
      <c r="T187" s="478"/>
      <c r="U187" s="479"/>
      <c r="V187" s="226"/>
      <c r="W187" s="149"/>
      <c r="X187" s="149"/>
      <c r="Y187" s="149"/>
    </row>
    <row r="188" spans="3:27" ht="13.9" customHeight="1" x14ac:dyDescent="0.15">
      <c r="C188" s="178"/>
      <c r="D188" s="472"/>
      <c r="E188" s="486"/>
      <c r="F188" s="477"/>
      <c r="G188" s="478"/>
      <c r="H188" s="478"/>
      <c r="I188" s="478"/>
      <c r="J188" s="478"/>
      <c r="K188" s="478"/>
      <c r="L188" s="478"/>
      <c r="M188" s="478"/>
      <c r="N188" s="478"/>
      <c r="O188" s="478"/>
      <c r="P188" s="478"/>
      <c r="Q188" s="478"/>
      <c r="R188" s="478"/>
      <c r="S188" s="478"/>
      <c r="T188" s="478"/>
      <c r="U188" s="479"/>
      <c r="V188" s="226"/>
      <c r="W188" s="149"/>
      <c r="X188" s="149"/>
      <c r="Y188" s="149"/>
    </row>
    <row r="189" spans="3:27" ht="13.9" customHeight="1" x14ac:dyDescent="0.15">
      <c r="C189" s="178"/>
      <c r="D189" s="472"/>
      <c r="E189" s="486"/>
      <c r="F189" s="477"/>
      <c r="G189" s="478"/>
      <c r="H189" s="478"/>
      <c r="I189" s="478"/>
      <c r="J189" s="478"/>
      <c r="K189" s="478"/>
      <c r="L189" s="478"/>
      <c r="M189" s="478"/>
      <c r="N189" s="478"/>
      <c r="O189" s="478"/>
      <c r="P189" s="478"/>
      <c r="Q189" s="478"/>
      <c r="R189" s="478"/>
      <c r="S189" s="478"/>
      <c r="T189" s="478"/>
      <c r="U189" s="479"/>
      <c r="V189" s="226"/>
      <c r="W189" s="149"/>
      <c r="X189" s="149"/>
      <c r="Y189" s="149"/>
    </row>
    <row r="190" spans="3:27" ht="13.9" customHeight="1" x14ac:dyDescent="0.15">
      <c r="C190" s="178"/>
      <c r="D190" s="472"/>
      <c r="E190" s="486"/>
      <c r="F190" s="477"/>
      <c r="G190" s="478"/>
      <c r="H190" s="478"/>
      <c r="I190" s="478"/>
      <c r="J190" s="478"/>
      <c r="K190" s="478"/>
      <c r="L190" s="478"/>
      <c r="M190" s="478"/>
      <c r="N190" s="478"/>
      <c r="O190" s="478"/>
      <c r="P190" s="478"/>
      <c r="Q190" s="478"/>
      <c r="R190" s="478"/>
      <c r="S190" s="478"/>
      <c r="T190" s="478"/>
      <c r="U190" s="479"/>
      <c r="V190" s="226"/>
      <c r="W190" s="149"/>
      <c r="X190" s="149"/>
      <c r="Y190" s="149"/>
    </row>
    <row r="191" spans="3:27" ht="13.9" customHeight="1" x14ac:dyDescent="0.15">
      <c r="C191" s="178"/>
      <c r="D191" s="472"/>
      <c r="E191" s="486"/>
      <c r="F191" s="477"/>
      <c r="G191" s="478"/>
      <c r="H191" s="478"/>
      <c r="I191" s="478"/>
      <c r="J191" s="478"/>
      <c r="K191" s="478"/>
      <c r="L191" s="478"/>
      <c r="M191" s="478"/>
      <c r="N191" s="478"/>
      <c r="O191" s="478"/>
      <c r="P191" s="478"/>
      <c r="Q191" s="478"/>
      <c r="R191" s="478"/>
      <c r="S191" s="478"/>
      <c r="T191" s="478"/>
      <c r="U191" s="479"/>
      <c r="V191" s="226"/>
      <c r="W191" s="149"/>
      <c r="X191" s="149"/>
      <c r="Y191" s="149"/>
    </row>
    <row r="192" spans="3:27" ht="13.9" customHeight="1" x14ac:dyDescent="0.15">
      <c r="C192" s="178"/>
      <c r="D192" s="472"/>
      <c r="E192" s="486"/>
      <c r="F192" s="477"/>
      <c r="G192" s="478"/>
      <c r="H192" s="478"/>
      <c r="I192" s="478"/>
      <c r="J192" s="478"/>
      <c r="K192" s="478"/>
      <c r="L192" s="478"/>
      <c r="M192" s="478"/>
      <c r="N192" s="478"/>
      <c r="O192" s="478"/>
      <c r="P192" s="478"/>
      <c r="Q192" s="478"/>
      <c r="R192" s="478"/>
      <c r="S192" s="478"/>
      <c r="T192" s="478"/>
      <c r="U192" s="479"/>
      <c r="V192" s="468"/>
      <c r="W192" s="469"/>
      <c r="X192" s="469"/>
      <c r="Y192" s="469"/>
      <c r="Z192" s="469"/>
    </row>
    <row r="193" spans="3:27" ht="13.9" customHeight="1" x14ac:dyDescent="0.15">
      <c r="C193" s="178"/>
      <c r="D193" s="473"/>
      <c r="E193" s="487"/>
      <c r="F193" s="477"/>
      <c r="G193" s="478"/>
      <c r="H193" s="478"/>
      <c r="I193" s="478"/>
      <c r="J193" s="478"/>
      <c r="K193" s="478"/>
      <c r="L193" s="478"/>
      <c r="M193" s="478"/>
      <c r="N193" s="478"/>
      <c r="O193" s="478"/>
      <c r="P193" s="478"/>
      <c r="Q193" s="478"/>
      <c r="R193" s="478"/>
      <c r="S193" s="478"/>
      <c r="T193" s="478"/>
      <c r="U193" s="479"/>
      <c r="V193" s="226"/>
      <c r="W193" s="149"/>
      <c r="X193" s="149"/>
      <c r="Y193" s="149"/>
    </row>
    <row r="194" spans="3:27" ht="15" customHeight="1" x14ac:dyDescent="0.15">
      <c r="C194" s="178"/>
      <c r="D194" s="471" t="s">
        <v>48</v>
      </c>
      <c r="E194" s="474" t="s">
        <v>79</v>
      </c>
      <c r="F194" s="267" t="s">
        <v>80</v>
      </c>
      <c r="G194" s="31"/>
      <c r="H194" s="31"/>
      <c r="I194" s="29"/>
      <c r="J194" s="29"/>
      <c r="K194" s="29"/>
      <c r="L194" s="30"/>
      <c r="M194" s="30"/>
      <c r="N194" s="30"/>
      <c r="O194" s="31"/>
      <c r="P194" s="31"/>
      <c r="Q194" s="31"/>
      <c r="R194" s="31"/>
      <c r="S194" s="29"/>
      <c r="T194" s="29"/>
      <c r="U194" s="32"/>
      <c r="V194" s="226"/>
      <c r="W194" s="149"/>
      <c r="X194" s="149"/>
      <c r="Y194" s="149"/>
    </row>
    <row r="195" spans="3:27" ht="45" customHeight="1" x14ac:dyDescent="0.15">
      <c r="C195" s="178"/>
      <c r="D195" s="472"/>
      <c r="E195" s="475"/>
      <c r="F195" s="483" t="s">
        <v>105</v>
      </c>
      <c r="G195" s="484"/>
      <c r="H195" s="484"/>
      <c r="I195" s="484"/>
      <c r="J195" s="484"/>
      <c r="K195" s="470">
        <f>+別紙!AA22+別紙!AA29</f>
        <v>0</v>
      </c>
      <c r="L195" s="470"/>
      <c r="M195" s="470"/>
      <c r="N195" s="470"/>
      <c r="O195" s="470"/>
      <c r="P195" s="176" t="s">
        <v>77</v>
      </c>
      <c r="Q195" s="500" t="s">
        <v>106</v>
      </c>
      <c r="R195" s="500"/>
      <c r="S195" s="500"/>
      <c r="T195" s="500"/>
      <c r="U195" s="501"/>
      <c r="V195" s="226"/>
      <c r="W195" s="149"/>
      <c r="X195" s="149"/>
      <c r="Y195" s="149"/>
    </row>
    <row r="196" spans="3:27" ht="15" customHeight="1" x14ac:dyDescent="0.15">
      <c r="C196" s="178"/>
      <c r="D196" s="472"/>
      <c r="E196" s="475"/>
      <c r="F196" s="163" t="s">
        <v>82</v>
      </c>
      <c r="G196" s="36"/>
      <c r="H196" s="36"/>
      <c r="I196" s="34"/>
      <c r="J196" s="34"/>
      <c r="K196" s="34"/>
      <c r="L196" s="35"/>
      <c r="M196" s="35"/>
      <c r="N196" s="35"/>
      <c r="O196" s="36"/>
      <c r="P196" s="36"/>
      <c r="Q196" s="176"/>
      <c r="R196" s="176"/>
      <c r="S196" s="260"/>
      <c r="T196" s="260"/>
      <c r="U196" s="37"/>
      <c r="V196" s="232"/>
      <c r="W196" s="149"/>
      <c r="X196" s="149"/>
      <c r="Y196" s="149"/>
    </row>
    <row r="197" spans="3:27" ht="13.9" customHeight="1" x14ac:dyDescent="0.15">
      <c r="C197" s="178"/>
      <c r="D197" s="472"/>
      <c r="E197" s="475"/>
      <c r="F197" s="477"/>
      <c r="G197" s="478"/>
      <c r="H197" s="478"/>
      <c r="I197" s="478"/>
      <c r="J197" s="478"/>
      <c r="K197" s="478"/>
      <c r="L197" s="478"/>
      <c r="M197" s="478"/>
      <c r="N197" s="478"/>
      <c r="O197" s="478"/>
      <c r="P197" s="478"/>
      <c r="Q197" s="478"/>
      <c r="R197" s="478"/>
      <c r="S197" s="478"/>
      <c r="T197" s="478"/>
      <c r="U197" s="479"/>
      <c r="V197" s="226"/>
      <c r="W197" s="149"/>
      <c r="X197" s="149"/>
      <c r="Y197" s="149"/>
    </row>
    <row r="198" spans="3:27" ht="13.9" customHeight="1" x14ac:dyDescent="0.15">
      <c r="C198" s="178"/>
      <c r="D198" s="472"/>
      <c r="E198" s="475"/>
      <c r="F198" s="477"/>
      <c r="G198" s="478"/>
      <c r="H198" s="478"/>
      <c r="I198" s="478"/>
      <c r="J198" s="478"/>
      <c r="K198" s="478"/>
      <c r="L198" s="478"/>
      <c r="M198" s="478"/>
      <c r="N198" s="478"/>
      <c r="O198" s="478"/>
      <c r="P198" s="478"/>
      <c r="Q198" s="478"/>
      <c r="R198" s="478"/>
      <c r="S198" s="478"/>
      <c r="T198" s="478"/>
      <c r="U198" s="479"/>
      <c r="V198" s="226"/>
      <c r="W198" s="149"/>
      <c r="X198" s="149"/>
      <c r="Y198" s="149"/>
    </row>
    <row r="199" spans="3:27" ht="13.9" customHeight="1" x14ac:dyDescent="0.15">
      <c r="C199" s="178"/>
      <c r="D199" s="472"/>
      <c r="E199" s="475"/>
      <c r="F199" s="477"/>
      <c r="G199" s="478"/>
      <c r="H199" s="478"/>
      <c r="I199" s="478"/>
      <c r="J199" s="478"/>
      <c r="K199" s="478"/>
      <c r="L199" s="478"/>
      <c r="M199" s="478"/>
      <c r="N199" s="478"/>
      <c r="O199" s="478"/>
      <c r="P199" s="478"/>
      <c r="Q199" s="478"/>
      <c r="R199" s="478"/>
      <c r="S199" s="478"/>
      <c r="T199" s="478"/>
      <c r="U199" s="479"/>
      <c r="V199" s="226"/>
      <c r="W199" s="149"/>
      <c r="X199" s="149"/>
      <c r="Y199" s="149"/>
    </row>
    <row r="200" spans="3:27" ht="13.9" customHeight="1" x14ac:dyDescent="0.15">
      <c r="C200" s="178"/>
      <c r="D200" s="472"/>
      <c r="E200" s="475"/>
      <c r="F200" s="477"/>
      <c r="G200" s="478"/>
      <c r="H200" s="478"/>
      <c r="I200" s="478"/>
      <c r="J200" s="478"/>
      <c r="K200" s="478"/>
      <c r="L200" s="478"/>
      <c r="M200" s="478"/>
      <c r="N200" s="478"/>
      <c r="O200" s="478"/>
      <c r="P200" s="478"/>
      <c r="Q200" s="478"/>
      <c r="R200" s="478"/>
      <c r="S200" s="478"/>
      <c r="T200" s="478"/>
      <c r="U200" s="479"/>
      <c r="V200" s="226"/>
      <c r="W200" s="149"/>
      <c r="X200" s="149"/>
      <c r="Y200" s="149"/>
    </row>
    <row r="201" spans="3:27" ht="13.9" customHeight="1" x14ac:dyDescent="0.15">
      <c r="C201" s="178"/>
      <c r="D201" s="472"/>
      <c r="E201" s="475"/>
      <c r="F201" s="477"/>
      <c r="G201" s="478"/>
      <c r="H201" s="478"/>
      <c r="I201" s="478"/>
      <c r="J201" s="478"/>
      <c r="K201" s="478"/>
      <c r="L201" s="478"/>
      <c r="M201" s="478"/>
      <c r="N201" s="478"/>
      <c r="O201" s="478"/>
      <c r="P201" s="478"/>
      <c r="Q201" s="478"/>
      <c r="R201" s="478"/>
      <c r="S201" s="478"/>
      <c r="T201" s="478"/>
      <c r="U201" s="479"/>
      <c r="V201" s="226"/>
      <c r="W201" s="149"/>
      <c r="X201" s="149"/>
      <c r="Y201" s="149"/>
    </row>
    <row r="202" spans="3:27" ht="13.9" customHeight="1" x14ac:dyDescent="0.15">
      <c r="C202" s="178"/>
      <c r="D202" s="472"/>
      <c r="E202" s="475"/>
      <c r="F202" s="477"/>
      <c r="G202" s="478"/>
      <c r="H202" s="478"/>
      <c r="I202" s="478"/>
      <c r="J202" s="478"/>
      <c r="K202" s="478"/>
      <c r="L202" s="478"/>
      <c r="M202" s="478"/>
      <c r="N202" s="478"/>
      <c r="O202" s="478"/>
      <c r="P202" s="478"/>
      <c r="Q202" s="478"/>
      <c r="R202" s="478"/>
      <c r="S202" s="478"/>
      <c r="T202" s="478"/>
      <c r="U202" s="479"/>
      <c r="V202" s="226"/>
      <c r="W202" s="149"/>
      <c r="X202" s="149"/>
      <c r="Y202" s="149"/>
    </row>
    <row r="203" spans="3:27" ht="13.9" customHeight="1" x14ac:dyDescent="0.15">
      <c r="C203" s="178"/>
      <c r="D203" s="472"/>
      <c r="E203" s="475"/>
      <c r="F203" s="477"/>
      <c r="G203" s="478"/>
      <c r="H203" s="478"/>
      <c r="I203" s="478"/>
      <c r="J203" s="478"/>
      <c r="K203" s="478"/>
      <c r="L203" s="478"/>
      <c r="M203" s="478"/>
      <c r="N203" s="478"/>
      <c r="O203" s="478"/>
      <c r="P203" s="478"/>
      <c r="Q203" s="478"/>
      <c r="R203" s="478"/>
      <c r="S203" s="478"/>
      <c r="T203" s="478"/>
      <c r="U203" s="479"/>
      <c r="V203" s="226"/>
      <c r="W203" s="149"/>
      <c r="X203" s="149"/>
      <c r="Y203" s="149"/>
    </row>
    <row r="204" spans="3:27" ht="13.9" customHeight="1" x14ac:dyDescent="0.15">
      <c r="C204" s="178"/>
      <c r="D204" s="472"/>
      <c r="E204" s="475"/>
      <c r="F204" s="477"/>
      <c r="G204" s="478"/>
      <c r="H204" s="478"/>
      <c r="I204" s="478"/>
      <c r="J204" s="478"/>
      <c r="K204" s="478"/>
      <c r="L204" s="478"/>
      <c r="M204" s="478"/>
      <c r="N204" s="478"/>
      <c r="O204" s="478"/>
      <c r="P204" s="478"/>
      <c r="Q204" s="478"/>
      <c r="R204" s="478"/>
      <c r="S204" s="478"/>
      <c r="T204" s="478"/>
      <c r="U204" s="479"/>
      <c r="V204" s="468"/>
      <c r="W204" s="469"/>
      <c r="X204" s="469"/>
      <c r="Y204" s="469"/>
      <c r="Z204" s="469"/>
      <c r="AA204" s="469"/>
    </row>
    <row r="205" spans="3:27" ht="13.9" customHeight="1" x14ac:dyDescent="0.15">
      <c r="C205" s="180"/>
      <c r="D205" s="473"/>
      <c r="E205" s="476"/>
      <c r="F205" s="480"/>
      <c r="G205" s="481"/>
      <c r="H205" s="481"/>
      <c r="I205" s="481"/>
      <c r="J205" s="481"/>
      <c r="K205" s="481"/>
      <c r="L205" s="481"/>
      <c r="M205" s="481"/>
      <c r="N205" s="481"/>
      <c r="O205" s="481"/>
      <c r="P205" s="481"/>
      <c r="Q205" s="481"/>
      <c r="R205" s="481"/>
      <c r="S205" s="481"/>
      <c r="T205" s="481"/>
      <c r="U205" s="482"/>
      <c r="V205" s="226"/>
      <c r="W205" s="149"/>
      <c r="X205" s="149"/>
      <c r="Y205" s="149"/>
    </row>
    <row r="206" spans="3:27" ht="15" customHeight="1" x14ac:dyDescent="0.15">
      <c r="C206" s="165" t="s">
        <v>107</v>
      </c>
      <c r="D206" s="177"/>
      <c r="E206" s="177"/>
      <c r="F206" s="295"/>
      <c r="G206" s="295"/>
      <c r="H206" s="295"/>
      <c r="I206" s="295"/>
      <c r="J206" s="295"/>
      <c r="K206" s="295"/>
      <c r="L206" s="295"/>
      <c r="M206" s="295"/>
      <c r="N206" s="295"/>
      <c r="O206" s="295"/>
      <c r="P206" s="295"/>
      <c r="Q206" s="295"/>
      <c r="R206" s="295"/>
      <c r="S206" s="295"/>
      <c r="T206" s="409"/>
      <c r="U206" s="233"/>
      <c r="V206" s="226"/>
      <c r="W206" s="149"/>
      <c r="X206" s="149"/>
      <c r="Y206" s="149"/>
    </row>
    <row r="207" spans="3:27" ht="15" customHeight="1" x14ac:dyDescent="0.15">
      <c r="C207" s="178"/>
      <c r="D207" s="471" t="s">
        <v>45</v>
      </c>
      <c r="E207" s="474" t="s">
        <v>71</v>
      </c>
      <c r="F207" s="31" t="s">
        <v>72</v>
      </c>
      <c r="G207" s="31"/>
      <c r="H207" s="31"/>
      <c r="I207" s="29"/>
      <c r="J207" s="29"/>
      <c r="K207" s="29"/>
      <c r="L207" s="30"/>
      <c r="M207" s="30"/>
      <c r="N207" s="30"/>
      <c r="O207" s="31"/>
      <c r="P207" s="31"/>
      <c r="Q207" s="31"/>
      <c r="R207" s="31"/>
      <c r="S207" s="29"/>
      <c r="T207" s="29"/>
      <c r="U207" s="32"/>
      <c r="V207" s="226"/>
      <c r="W207" s="149"/>
      <c r="X207" s="149"/>
      <c r="Y207" s="149"/>
    </row>
    <row r="208" spans="3:27" ht="43.15" customHeight="1" x14ac:dyDescent="0.15">
      <c r="C208" s="178"/>
      <c r="D208" s="472"/>
      <c r="E208" s="475"/>
      <c r="F208" s="489" t="s">
        <v>108</v>
      </c>
      <c r="G208" s="490"/>
      <c r="H208" s="490"/>
      <c r="I208" s="490"/>
      <c r="J208" s="490"/>
      <c r="K208" s="470">
        <f>+別紙!AA14</f>
        <v>941.20000000000016</v>
      </c>
      <c r="L208" s="470"/>
      <c r="M208" s="470"/>
      <c r="N208" s="470"/>
      <c r="O208" s="470"/>
      <c r="P208" s="181" t="s">
        <v>77</v>
      </c>
      <c r="Q208" s="491" t="s">
        <v>109</v>
      </c>
      <c r="R208" s="492"/>
      <c r="S208" s="492"/>
      <c r="T208" s="492"/>
      <c r="U208" s="493"/>
      <c r="V208" s="226"/>
      <c r="W208" s="149"/>
      <c r="X208" s="149"/>
      <c r="Y208" s="149"/>
    </row>
    <row r="209" spans="3:26" ht="43.15" customHeight="1" x14ac:dyDescent="0.15">
      <c r="C209" s="178"/>
      <c r="D209" s="472"/>
      <c r="E209" s="475"/>
      <c r="F209" s="234"/>
      <c r="G209" s="483" t="s">
        <v>110</v>
      </c>
      <c r="H209" s="484"/>
      <c r="I209" s="484"/>
      <c r="J209" s="484"/>
      <c r="K209" s="470" t="str">
        <f>+別紙!AA15</f>
        <v>0</v>
      </c>
      <c r="L209" s="470"/>
      <c r="M209" s="470"/>
      <c r="N209" s="470"/>
      <c r="O209" s="470"/>
      <c r="P209" s="417" t="s">
        <v>77</v>
      </c>
      <c r="Q209" s="494"/>
      <c r="R209" s="495"/>
      <c r="S209" s="495"/>
      <c r="T209" s="495"/>
      <c r="U209" s="496"/>
      <c r="V209" s="226"/>
      <c r="W209" s="149"/>
      <c r="X209" s="149"/>
      <c r="Y209" s="149"/>
    </row>
    <row r="210" spans="3:26" ht="43.15" customHeight="1" x14ac:dyDescent="0.15">
      <c r="C210" s="178"/>
      <c r="D210" s="472"/>
      <c r="E210" s="475"/>
      <c r="F210" s="234"/>
      <c r="G210" s="483" t="s">
        <v>111</v>
      </c>
      <c r="H210" s="484"/>
      <c r="I210" s="484"/>
      <c r="J210" s="484"/>
      <c r="K210" s="470" t="str">
        <f>+別紙!AA16</f>
        <v>0</v>
      </c>
      <c r="L210" s="470"/>
      <c r="M210" s="470"/>
      <c r="N210" s="470"/>
      <c r="O210" s="470"/>
      <c r="P210" s="417" t="s">
        <v>77</v>
      </c>
      <c r="Q210" s="494"/>
      <c r="R210" s="495"/>
      <c r="S210" s="495"/>
      <c r="T210" s="495"/>
      <c r="U210" s="496"/>
      <c r="V210" s="226"/>
      <c r="W210" s="149"/>
      <c r="X210" s="149"/>
      <c r="Y210" s="149"/>
    </row>
    <row r="211" spans="3:26" ht="43.15" customHeight="1" x14ac:dyDescent="0.15">
      <c r="C211" s="178"/>
      <c r="D211" s="472"/>
      <c r="E211" s="475"/>
      <c r="F211" s="234"/>
      <c r="G211" s="483" t="s">
        <v>112</v>
      </c>
      <c r="H211" s="484"/>
      <c r="I211" s="484"/>
      <c r="J211" s="484"/>
      <c r="K211" s="470" t="str">
        <f>+別紙!AA17</f>
        <v>0</v>
      </c>
      <c r="L211" s="470"/>
      <c r="M211" s="470"/>
      <c r="N211" s="470"/>
      <c r="O211" s="470"/>
      <c r="P211" s="417" t="s">
        <v>77</v>
      </c>
      <c r="Q211" s="494"/>
      <c r="R211" s="495"/>
      <c r="S211" s="495"/>
      <c r="T211" s="495"/>
      <c r="U211" s="496"/>
      <c r="V211" s="226"/>
      <c r="W211" s="149"/>
      <c r="X211" s="149"/>
      <c r="Y211" s="149"/>
    </row>
    <row r="212" spans="3:26" ht="43.15" customHeight="1" x14ac:dyDescent="0.15">
      <c r="C212" s="178"/>
      <c r="D212" s="472"/>
      <c r="E212" s="475"/>
      <c r="F212" s="235"/>
      <c r="G212" s="483" t="s">
        <v>113</v>
      </c>
      <c r="H212" s="484"/>
      <c r="I212" s="484"/>
      <c r="J212" s="484"/>
      <c r="K212" s="470" t="str">
        <f>+別紙!AA18</f>
        <v>0</v>
      </c>
      <c r="L212" s="470"/>
      <c r="M212" s="470"/>
      <c r="N212" s="470"/>
      <c r="O212" s="470"/>
      <c r="P212" s="417" t="s">
        <v>77</v>
      </c>
      <c r="Q212" s="497"/>
      <c r="R212" s="498"/>
      <c r="S212" s="498"/>
      <c r="T212" s="498"/>
      <c r="U212" s="499"/>
      <c r="V212" s="226"/>
      <c r="W212" s="149"/>
      <c r="X212" s="149"/>
      <c r="Y212" s="149"/>
    </row>
    <row r="213" spans="3:26" ht="13.9" customHeight="1" x14ac:dyDescent="0.15">
      <c r="C213" s="178"/>
      <c r="D213" s="472"/>
      <c r="E213" s="475"/>
      <c r="F213" s="36" t="s">
        <v>78</v>
      </c>
      <c r="G213" s="36"/>
      <c r="H213" s="36"/>
      <c r="I213" s="230"/>
      <c r="J213" s="230"/>
      <c r="K213" s="230"/>
      <c r="L213" s="230"/>
      <c r="M213" s="230"/>
      <c r="N213" s="230"/>
      <c r="O213" s="230"/>
      <c r="P213" s="230"/>
      <c r="Q213" s="262"/>
      <c r="R213" s="262"/>
      <c r="S213" s="262"/>
      <c r="T213" s="262"/>
      <c r="U213" s="231"/>
      <c r="V213" s="232"/>
      <c r="W213" s="149"/>
      <c r="X213" s="149"/>
      <c r="Y213" s="149"/>
    </row>
    <row r="214" spans="3:26" ht="13.9" customHeight="1" x14ac:dyDescent="0.15">
      <c r="C214" s="178"/>
      <c r="D214" s="472"/>
      <c r="E214" s="475"/>
      <c r="F214" s="477"/>
      <c r="G214" s="478"/>
      <c r="H214" s="478"/>
      <c r="I214" s="478"/>
      <c r="J214" s="478"/>
      <c r="K214" s="478"/>
      <c r="L214" s="478"/>
      <c r="M214" s="478"/>
      <c r="N214" s="478"/>
      <c r="O214" s="478"/>
      <c r="P214" s="478"/>
      <c r="Q214" s="478"/>
      <c r="R214" s="478"/>
      <c r="S214" s="478"/>
      <c r="T214" s="478"/>
      <c r="U214" s="479"/>
      <c r="V214" s="226"/>
      <c r="W214" s="149"/>
      <c r="X214" s="149"/>
      <c r="Y214" s="149"/>
    </row>
    <row r="215" spans="3:26" ht="13.9" customHeight="1" x14ac:dyDescent="0.15">
      <c r="C215" s="178"/>
      <c r="D215" s="472"/>
      <c r="E215" s="475"/>
      <c r="F215" s="477"/>
      <c r="G215" s="478"/>
      <c r="H215" s="478"/>
      <c r="I215" s="478"/>
      <c r="J215" s="478"/>
      <c r="K215" s="478"/>
      <c r="L215" s="478"/>
      <c r="M215" s="478"/>
      <c r="N215" s="478"/>
      <c r="O215" s="478"/>
      <c r="P215" s="478"/>
      <c r="Q215" s="478"/>
      <c r="R215" s="478"/>
      <c r="S215" s="478"/>
      <c r="T215" s="478"/>
      <c r="U215" s="479"/>
      <c r="V215" s="226"/>
      <c r="W215" s="149"/>
      <c r="X215" s="149"/>
      <c r="Y215" s="149"/>
    </row>
    <row r="216" spans="3:26" ht="13.9" customHeight="1" x14ac:dyDescent="0.15">
      <c r="C216" s="178"/>
      <c r="D216" s="472"/>
      <c r="E216" s="475"/>
      <c r="F216" s="477"/>
      <c r="G216" s="478"/>
      <c r="H216" s="478"/>
      <c r="I216" s="478"/>
      <c r="J216" s="478"/>
      <c r="K216" s="478"/>
      <c r="L216" s="478"/>
      <c r="M216" s="478"/>
      <c r="N216" s="478"/>
      <c r="O216" s="478"/>
      <c r="P216" s="478"/>
      <c r="Q216" s="478"/>
      <c r="R216" s="478"/>
      <c r="S216" s="478"/>
      <c r="T216" s="478"/>
      <c r="U216" s="479"/>
      <c r="V216" s="226"/>
      <c r="W216" s="149"/>
      <c r="X216" s="149"/>
      <c r="Y216" s="149"/>
    </row>
    <row r="217" spans="3:26" ht="13.9" customHeight="1" x14ac:dyDescent="0.15">
      <c r="C217" s="178"/>
      <c r="D217" s="472"/>
      <c r="E217" s="475"/>
      <c r="F217" s="477"/>
      <c r="G217" s="478"/>
      <c r="H217" s="478"/>
      <c r="I217" s="478"/>
      <c r="J217" s="478"/>
      <c r="K217" s="478"/>
      <c r="L217" s="478"/>
      <c r="M217" s="478"/>
      <c r="N217" s="478"/>
      <c r="O217" s="478"/>
      <c r="P217" s="478"/>
      <c r="Q217" s="478"/>
      <c r="R217" s="478"/>
      <c r="S217" s="478"/>
      <c r="T217" s="478"/>
      <c r="U217" s="479"/>
      <c r="V217" s="226"/>
      <c r="W217" s="149"/>
      <c r="X217" s="149"/>
      <c r="Y217" s="149"/>
    </row>
    <row r="218" spans="3:26" ht="13.9" customHeight="1" x14ac:dyDescent="0.15">
      <c r="C218" s="178"/>
      <c r="D218" s="472"/>
      <c r="E218" s="475"/>
      <c r="F218" s="477"/>
      <c r="G218" s="478"/>
      <c r="H218" s="478"/>
      <c r="I218" s="478"/>
      <c r="J218" s="478"/>
      <c r="K218" s="478"/>
      <c r="L218" s="478"/>
      <c r="M218" s="478"/>
      <c r="N218" s="478"/>
      <c r="O218" s="478"/>
      <c r="P218" s="478"/>
      <c r="Q218" s="478"/>
      <c r="R218" s="478"/>
      <c r="S218" s="478"/>
      <c r="T218" s="478"/>
      <c r="U218" s="479"/>
      <c r="V218" s="226"/>
      <c r="W218" s="149"/>
      <c r="X218" s="149"/>
      <c r="Y218" s="149"/>
    </row>
    <row r="219" spans="3:26" ht="13.9" customHeight="1" x14ac:dyDescent="0.15">
      <c r="C219" s="178"/>
      <c r="D219" s="472"/>
      <c r="E219" s="475"/>
      <c r="F219" s="477"/>
      <c r="G219" s="478"/>
      <c r="H219" s="478"/>
      <c r="I219" s="478"/>
      <c r="J219" s="478"/>
      <c r="K219" s="478"/>
      <c r="L219" s="478"/>
      <c r="M219" s="478"/>
      <c r="N219" s="478"/>
      <c r="O219" s="478"/>
      <c r="P219" s="478"/>
      <c r="Q219" s="478"/>
      <c r="R219" s="478"/>
      <c r="S219" s="478"/>
      <c r="T219" s="478"/>
      <c r="U219" s="479"/>
      <c r="V219" s="226"/>
      <c r="W219" s="149"/>
      <c r="X219" s="149"/>
      <c r="Y219" s="149"/>
    </row>
    <row r="220" spans="3:26" ht="13.9" customHeight="1" x14ac:dyDescent="0.15">
      <c r="C220" s="178"/>
      <c r="D220" s="472"/>
      <c r="E220" s="475"/>
      <c r="F220" s="477"/>
      <c r="G220" s="478"/>
      <c r="H220" s="478"/>
      <c r="I220" s="478"/>
      <c r="J220" s="478"/>
      <c r="K220" s="478"/>
      <c r="L220" s="478"/>
      <c r="M220" s="478"/>
      <c r="N220" s="478"/>
      <c r="O220" s="478"/>
      <c r="P220" s="478"/>
      <c r="Q220" s="478"/>
      <c r="R220" s="478"/>
      <c r="S220" s="478"/>
      <c r="T220" s="478"/>
      <c r="U220" s="479"/>
      <c r="V220" s="226"/>
      <c r="W220" s="149"/>
      <c r="X220" s="149"/>
      <c r="Y220" s="149"/>
    </row>
    <row r="221" spans="3:26" ht="13.9" customHeight="1" x14ac:dyDescent="0.15">
      <c r="C221" s="178"/>
      <c r="D221" s="472"/>
      <c r="E221" s="475"/>
      <c r="F221" s="477"/>
      <c r="G221" s="478"/>
      <c r="H221" s="478"/>
      <c r="I221" s="478"/>
      <c r="J221" s="478"/>
      <c r="K221" s="478"/>
      <c r="L221" s="478"/>
      <c r="M221" s="478"/>
      <c r="N221" s="478"/>
      <c r="O221" s="478"/>
      <c r="P221" s="478"/>
      <c r="Q221" s="478"/>
      <c r="R221" s="478"/>
      <c r="S221" s="478"/>
      <c r="T221" s="478"/>
      <c r="U221" s="479"/>
      <c r="V221" s="468"/>
      <c r="W221" s="469"/>
      <c r="X221" s="469"/>
      <c r="Y221" s="469"/>
      <c r="Z221" s="469"/>
    </row>
    <row r="222" spans="3:26" ht="13.9" customHeight="1" x14ac:dyDescent="0.15">
      <c r="C222" s="180"/>
      <c r="D222" s="473"/>
      <c r="E222" s="476"/>
      <c r="F222" s="480"/>
      <c r="G222" s="481"/>
      <c r="H222" s="481"/>
      <c r="I222" s="481"/>
      <c r="J222" s="481"/>
      <c r="K222" s="481"/>
      <c r="L222" s="481"/>
      <c r="M222" s="481"/>
      <c r="N222" s="481"/>
      <c r="O222" s="481"/>
      <c r="P222" s="481"/>
      <c r="Q222" s="481"/>
      <c r="R222" s="481"/>
      <c r="S222" s="481"/>
      <c r="T222" s="481"/>
      <c r="U222" s="482"/>
      <c r="V222" s="226"/>
      <c r="W222" s="149"/>
      <c r="X222" s="149"/>
      <c r="Y222" s="149"/>
    </row>
    <row r="223" spans="3:26" ht="18" customHeight="1" x14ac:dyDescent="0.15">
      <c r="C223" s="464" t="s">
        <v>114</v>
      </c>
      <c r="D223" s="464"/>
      <c r="E223" s="464"/>
      <c r="F223" s="464"/>
      <c r="G223" s="464"/>
      <c r="H223" s="464"/>
      <c r="I223" s="464"/>
      <c r="J223" s="464"/>
      <c r="K223" s="464"/>
      <c r="L223" s="464"/>
      <c r="M223" s="464"/>
      <c r="N223" s="464"/>
      <c r="O223" s="464"/>
      <c r="P223" s="464"/>
      <c r="Q223" s="464"/>
      <c r="R223" s="464"/>
      <c r="S223" s="464"/>
      <c r="T223" s="464"/>
      <c r="U223" s="464"/>
      <c r="V223" s="232"/>
      <c r="W223" s="149"/>
      <c r="X223" s="149"/>
      <c r="Y223" s="149"/>
    </row>
    <row r="224" spans="3:26" ht="15" customHeight="1" x14ac:dyDescent="0.15">
      <c r="C224" s="182"/>
      <c r="D224" s="471" t="s">
        <v>48</v>
      </c>
      <c r="E224" s="474" t="s">
        <v>79</v>
      </c>
      <c r="F224" s="267" t="s">
        <v>80</v>
      </c>
      <c r="G224" s="31"/>
      <c r="H224" s="31"/>
      <c r="I224" s="29"/>
      <c r="J224" s="29"/>
      <c r="K224" s="29"/>
      <c r="L224" s="30"/>
      <c r="M224" s="30"/>
      <c r="N224" s="30"/>
      <c r="O224" s="31"/>
      <c r="P224" s="31"/>
      <c r="Q224" s="31"/>
      <c r="R224" s="31"/>
      <c r="S224" s="29"/>
      <c r="T224" s="29"/>
      <c r="U224" s="32"/>
      <c r="V224" s="226"/>
      <c r="W224" s="149"/>
      <c r="X224" s="149"/>
      <c r="Y224" s="149"/>
    </row>
    <row r="225" spans="3:27" ht="45" customHeight="1" x14ac:dyDescent="0.15">
      <c r="C225" s="178"/>
      <c r="D225" s="472"/>
      <c r="E225" s="475"/>
      <c r="F225" s="489" t="s">
        <v>108</v>
      </c>
      <c r="G225" s="490"/>
      <c r="H225" s="490"/>
      <c r="I225" s="490"/>
      <c r="J225" s="490"/>
      <c r="K225" s="470">
        <f>+別紙!AA43</f>
        <v>925.1</v>
      </c>
      <c r="L225" s="470"/>
      <c r="M225" s="470"/>
      <c r="N225" s="470"/>
      <c r="O225" s="470"/>
      <c r="P225" s="181" t="s">
        <v>77</v>
      </c>
      <c r="Q225" s="491" t="s">
        <v>115</v>
      </c>
      <c r="R225" s="492"/>
      <c r="S225" s="492"/>
      <c r="T225" s="492"/>
      <c r="U225" s="493"/>
      <c r="V225" s="92"/>
      <c r="W225" s="92"/>
      <c r="X225" s="232"/>
      <c r="Y225" s="149"/>
      <c r="Z225" s="149"/>
      <c r="AA225" s="149"/>
    </row>
    <row r="226" spans="3:27" ht="45" customHeight="1" x14ac:dyDescent="0.15">
      <c r="C226" s="178"/>
      <c r="D226" s="472"/>
      <c r="E226" s="475"/>
      <c r="F226" s="234"/>
      <c r="G226" s="483" t="s">
        <v>110</v>
      </c>
      <c r="H226" s="484"/>
      <c r="I226" s="484"/>
      <c r="J226" s="484"/>
      <c r="K226" s="470">
        <f>+別紙!AA44</f>
        <v>0</v>
      </c>
      <c r="L226" s="470"/>
      <c r="M226" s="470"/>
      <c r="N226" s="470"/>
      <c r="O226" s="470"/>
      <c r="P226" s="417" t="s">
        <v>77</v>
      </c>
      <c r="Q226" s="494"/>
      <c r="R226" s="495"/>
      <c r="S226" s="495"/>
      <c r="T226" s="495"/>
      <c r="U226" s="496"/>
      <c r="V226" s="92"/>
      <c r="W226" s="92"/>
      <c r="X226" s="232"/>
      <c r="Y226" s="149"/>
      <c r="Z226" s="149"/>
      <c r="AA226" s="149"/>
    </row>
    <row r="227" spans="3:27" ht="45" customHeight="1" x14ac:dyDescent="0.15">
      <c r="C227" s="178"/>
      <c r="D227" s="472"/>
      <c r="E227" s="475"/>
      <c r="F227" s="234"/>
      <c r="G227" s="483" t="s">
        <v>111</v>
      </c>
      <c r="H227" s="484"/>
      <c r="I227" s="484"/>
      <c r="J227" s="484"/>
      <c r="K227" s="470">
        <f>+別紙!AA45</f>
        <v>0</v>
      </c>
      <c r="L227" s="470"/>
      <c r="M227" s="470"/>
      <c r="N227" s="470"/>
      <c r="O227" s="470"/>
      <c r="P227" s="417" t="s">
        <v>77</v>
      </c>
      <c r="Q227" s="494"/>
      <c r="R227" s="495"/>
      <c r="S227" s="495"/>
      <c r="T227" s="495"/>
      <c r="U227" s="496"/>
      <c r="V227" s="92"/>
      <c r="W227" s="92"/>
      <c r="X227" s="232"/>
      <c r="Y227" s="149"/>
      <c r="Z227" s="149"/>
      <c r="AA227" s="149"/>
    </row>
    <row r="228" spans="3:27" ht="45" customHeight="1" x14ac:dyDescent="0.15">
      <c r="C228" s="178"/>
      <c r="D228" s="472"/>
      <c r="E228" s="475"/>
      <c r="F228" s="234"/>
      <c r="G228" s="483" t="s">
        <v>112</v>
      </c>
      <c r="H228" s="484"/>
      <c r="I228" s="484"/>
      <c r="J228" s="484"/>
      <c r="K228" s="470">
        <f>+別紙!AA46</f>
        <v>24</v>
      </c>
      <c r="L228" s="470"/>
      <c r="M228" s="470"/>
      <c r="N228" s="470"/>
      <c r="O228" s="470"/>
      <c r="P228" s="417" t="s">
        <v>77</v>
      </c>
      <c r="Q228" s="494"/>
      <c r="R228" s="495"/>
      <c r="S228" s="495"/>
      <c r="T228" s="495"/>
      <c r="U228" s="496"/>
      <c r="V228" s="92"/>
      <c r="W228" s="92"/>
      <c r="X228" s="232"/>
      <c r="Y228" s="149"/>
      <c r="Z228" s="149"/>
      <c r="AA228" s="149"/>
    </row>
    <row r="229" spans="3:27" ht="45" customHeight="1" x14ac:dyDescent="0.15">
      <c r="C229" s="178"/>
      <c r="D229" s="472"/>
      <c r="E229" s="475"/>
      <c r="F229" s="235"/>
      <c r="G229" s="483" t="s">
        <v>113</v>
      </c>
      <c r="H229" s="484"/>
      <c r="I229" s="484"/>
      <c r="J229" s="484"/>
      <c r="K229" s="470">
        <f>+別紙!AA47</f>
        <v>0</v>
      </c>
      <c r="L229" s="470"/>
      <c r="M229" s="470"/>
      <c r="N229" s="470"/>
      <c r="O229" s="470"/>
      <c r="P229" s="417" t="s">
        <v>77</v>
      </c>
      <c r="Q229" s="497"/>
      <c r="R229" s="498"/>
      <c r="S229" s="498"/>
      <c r="T229" s="498"/>
      <c r="U229" s="499"/>
      <c r="V229" s="92"/>
      <c r="W229" s="92"/>
      <c r="X229" s="232"/>
      <c r="Y229" s="149"/>
      <c r="Z229" s="149"/>
      <c r="AA229" s="149"/>
    </row>
    <row r="230" spans="3:27" ht="13.9" customHeight="1" x14ac:dyDescent="0.15">
      <c r="C230" s="178"/>
      <c r="D230" s="472"/>
      <c r="E230" s="475"/>
      <c r="F230" s="163" t="s">
        <v>82</v>
      </c>
      <c r="G230" s="36"/>
      <c r="H230" s="36"/>
      <c r="I230" s="34"/>
      <c r="J230" s="34"/>
      <c r="K230" s="34"/>
      <c r="L230" s="35"/>
      <c r="M230" s="35"/>
      <c r="N230" s="35"/>
      <c r="O230" s="36"/>
      <c r="P230" s="36"/>
      <c r="Q230" s="36"/>
      <c r="R230" s="36"/>
      <c r="S230" s="34"/>
      <c r="T230" s="260"/>
      <c r="U230" s="37"/>
      <c r="V230" s="232"/>
      <c r="W230" s="149"/>
      <c r="X230" s="149"/>
      <c r="Y230" s="149"/>
    </row>
    <row r="231" spans="3:27" ht="13.9" customHeight="1" x14ac:dyDescent="0.15">
      <c r="C231" s="178"/>
      <c r="D231" s="472"/>
      <c r="E231" s="475"/>
      <c r="F231" s="477"/>
      <c r="G231" s="478"/>
      <c r="H231" s="478"/>
      <c r="I231" s="478"/>
      <c r="J231" s="478"/>
      <c r="K231" s="478"/>
      <c r="L231" s="478"/>
      <c r="M231" s="478"/>
      <c r="N231" s="478"/>
      <c r="O231" s="478"/>
      <c r="P231" s="478"/>
      <c r="Q231" s="478"/>
      <c r="R231" s="478"/>
      <c r="S231" s="478"/>
      <c r="T231" s="478"/>
      <c r="U231" s="479"/>
      <c r="V231" s="226"/>
      <c r="W231" s="149"/>
      <c r="X231" s="149"/>
      <c r="Y231" s="149"/>
    </row>
    <row r="232" spans="3:27" ht="13.9" customHeight="1" x14ac:dyDescent="0.15">
      <c r="C232" s="178"/>
      <c r="D232" s="472"/>
      <c r="E232" s="475"/>
      <c r="F232" s="477"/>
      <c r="G232" s="478"/>
      <c r="H232" s="478"/>
      <c r="I232" s="478"/>
      <c r="J232" s="478"/>
      <c r="K232" s="478"/>
      <c r="L232" s="478"/>
      <c r="M232" s="478"/>
      <c r="N232" s="478"/>
      <c r="O232" s="478"/>
      <c r="P232" s="478"/>
      <c r="Q232" s="478"/>
      <c r="R232" s="478"/>
      <c r="S232" s="478"/>
      <c r="T232" s="478"/>
      <c r="U232" s="479"/>
      <c r="V232" s="226"/>
      <c r="W232" s="149"/>
      <c r="X232" s="149"/>
      <c r="Y232" s="149"/>
    </row>
    <row r="233" spans="3:27" ht="13.9" customHeight="1" x14ac:dyDescent="0.15">
      <c r="C233" s="178"/>
      <c r="D233" s="472"/>
      <c r="E233" s="475"/>
      <c r="F233" s="477"/>
      <c r="G233" s="478"/>
      <c r="H233" s="478"/>
      <c r="I233" s="478"/>
      <c r="J233" s="478"/>
      <c r="K233" s="478"/>
      <c r="L233" s="478"/>
      <c r="M233" s="478"/>
      <c r="N233" s="478"/>
      <c r="O233" s="478"/>
      <c r="P233" s="478"/>
      <c r="Q233" s="478"/>
      <c r="R233" s="478"/>
      <c r="S233" s="478"/>
      <c r="T233" s="478"/>
      <c r="U233" s="479"/>
      <c r="V233" s="226"/>
      <c r="W233" s="149"/>
      <c r="X233" s="149"/>
      <c r="Y233" s="149"/>
    </row>
    <row r="234" spans="3:27" ht="13.9" customHeight="1" x14ac:dyDescent="0.15">
      <c r="C234" s="178"/>
      <c r="D234" s="472"/>
      <c r="E234" s="475"/>
      <c r="F234" s="477"/>
      <c r="G234" s="478"/>
      <c r="H234" s="478"/>
      <c r="I234" s="478"/>
      <c r="J234" s="478"/>
      <c r="K234" s="478"/>
      <c r="L234" s="478"/>
      <c r="M234" s="478"/>
      <c r="N234" s="478"/>
      <c r="O234" s="478"/>
      <c r="P234" s="478"/>
      <c r="Q234" s="478"/>
      <c r="R234" s="478"/>
      <c r="S234" s="478"/>
      <c r="T234" s="478"/>
      <c r="U234" s="479"/>
      <c r="V234" s="226"/>
      <c r="W234" s="149"/>
      <c r="X234" s="149"/>
      <c r="Y234" s="149"/>
    </row>
    <row r="235" spans="3:27" ht="13.9" customHeight="1" x14ac:dyDescent="0.15">
      <c r="C235" s="178"/>
      <c r="D235" s="472"/>
      <c r="E235" s="475"/>
      <c r="F235" s="477"/>
      <c r="G235" s="478"/>
      <c r="H235" s="478"/>
      <c r="I235" s="478"/>
      <c r="J235" s="478"/>
      <c r="K235" s="478"/>
      <c r="L235" s="478"/>
      <c r="M235" s="478"/>
      <c r="N235" s="478"/>
      <c r="O235" s="478"/>
      <c r="P235" s="478"/>
      <c r="Q235" s="478"/>
      <c r="R235" s="478"/>
      <c r="S235" s="478"/>
      <c r="T235" s="478"/>
      <c r="U235" s="479"/>
      <c r="V235" s="226"/>
      <c r="W235" s="149"/>
      <c r="X235" s="149"/>
      <c r="Y235" s="149"/>
    </row>
    <row r="236" spans="3:27" ht="13.9" customHeight="1" x14ac:dyDescent="0.15">
      <c r="C236" s="178"/>
      <c r="D236" s="472"/>
      <c r="E236" s="475"/>
      <c r="F236" s="477"/>
      <c r="G236" s="478"/>
      <c r="H236" s="478"/>
      <c r="I236" s="478"/>
      <c r="J236" s="478"/>
      <c r="K236" s="478"/>
      <c r="L236" s="478"/>
      <c r="M236" s="478"/>
      <c r="N236" s="478"/>
      <c r="O236" s="478"/>
      <c r="P236" s="478"/>
      <c r="Q236" s="478"/>
      <c r="R236" s="478"/>
      <c r="S236" s="478"/>
      <c r="T236" s="478"/>
      <c r="U236" s="479"/>
      <c r="V236" s="226"/>
      <c r="W236" s="149"/>
      <c r="X236" s="149"/>
      <c r="Y236" s="149"/>
    </row>
    <row r="237" spans="3:27" ht="13.9" customHeight="1" x14ac:dyDescent="0.15">
      <c r="C237" s="178"/>
      <c r="D237" s="472"/>
      <c r="E237" s="475"/>
      <c r="F237" s="477"/>
      <c r="G237" s="478"/>
      <c r="H237" s="478"/>
      <c r="I237" s="478"/>
      <c r="J237" s="478"/>
      <c r="K237" s="478"/>
      <c r="L237" s="478"/>
      <c r="M237" s="478"/>
      <c r="N237" s="478"/>
      <c r="O237" s="478"/>
      <c r="P237" s="478"/>
      <c r="Q237" s="478"/>
      <c r="R237" s="478"/>
      <c r="S237" s="478"/>
      <c r="T237" s="478"/>
      <c r="U237" s="479"/>
      <c r="V237" s="226"/>
      <c r="W237" s="149"/>
      <c r="X237" s="149"/>
      <c r="Y237" s="149"/>
    </row>
    <row r="238" spans="3:27" ht="13.9" customHeight="1" x14ac:dyDescent="0.15">
      <c r="C238" s="178"/>
      <c r="D238" s="472"/>
      <c r="E238" s="475"/>
      <c r="F238" s="477"/>
      <c r="G238" s="478"/>
      <c r="H238" s="478"/>
      <c r="I238" s="478"/>
      <c r="J238" s="478"/>
      <c r="K238" s="478"/>
      <c r="L238" s="478"/>
      <c r="M238" s="478"/>
      <c r="N238" s="478"/>
      <c r="O238" s="478"/>
      <c r="P238" s="478"/>
      <c r="Q238" s="478"/>
      <c r="R238" s="478"/>
      <c r="S238" s="478"/>
      <c r="T238" s="478"/>
      <c r="U238" s="479"/>
      <c r="V238" s="468"/>
      <c r="W238" s="469"/>
      <c r="X238" s="469"/>
      <c r="Y238" s="469"/>
      <c r="Z238" s="469"/>
      <c r="AA238" s="469"/>
    </row>
    <row r="239" spans="3:27" ht="13.9" customHeight="1" x14ac:dyDescent="0.15">
      <c r="C239" s="178"/>
      <c r="D239" s="472"/>
      <c r="E239" s="475"/>
      <c r="F239" s="480"/>
      <c r="G239" s="481"/>
      <c r="H239" s="481"/>
      <c r="I239" s="481"/>
      <c r="J239" s="481"/>
      <c r="K239" s="481"/>
      <c r="L239" s="481"/>
      <c r="M239" s="481"/>
      <c r="N239" s="481"/>
      <c r="O239" s="481"/>
      <c r="P239" s="481"/>
      <c r="Q239" s="481"/>
      <c r="R239" s="481"/>
      <c r="S239" s="481"/>
      <c r="T239" s="481"/>
      <c r="U239" s="482"/>
      <c r="V239" s="226"/>
      <c r="W239" s="149"/>
      <c r="X239" s="149"/>
      <c r="Y239" s="149"/>
    </row>
    <row r="240" spans="3:27" ht="60" customHeight="1" x14ac:dyDescent="0.15">
      <c r="C240" s="465" t="s">
        <v>116</v>
      </c>
      <c r="D240" s="466"/>
      <c r="E240" s="467"/>
      <c r="F240" s="272"/>
      <c r="G240" s="28"/>
      <c r="H240" s="28"/>
      <c r="I240" s="29"/>
      <c r="J240" s="29"/>
      <c r="K240" s="29"/>
      <c r="L240" s="30"/>
      <c r="M240" s="30"/>
      <c r="N240" s="30"/>
      <c r="O240" s="31"/>
      <c r="P240" s="31"/>
      <c r="Q240" s="31"/>
      <c r="R240" s="31"/>
      <c r="S240" s="29"/>
      <c r="T240" s="29"/>
      <c r="U240" s="32"/>
    </row>
    <row r="241" spans="1:32" ht="19.899999999999999" customHeight="1" x14ac:dyDescent="0.15">
      <c r="C241" s="402"/>
      <c r="D241" s="403"/>
      <c r="E241" s="403"/>
      <c r="F241" s="33"/>
      <c r="G241" s="33"/>
      <c r="H241" s="33"/>
      <c r="I241" s="34"/>
      <c r="J241" s="34"/>
      <c r="K241" s="34"/>
      <c r="L241" s="35"/>
      <c r="M241" s="35"/>
      <c r="N241" s="35"/>
      <c r="O241" s="36"/>
      <c r="P241" s="36"/>
      <c r="Q241" s="36"/>
      <c r="R241" s="36"/>
      <c r="S241" s="34"/>
      <c r="T241" s="260"/>
      <c r="U241" s="260"/>
    </row>
    <row r="242" spans="1:32" ht="19.899999999999999" customHeight="1" x14ac:dyDescent="0.15">
      <c r="C242" s="464" t="s">
        <v>117</v>
      </c>
      <c r="D242" s="464"/>
      <c r="E242" s="464"/>
      <c r="F242" s="464"/>
      <c r="G242" s="464"/>
      <c r="H242" s="464"/>
      <c r="I242" s="464"/>
      <c r="J242" s="464"/>
      <c r="K242" s="464"/>
      <c r="L242" s="464"/>
      <c r="M242" s="464"/>
      <c r="N242" s="464"/>
      <c r="O242" s="464"/>
      <c r="P242" s="464"/>
      <c r="Q242" s="464"/>
      <c r="R242" s="464"/>
      <c r="S242" s="464"/>
      <c r="T242" s="464"/>
      <c r="U242" s="464"/>
    </row>
    <row r="243" spans="1:32" ht="13.5" x14ac:dyDescent="0.15">
      <c r="C243" s="163" t="s">
        <v>118</v>
      </c>
      <c r="D243" s="403"/>
      <c r="E243" s="403"/>
      <c r="F243" s="33"/>
      <c r="G243" s="33"/>
      <c r="H243" s="33"/>
      <c r="I243" s="34"/>
      <c r="J243" s="34"/>
      <c r="K243" s="34"/>
      <c r="L243" s="35"/>
      <c r="M243" s="35"/>
      <c r="N243" s="35"/>
      <c r="O243" s="36"/>
      <c r="P243" s="36"/>
      <c r="Q243" s="36"/>
      <c r="R243" s="36"/>
      <c r="S243" s="34"/>
      <c r="T243" s="34"/>
      <c r="U243" s="37"/>
    </row>
    <row r="244" spans="1:32" ht="15" customHeight="1" x14ac:dyDescent="0.15">
      <c r="A244" s="23">
        <v>11</v>
      </c>
      <c r="C244" s="404"/>
      <c r="D244" s="38"/>
      <c r="E244" s="38"/>
      <c r="F244" s="38"/>
      <c r="G244" s="38"/>
      <c r="H244" s="38"/>
      <c r="I244" s="38"/>
      <c r="J244" s="38"/>
      <c r="K244" s="38"/>
      <c r="L244" s="38"/>
      <c r="M244" s="38"/>
      <c r="N244" s="38"/>
      <c r="O244" s="38"/>
      <c r="P244" s="38"/>
      <c r="Q244" s="38"/>
      <c r="R244" s="38"/>
      <c r="S244" s="38"/>
      <c r="T244" s="38"/>
      <c r="U244" s="39"/>
    </row>
    <row r="245" spans="1:32" ht="24" customHeight="1" x14ac:dyDescent="0.15">
      <c r="C245" s="183">
        <v>1</v>
      </c>
      <c r="D245" s="462" t="s">
        <v>119</v>
      </c>
      <c r="E245" s="462"/>
      <c r="F245" s="462"/>
      <c r="G245" s="462"/>
      <c r="H245" s="462"/>
      <c r="I245" s="462"/>
      <c r="J245" s="462"/>
      <c r="K245" s="462"/>
      <c r="L245" s="462"/>
      <c r="M245" s="462"/>
      <c r="N245" s="462"/>
      <c r="O245" s="462"/>
      <c r="P245" s="462"/>
      <c r="Q245" s="462"/>
      <c r="R245" s="462"/>
      <c r="S245" s="462"/>
      <c r="T245" s="462"/>
      <c r="U245" s="463"/>
    </row>
    <row r="246" spans="1:32" ht="40.9" customHeight="1" x14ac:dyDescent="0.15">
      <c r="C246" s="183"/>
      <c r="D246" s="462" t="s">
        <v>120</v>
      </c>
      <c r="E246" s="462"/>
      <c r="F246" s="462"/>
      <c r="G246" s="462"/>
      <c r="H246" s="462"/>
      <c r="I246" s="462"/>
      <c r="J246" s="462"/>
      <c r="K246" s="462"/>
      <c r="L246" s="462"/>
      <c r="M246" s="462"/>
      <c r="N246" s="462"/>
      <c r="O246" s="462"/>
      <c r="P246" s="462"/>
      <c r="Q246" s="462"/>
      <c r="R246" s="462"/>
      <c r="S246" s="462"/>
      <c r="T246" s="462"/>
      <c r="U246" s="463"/>
    </row>
    <row r="247" spans="1:32" ht="15" customHeight="1" x14ac:dyDescent="0.15">
      <c r="A247" s="22"/>
      <c r="B247" s="22"/>
      <c r="C247" s="183">
        <v>2</v>
      </c>
      <c r="D247" s="184" t="s">
        <v>121</v>
      </c>
      <c r="E247" s="407"/>
      <c r="F247" s="407"/>
      <c r="G247" s="407"/>
      <c r="H247" s="407"/>
      <c r="I247" s="407"/>
      <c r="J247" s="407"/>
      <c r="K247" s="407"/>
      <c r="L247" s="407"/>
      <c r="M247" s="407"/>
      <c r="N247" s="407"/>
      <c r="O247" s="407"/>
      <c r="P247" s="407"/>
      <c r="Q247" s="407"/>
      <c r="R247" s="407"/>
      <c r="S247" s="407"/>
      <c r="T247" s="407"/>
      <c r="U247" s="408"/>
    </row>
    <row r="248" spans="1:32" ht="15" customHeight="1" x14ac:dyDescent="0.15">
      <c r="A248" s="22"/>
      <c r="B248" s="22"/>
      <c r="C248" s="183">
        <v>3</v>
      </c>
      <c r="D248" s="184" t="s">
        <v>122</v>
      </c>
      <c r="E248" s="407"/>
      <c r="F248" s="407"/>
      <c r="G248" s="407"/>
      <c r="H248" s="407"/>
      <c r="I248" s="407"/>
      <c r="J248" s="407"/>
      <c r="K248" s="407"/>
      <c r="L248" s="407"/>
      <c r="M248" s="407"/>
      <c r="N248" s="407"/>
      <c r="O248" s="407"/>
      <c r="P248" s="407"/>
      <c r="Q248" s="407"/>
      <c r="R248" s="407"/>
      <c r="S248" s="407"/>
      <c r="T248" s="407"/>
      <c r="U248" s="408"/>
    </row>
    <row r="249" spans="1:32" ht="15" customHeight="1" x14ac:dyDescent="0.15">
      <c r="A249" s="22"/>
      <c r="B249" s="22"/>
      <c r="C249" s="183"/>
      <c r="D249" s="185" t="s">
        <v>123</v>
      </c>
      <c r="E249" s="184" t="s">
        <v>124</v>
      </c>
      <c r="F249" s="407"/>
      <c r="G249" s="407"/>
      <c r="H249" s="407"/>
      <c r="I249" s="407"/>
      <c r="J249" s="407"/>
      <c r="K249" s="407"/>
      <c r="L249" s="407"/>
      <c r="M249" s="407"/>
      <c r="N249" s="407"/>
      <c r="O249" s="407"/>
      <c r="P249" s="407"/>
      <c r="Q249" s="407"/>
      <c r="R249" s="407"/>
      <c r="S249" s="407"/>
      <c r="T249" s="407"/>
      <c r="U249" s="408"/>
    </row>
    <row r="250" spans="1:32" ht="39" customHeight="1" x14ac:dyDescent="0.15">
      <c r="A250" s="22"/>
      <c r="B250" s="22"/>
      <c r="C250" s="183"/>
      <c r="D250" s="185" t="s">
        <v>125</v>
      </c>
      <c r="E250" s="462" t="s">
        <v>126</v>
      </c>
      <c r="F250" s="462"/>
      <c r="G250" s="462"/>
      <c r="H250" s="462"/>
      <c r="I250" s="462"/>
      <c r="J250" s="462"/>
      <c r="K250" s="462"/>
      <c r="L250" s="462"/>
      <c r="M250" s="462"/>
      <c r="N250" s="462"/>
      <c r="O250" s="462"/>
      <c r="P250" s="462"/>
      <c r="Q250" s="462"/>
      <c r="R250" s="462"/>
      <c r="S250" s="462"/>
      <c r="T250" s="462"/>
      <c r="U250" s="463"/>
      <c r="W250" s="275" t="s">
        <v>127</v>
      </c>
      <c r="AA250"/>
      <c r="AB250"/>
    </row>
    <row r="251" spans="1:32" ht="30" customHeight="1" x14ac:dyDescent="0.15">
      <c r="A251" s="22"/>
      <c r="B251" s="22"/>
      <c r="C251" s="183"/>
      <c r="D251" s="185" t="s">
        <v>128</v>
      </c>
      <c r="E251" s="462" t="s">
        <v>129</v>
      </c>
      <c r="F251" s="462"/>
      <c r="G251" s="462"/>
      <c r="H251" s="462"/>
      <c r="I251" s="462"/>
      <c r="J251" s="462"/>
      <c r="K251" s="462"/>
      <c r="L251" s="462"/>
      <c r="M251" s="462"/>
      <c r="N251" s="462"/>
      <c r="O251" s="462"/>
      <c r="P251" s="462"/>
      <c r="Q251" s="462"/>
      <c r="R251" s="462"/>
      <c r="S251" s="462"/>
      <c r="T251" s="462"/>
      <c r="U251" s="463"/>
      <c r="W251" s="275" t="s">
        <v>130</v>
      </c>
      <c r="X251" s="1"/>
      <c r="Z251" s="2"/>
      <c r="AA251" s="2"/>
    </row>
    <row r="252" spans="1:32" ht="40.9" customHeight="1" x14ac:dyDescent="0.15">
      <c r="A252" s="22"/>
      <c r="B252" s="22"/>
      <c r="C252" s="183">
        <v>4</v>
      </c>
      <c r="D252" s="462" t="s">
        <v>131</v>
      </c>
      <c r="E252" s="462"/>
      <c r="F252" s="462"/>
      <c r="G252" s="462"/>
      <c r="H252" s="462"/>
      <c r="I252" s="462"/>
      <c r="J252" s="462"/>
      <c r="K252" s="462"/>
      <c r="L252" s="462"/>
      <c r="M252" s="462"/>
      <c r="N252" s="462"/>
      <c r="O252" s="462"/>
      <c r="P252" s="462"/>
      <c r="Q252" s="462"/>
      <c r="R252" s="462"/>
      <c r="S252" s="462"/>
      <c r="T252" s="462"/>
      <c r="U252" s="463"/>
      <c r="W252" s="275" t="s">
        <v>132</v>
      </c>
      <c r="X252" s="1"/>
      <c r="Z252" s="2"/>
      <c r="AA252" s="2"/>
    </row>
    <row r="253" spans="1:32" ht="76.150000000000006" customHeight="1" x14ac:dyDescent="0.15">
      <c r="A253" s="22"/>
      <c r="B253" s="22"/>
      <c r="C253" s="183">
        <v>5</v>
      </c>
      <c r="D253" s="462" t="s">
        <v>133</v>
      </c>
      <c r="E253" s="462"/>
      <c r="F253" s="462"/>
      <c r="G253" s="462"/>
      <c r="H253" s="462"/>
      <c r="I253" s="462"/>
      <c r="J253" s="462"/>
      <c r="K253" s="462"/>
      <c r="L253" s="462"/>
      <c r="M253" s="462"/>
      <c r="N253" s="462"/>
      <c r="O253" s="462"/>
      <c r="P253" s="462"/>
      <c r="Q253" s="462"/>
      <c r="R253" s="462"/>
      <c r="S253" s="462"/>
      <c r="T253" s="462"/>
      <c r="U253" s="463"/>
      <c r="W253" s="275" t="s">
        <v>134</v>
      </c>
      <c r="Z253" s="2"/>
      <c r="AA253" s="2"/>
    </row>
    <row r="254" spans="1:32" ht="40.9" customHeight="1" x14ac:dyDescent="0.15">
      <c r="A254" s="22"/>
      <c r="B254" s="22"/>
      <c r="C254" s="183">
        <v>6</v>
      </c>
      <c r="D254" s="462" t="s">
        <v>135</v>
      </c>
      <c r="E254" s="462"/>
      <c r="F254" s="462"/>
      <c r="G254" s="462"/>
      <c r="H254" s="462"/>
      <c r="I254" s="462"/>
      <c r="J254" s="462"/>
      <c r="K254" s="462"/>
      <c r="L254" s="462"/>
      <c r="M254" s="462"/>
      <c r="N254" s="462"/>
      <c r="O254" s="462"/>
      <c r="P254" s="462"/>
      <c r="Q254" s="462"/>
      <c r="R254" s="462"/>
      <c r="S254" s="462"/>
      <c r="T254" s="462"/>
      <c r="U254" s="463"/>
      <c r="W254" s="275" t="s">
        <v>136</v>
      </c>
      <c r="Z254" s="2"/>
      <c r="AA254" s="2"/>
    </row>
    <row r="255" spans="1:32" ht="15" customHeight="1" x14ac:dyDescent="0.15">
      <c r="A255" s="22"/>
      <c r="B255" s="22"/>
      <c r="C255" s="183">
        <v>7</v>
      </c>
      <c r="D255" s="184" t="s">
        <v>137</v>
      </c>
      <c r="E255" s="407"/>
      <c r="F255" s="407"/>
      <c r="G255" s="407"/>
      <c r="H255" s="407"/>
      <c r="I255" s="407"/>
      <c r="J255" s="407"/>
      <c r="K255" s="407"/>
      <c r="L255" s="407"/>
      <c r="M255" s="407"/>
      <c r="N255" s="407"/>
      <c r="O255" s="407"/>
      <c r="P255" s="407"/>
      <c r="Q255" s="407"/>
      <c r="R255" s="407"/>
      <c r="S255" s="407"/>
      <c r="T255" s="407"/>
      <c r="U255" s="408"/>
      <c r="X255" s="42"/>
      <c r="Z255" s="2"/>
      <c r="AA255" s="2"/>
    </row>
    <row r="256" spans="1:32" ht="15" customHeight="1" x14ac:dyDescent="0.15">
      <c r="A256" s="22"/>
      <c r="B256" s="22"/>
      <c r="C256" s="186"/>
      <c r="D256" s="40"/>
      <c r="E256" s="40"/>
      <c r="F256" s="40"/>
      <c r="G256" s="40"/>
      <c r="H256" s="40"/>
      <c r="I256" s="40"/>
      <c r="J256" s="40"/>
      <c r="K256" s="40"/>
      <c r="L256" s="40"/>
      <c r="M256" s="40"/>
      <c r="N256" s="40"/>
      <c r="O256" s="40"/>
      <c r="P256" s="40"/>
      <c r="Q256" s="40"/>
      <c r="R256" s="40"/>
      <c r="S256" s="40"/>
      <c r="T256" s="40"/>
      <c r="U256" s="41"/>
      <c r="W256" s="25"/>
      <c r="X256" s="25"/>
      <c r="Y256" s="25"/>
      <c r="Z256" s="25"/>
      <c r="AA256" s="25"/>
      <c r="AB256" s="25"/>
      <c r="AC256" s="25"/>
      <c r="AD256" s="25"/>
      <c r="AE256" s="25"/>
      <c r="AF256" s="25"/>
    </row>
    <row r="257" spans="1:34" ht="15" customHeight="1" x14ac:dyDescent="0.15">
      <c r="A257" s="22"/>
      <c r="B257" s="22"/>
      <c r="W257" s="237"/>
      <c r="X257" s="237"/>
      <c r="Y257" s="237"/>
      <c r="Z257" s="237"/>
      <c r="AA257" s="237"/>
      <c r="AB257" s="237"/>
      <c r="AC257" s="237"/>
      <c r="AD257" s="237"/>
      <c r="AE257" s="237"/>
      <c r="AF257" s="237"/>
      <c r="AG257"/>
    </row>
    <row r="258" spans="1:34" ht="23.25" customHeight="1" x14ac:dyDescent="0.15">
      <c r="A258" s="22"/>
      <c r="B258" s="22"/>
      <c r="W258" s="3"/>
      <c r="X258" s="3"/>
      <c r="Y258" s="3"/>
      <c r="Z258" s="3"/>
      <c r="AA258" s="3"/>
      <c r="AB258" s="3"/>
      <c r="AC258" s="3"/>
      <c r="AD258" s="3"/>
      <c r="AE258" s="3"/>
      <c r="AG258" s="92"/>
    </row>
    <row r="259" spans="1:34" ht="23.25" customHeight="1" x14ac:dyDescent="0.15">
      <c r="A259" s="22"/>
      <c r="B259" s="22"/>
      <c r="W259" s="3"/>
      <c r="X259" s="3"/>
      <c r="Y259" s="3"/>
      <c r="Z259" s="3"/>
      <c r="AA259" s="92"/>
      <c r="AB259" s="3"/>
      <c r="AC259" s="3"/>
      <c r="AD259" s="3"/>
      <c r="AE259" s="3"/>
      <c r="AG259" s="92"/>
    </row>
    <row r="260" spans="1:34" ht="23.25" customHeight="1" x14ac:dyDescent="0.15">
      <c r="A260" s="22"/>
      <c r="B260" s="22"/>
      <c r="W260" s="92"/>
      <c r="X260" s="3"/>
      <c r="Y260" s="3"/>
      <c r="Z260" s="3"/>
      <c r="AA260" s="3"/>
      <c r="AB260" s="3"/>
      <c r="AC260" s="3"/>
      <c r="AD260" s="3"/>
      <c r="AE260" s="3"/>
      <c r="AG260" s="92"/>
      <c r="AH260" s="238"/>
    </row>
    <row r="261" spans="1:34" ht="23.25" customHeight="1" x14ac:dyDescent="0.15">
      <c r="A261" s="22"/>
      <c r="B261" s="22"/>
      <c r="W261" s="3"/>
      <c r="X261" s="3"/>
      <c r="Y261" s="3"/>
      <c r="Z261" s="3"/>
      <c r="AA261" s="92"/>
      <c r="AB261" s="3"/>
      <c r="AC261" s="3"/>
      <c r="AD261" s="3"/>
      <c r="AE261" s="3"/>
      <c r="AF261" s="3"/>
      <c r="AG261" s="92"/>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276" t="s">
        <v>138</v>
      </c>
      <c r="X265" s="276" t="s">
        <v>139</v>
      </c>
      <c r="Y265" s="276"/>
      <c r="Z265"/>
      <c r="AA265"/>
      <c r="AB265"/>
      <c r="AC265"/>
      <c r="AD265"/>
      <c r="AE265"/>
      <c r="AF265"/>
    </row>
    <row r="266" spans="1:34" ht="13.5" x14ac:dyDescent="0.15">
      <c r="W266" s="276" t="s">
        <v>140</v>
      </c>
      <c r="X266" s="277" t="s">
        <v>141</v>
      </c>
      <c r="Y266" s="276"/>
      <c r="Z266"/>
      <c r="AA266"/>
      <c r="AB266"/>
      <c r="AC266"/>
      <c r="AD266"/>
      <c r="AE266"/>
      <c r="AF266"/>
    </row>
    <row r="267" spans="1:34" ht="13.5" x14ac:dyDescent="0.15">
      <c r="W267" s="276"/>
      <c r="X267" s="276"/>
      <c r="Y267" s="276"/>
      <c r="Z267"/>
      <c r="AA267"/>
      <c r="AB267"/>
      <c r="AC267"/>
      <c r="AD267"/>
      <c r="AE267"/>
      <c r="AF267"/>
    </row>
    <row r="268" spans="1:34" ht="13.5" x14ac:dyDescent="0.15">
      <c r="W268" s="276" t="s">
        <v>142</v>
      </c>
      <c r="X268" s="276"/>
      <c r="Y268" s="275"/>
    </row>
    <row r="269" spans="1:34" ht="13.5" x14ac:dyDescent="0.15">
      <c r="W269" s="276" t="s">
        <v>143</v>
      </c>
      <c r="X269" s="276"/>
      <c r="Y269" s="275"/>
    </row>
    <row r="270" spans="1:34" ht="13.5" x14ac:dyDescent="0.15">
      <c r="W270" s="276" t="s">
        <v>144</v>
      </c>
      <c r="X270" s="276"/>
      <c r="Y270" s="275"/>
    </row>
    <row r="271" spans="1:34" ht="13.5" x14ac:dyDescent="0.15">
      <c r="W271" s="276" t="s">
        <v>145</v>
      </c>
      <c r="X271" s="276"/>
      <c r="Y271" s="275"/>
    </row>
    <row r="272" spans="1:34" ht="13.5" x14ac:dyDescent="0.15">
      <c r="W272" s="276" t="s">
        <v>146</v>
      </c>
      <c r="X272" s="276"/>
      <c r="Y272" s="275"/>
    </row>
    <row r="273" spans="23:25" ht="13.5" x14ac:dyDescent="0.15">
      <c r="W273" s="276" t="s">
        <v>147</v>
      </c>
      <c r="X273" s="275"/>
      <c r="Y273" s="275"/>
    </row>
    <row r="274" spans="23:25" ht="13.5" x14ac:dyDescent="0.15">
      <c r="W274" s="276" t="s">
        <v>148</v>
      </c>
      <c r="X274" s="275"/>
      <c r="Y274" s="275"/>
    </row>
    <row r="275" spans="23:25" ht="13.5" x14ac:dyDescent="0.15">
      <c r="W275" s="276" t="s">
        <v>149</v>
      </c>
      <c r="X275" s="275"/>
      <c r="Y275" s="275"/>
    </row>
    <row r="276" spans="23:25" ht="13.5" x14ac:dyDescent="0.15">
      <c r="W276" s="276" t="s">
        <v>150</v>
      </c>
      <c r="X276" s="275"/>
      <c r="Y276" s="275"/>
    </row>
    <row r="277" spans="23:25" ht="13.5" x14ac:dyDescent="0.15">
      <c r="W277" s="276" t="s">
        <v>151</v>
      </c>
      <c r="X277" s="275"/>
      <c r="Y277" s="275"/>
    </row>
    <row r="278" spans="23:25" ht="13.5" x14ac:dyDescent="0.15">
      <c r="W278" s="276" t="s">
        <v>152</v>
      </c>
      <c r="X278" s="275"/>
      <c r="Y278" s="275"/>
    </row>
    <row r="279" spans="23:25" ht="13.5" x14ac:dyDescent="0.15">
      <c r="W279" s="276" t="s">
        <v>153</v>
      </c>
      <c r="X279" s="275"/>
      <c r="Y279" s="275"/>
    </row>
    <row r="280" spans="23:25" ht="13.5" x14ac:dyDescent="0.15">
      <c r="W280" s="276" t="s">
        <v>154</v>
      </c>
      <c r="X280" s="275"/>
      <c r="Y280" s="275"/>
    </row>
    <row r="281" spans="23:25" ht="13.5" x14ac:dyDescent="0.15">
      <c r="W281" s="276" t="s">
        <v>155</v>
      </c>
      <c r="X281" s="275"/>
      <c r="Y281" s="275"/>
    </row>
    <row r="282" spans="23:25" ht="13.5" x14ac:dyDescent="0.15">
      <c r="W282" s="276" t="s">
        <v>156</v>
      </c>
      <c r="X282" s="275"/>
      <c r="Y282" s="275"/>
    </row>
    <row r="283" spans="23:25" ht="13.5" x14ac:dyDescent="0.15">
      <c r="W283" s="276" t="s">
        <v>157</v>
      </c>
      <c r="X283" s="275"/>
      <c r="Y283" s="275"/>
    </row>
    <row r="284" spans="23:25" ht="13.5" x14ac:dyDescent="0.15">
      <c r="W284" s="276" t="s">
        <v>158</v>
      </c>
      <c r="X284" s="275"/>
      <c r="Y284" s="275"/>
    </row>
    <row r="285" spans="23:25" ht="13.5" x14ac:dyDescent="0.15">
      <c r="W285" s="276" t="s">
        <v>159</v>
      </c>
      <c r="X285" s="275"/>
      <c r="Y285" s="275"/>
    </row>
    <row r="286" spans="23:25" ht="13.5" x14ac:dyDescent="0.15">
      <c r="W286" s="276" t="s">
        <v>160</v>
      </c>
      <c r="X286" s="275"/>
      <c r="Y286" s="275"/>
    </row>
    <row r="287" spans="23:25" ht="13.5" x14ac:dyDescent="0.15">
      <c r="W287" s="276" t="s">
        <v>161</v>
      </c>
      <c r="X287" s="275"/>
      <c r="Y287" s="275"/>
    </row>
    <row r="288" spans="23:25" ht="13.5" x14ac:dyDescent="0.15">
      <c r="W288" s="276" t="s">
        <v>162</v>
      </c>
      <c r="X288" s="275"/>
      <c r="Y288" s="275"/>
    </row>
    <row r="289" spans="23:25" ht="13.5" x14ac:dyDescent="0.15">
      <c r="W289" s="276" t="s">
        <v>163</v>
      </c>
      <c r="X289" s="275"/>
      <c r="Y289" s="275"/>
    </row>
    <row r="290" spans="23:25" ht="13.5" x14ac:dyDescent="0.15">
      <c r="W290" s="276" t="s">
        <v>164</v>
      </c>
      <c r="X290" s="275"/>
      <c r="Y290" s="275"/>
    </row>
    <row r="291" spans="23:25" ht="13.5" x14ac:dyDescent="0.15">
      <c r="W291" s="276" t="s">
        <v>165</v>
      </c>
      <c r="X291" s="275"/>
      <c r="Y291" s="275"/>
    </row>
    <row r="292" spans="23:25" ht="13.5" x14ac:dyDescent="0.15">
      <c r="W292" s="276" t="s">
        <v>166</v>
      </c>
      <c r="X292" s="275"/>
      <c r="Y292" s="275"/>
    </row>
    <row r="293" spans="23:25" ht="13.5" x14ac:dyDescent="0.15">
      <c r="W293" s="276" t="s">
        <v>167</v>
      </c>
      <c r="X293" s="275"/>
      <c r="Y293" s="275"/>
    </row>
    <row r="294" spans="23:25" ht="13.5" x14ac:dyDescent="0.15">
      <c r="W294" s="276" t="s">
        <v>168</v>
      </c>
      <c r="X294" s="275"/>
      <c r="Y294" s="275"/>
    </row>
    <row r="295" spans="23:25" ht="13.5" x14ac:dyDescent="0.15">
      <c r="W295" s="276" t="s">
        <v>169</v>
      </c>
      <c r="X295" s="275"/>
      <c r="Y295" s="275"/>
    </row>
    <row r="296" spans="23:25" ht="13.5" x14ac:dyDescent="0.15">
      <c r="W296" s="276" t="s">
        <v>170</v>
      </c>
      <c r="X296" s="275"/>
      <c r="Y296" s="275"/>
    </row>
    <row r="297" spans="23:25" ht="13.5" x14ac:dyDescent="0.15">
      <c r="W297" s="276" t="s">
        <v>171</v>
      </c>
      <c r="X297" s="275"/>
      <c r="Y297" s="275"/>
    </row>
    <row r="298" spans="23:25" ht="13.5" x14ac:dyDescent="0.15">
      <c r="W298" s="276" t="s">
        <v>172</v>
      </c>
      <c r="X298" s="275"/>
      <c r="Y298" s="275"/>
    </row>
    <row r="299" spans="23:25" ht="13.5" x14ac:dyDescent="0.15">
      <c r="W299" s="276" t="s">
        <v>173</v>
      </c>
      <c r="X299" s="275"/>
      <c r="Y299" s="275"/>
    </row>
    <row r="300" spans="23:25" ht="13.5" x14ac:dyDescent="0.15">
      <c r="W300" s="276" t="s">
        <v>174</v>
      </c>
      <c r="X300" s="275"/>
      <c r="Y300" s="275"/>
    </row>
    <row r="301" spans="23:25" ht="13.5" x14ac:dyDescent="0.15">
      <c r="W301" s="276" t="s">
        <v>175</v>
      </c>
      <c r="X301" s="275"/>
      <c r="Y301" s="275"/>
    </row>
    <row r="302" spans="23:25" ht="13.5" x14ac:dyDescent="0.15">
      <c r="W302" s="278" t="s">
        <v>176</v>
      </c>
      <c r="X302" s="275"/>
      <c r="Y302" s="275"/>
    </row>
    <row r="303" spans="23:25" ht="13.5" x14ac:dyDescent="0.15">
      <c r="W303" s="278" t="s">
        <v>177</v>
      </c>
      <c r="X303" s="275"/>
      <c r="Y303" s="275"/>
    </row>
    <row r="304" spans="23:25" ht="13.5" x14ac:dyDescent="0.15">
      <c r="W304" s="278" t="s">
        <v>178</v>
      </c>
      <c r="X304" s="275"/>
      <c r="Y304" s="275"/>
    </row>
    <row r="305" spans="23:25" ht="13.5" x14ac:dyDescent="0.15">
      <c r="W305" s="278" t="s">
        <v>179</v>
      </c>
      <c r="X305" s="275"/>
      <c r="Y305" s="275"/>
    </row>
    <row r="306" spans="23:25" ht="13.5" x14ac:dyDescent="0.15">
      <c r="W306" s="278" t="s">
        <v>180</v>
      </c>
      <c r="X306" s="275"/>
      <c r="Y306" s="275"/>
    </row>
    <row r="307" spans="23:25" ht="13.5" x14ac:dyDescent="0.15">
      <c r="W307" s="278" t="s">
        <v>181</v>
      </c>
      <c r="X307" s="275"/>
      <c r="Y307" s="275"/>
    </row>
    <row r="308" spans="23:25" ht="13.5" x14ac:dyDescent="0.15">
      <c r="W308" s="278" t="s">
        <v>182</v>
      </c>
      <c r="X308" s="275"/>
      <c r="Y308" s="275"/>
    </row>
    <row r="309" spans="23:25" ht="13.5" x14ac:dyDescent="0.15">
      <c r="W309" s="278" t="s">
        <v>183</v>
      </c>
      <c r="X309" s="275"/>
      <c r="Y309" s="275"/>
    </row>
    <row r="310" spans="23:25" ht="13.5" x14ac:dyDescent="0.15">
      <c r="W310" s="278" t="s">
        <v>184</v>
      </c>
      <c r="X310" s="275"/>
      <c r="Y310" s="275"/>
    </row>
    <row r="311" spans="23:25" ht="13.5" x14ac:dyDescent="0.15">
      <c r="W311" s="276" t="s">
        <v>185</v>
      </c>
      <c r="X311" s="275"/>
      <c r="Y311" s="275"/>
    </row>
    <row r="312" spans="23:25" x14ac:dyDescent="0.15">
      <c r="W312" s="275" t="s">
        <v>186</v>
      </c>
      <c r="X312" s="275"/>
      <c r="Y312" s="275"/>
    </row>
    <row r="313" spans="23:25" x14ac:dyDescent="0.15">
      <c r="W313" s="275" t="s">
        <v>187</v>
      </c>
      <c r="X313" s="275"/>
      <c r="Y313" s="275"/>
    </row>
    <row r="314" spans="23:25" x14ac:dyDescent="0.15">
      <c r="W314" s="275"/>
      <c r="X314" s="275"/>
      <c r="Y314" s="275"/>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5"/>
      <c r="Z6" s="85"/>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82" t="s">
        <v>196</v>
      </c>
      <c r="C7" s="683"/>
      <c r="D7" s="684" t="s">
        <v>284</v>
      </c>
      <c r="E7" s="685"/>
      <c r="F7" s="685"/>
      <c r="G7" s="685"/>
      <c r="H7" s="686"/>
      <c r="I7" s="134"/>
      <c r="J7" s="434"/>
      <c r="K7" s="146"/>
      <c r="L7" s="739" t="s">
        <v>285</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743"/>
      <c r="M8" s="744"/>
      <c r="N8" s="744"/>
      <c r="O8" s="744"/>
      <c r="P8" s="744"/>
      <c r="Q8" s="744"/>
      <c r="R8" s="744"/>
      <c r="S8" s="744"/>
      <c r="T8" s="744"/>
      <c r="U8" s="744"/>
      <c r="V8" s="744"/>
      <c r="W8" s="744"/>
      <c r="X8" s="744"/>
      <c r="Y8" s="744"/>
      <c r="Z8" s="744"/>
      <c r="AA8" s="745"/>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82" t="s">
        <v>196</v>
      </c>
      <c r="C7" s="683"/>
      <c r="D7" s="684" t="s">
        <v>286</v>
      </c>
      <c r="E7" s="685"/>
      <c r="F7" s="685"/>
      <c r="G7" s="685"/>
      <c r="H7" s="686"/>
      <c r="I7" s="134"/>
      <c r="J7" s="434"/>
      <c r="K7" s="146"/>
      <c r="L7" s="739" t="s">
        <v>287</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743"/>
      <c r="M8" s="744"/>
      <c r="N8" s="744"/>
      <c r="O8" s="744"/>
      <c r="P8" s="744"/>
      <c r="Q8" s="744"/>
      <c r="R8" s="744"/>
      <c r="S8" s="744"/>
      <c r="T8" s="744"/>
      <c r="U8" s="744"/>
      <c r="V8" s="744"/>
      <c r="W8" s="744"/>
      <c r="X8" s="744"/>
      <c r="Y8" s="744"/>
      <c r="Z8" s="744"/>
      <c r="AA8" s="745"/>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82" t="s">
        <v>196</v>
      </c>
      <c r="C7" s="683"/>
      <c r="D7" s="684" t="s">
        <v>288</v>
      </c>
      <c r="E7" s="685"/>
      <c r="F7" s="685"/>
      <c r="G7" s="685"/>
      <c r="H7" s="686"/>
      <c r="I7" s="134"/>
      <c r="J7" s="434"/>
      <c r="K7" s="146"/>
      <c r="L7" s="739" t="s">
        <v>289</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743"/>
      <c r="M8" s="744"/>
      <c r="N8" s="744"/>
      <c r="O8" s="744"/>
      <c r="P8" s="744"/>
      <c r="Q8" s="744"/>
      <c r="R8" s="744"/>
      <c r="S8" s="744"/>
      <c r="T8" s="744"/>
      <c r="U8" s="744"/>
      <c r="V8" s="744"/>
      <c r="W8" s="744"/>
      <c r="X8" s="744"/>
      <c r="Y8" s="744"/>
      <c r="Z8" s="744"/>
      <c r="AA8" s="745"/>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290</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9" workbookViewId="0">
      <selection activeCell="Z30" sqref="Z30:AD30"/>
    </sheetView>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291</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0.1</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0.2</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0.1</v>
      </c>
      <c r="P27" s="695"/>
      <c r="Q27" s="695"/>
      <c r="R27" s="695"/>
      <c r="S27" s="423" t="s">
        <v>77</v>
      </c>
      <c r="T27" s="65"/>
      <c r="U27" s="65"/>
      <c r="X27" s="63" t="s">
        <v>216</v>
      </c>
      <c r="Y27" s="66"/>
      <c r="AG27" s="434"/>
      <c r="AH27" s="434"/>
      <c r="AI27" s="434"/>
      <c r="AJ27" s="434"/>
      <c r="AK27" s="646">
        <f>+AG18+O27</f>
        <v>0.1</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0.2</v>
      </c>
      <c r="G29" s="651"/>
      <c r="H29" s="195" t="s">
        <v>241</v>
      </c>
      <c r="L29" s="659"/>
      <c r="O29" s="56"/>
      <c r="P29" s="135"/>
      <c r="Q29" s="52" t="s">
        <v>255</v>
      </c>
      <c r="R29" s="656" t="s">
        <v>256</v>
      </c>
      <c r="S29" s="698"/>
      <c r="T29" s="698"/>
      <c r="U29" s="699"/>
      <c r="V29" s="50"/>
      <c r="W29" s="67"/>
      <c r="X29" s="703" t="s">
        <v>257</v>
      </c>
      <c r="Y29" s="704"/>
      <c r="Z29" s="648">
        <v>0.1</v>
      </c>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0.1</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292</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293</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294</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82" t="s">
        <v>196</v>
      </c>
      <c r="C7" s="683"/>
      <c r="D7" s="684" t="s">
        <v>295</v>
      </c>
      <c r="E7" s="685"/>
      <c r="F7" s="685"/>
      <c r="G7" s="685"/>
      <c r="H7" s="686"/>
      <c r="I7" s="134"/>
      <c r="J7" s="434"/>
      <c r="K7" s="146"/>
      <c r="L7" s="739" t="s">
        <v>296</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743"/>
      <c r="M8" s="744"/>
      <c r="N8" s="744"/>
      <c r="O8" s="744"/>
      <c r="P8" s="744"/>
      <c r="Q8" s="744"/>
      <c r="R8" s="744"/>
      <c r="S8" s="744"/>
      <c r="T8" s="744"/>
      <c r="U8" s="744"/>
      <c r="V8" s="744"/>
      <c r="W8" s="744"/>
      <c r="X8" s="744"/>
      <c r="Y8" s="744"/>
      <c r="Z8" s="744"/>
      <c r="AA8" s="745"/>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82" t="s">
        <v>196</v>
      </c>
      <c r="C7" s="683"/>
      <c r="D7" s="684" t="s">
        <v>297</v>
      </c>
      <c r="E7" s="685"/>
      <c r="F7" s="685"/>
      <c r="G7" s="685"/>
      <c r="H7" s="686"/>
      <c r="I7" s="134"/>
      <c r="J7" s="434"/>
      <c r="K7" s="146"/>
      <c r="L7" s="739" t="s">
        <v>298</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743"/>
      <c r="M8" s="744"/>
      <c r="N8" s="744"/>
      <c r="O8" s="744"/>
      <c r="P8" s="744"/>
      <c r="Q8" s="744"/>
      <c r="R8" s="744"/>
      <c r="S8" s="744"/>
      <c r="T8" s="744"/>
      <c r="U8" s="744"/>
      <c r="V8" s="744"/>
      <c r="W8" s="744"/>
      <c r="X8" s="744"/>
      <c r="Y8" s="744"/>
      <c r="Z8" s="744"/>
      <c r="AA8" s="745"/>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election activeCell="A2" sqref="A2"/>
    </sheetView>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49" width="9" style="44"/>
    <col min="50" max="50" width="49.75" style="44" bestFit="1" customWidth="1"/>
    <col min="51" max="52" width="9" style="44"/>
    <col min="53" max="53" width="54.5" style="44" bestFit="1" customWidth="1"/>
    <col min="54" max="54" width="13" style="44" bestFit="1" customWidth="1"/>
    <col min="55" max="55" width="24.375" style="44" bestFit="1" customWidth="1"/>
    <col min="56" max="57" width="9" style="44"/>
    <col min="58" max="58" width="16.25" style="44" customWidth="1"/>
    <col min="59" max="16384" width="9" style="44"/>
  </cols>
  <sheetData>
    <row r="1" spans="2:48" ht="27" customHeight="1" x14ac:dyDescent="0.15">
      <c r="F1" s="43"/>
      <c r="R1" s="87" t="s">
        <v>188</v>
      </c>
      <c r="S1" s="87" t="s">
        <v>189</v>
      </c>
    </row>
    <row r="2" spans="2:48" ht="12" customHeight="1" thickBot="1" x14ac:dyDescent="0.2">
      <c r="B2" s="733" t="s">
        <v>139</v>
      </c>
      <c r="C2" s="733"/>
      <c r="D2" s="733"/>
      <c r="E2" s="733"/>
      <c r="F2" s="733"/>
      <c r="G2" s="733"/>
      <c r="H2"/>
      <c r="I2"/>
      <c r="J2"/>
      <c r="K2"/>
      <c r="L2"/>
      <c r="M2"/>
      <c r="N2"/>
      <c r="O2"/>
      <c r="P2"/>
      <c r="Q2"/>
      <c r="R2"/>
      <c r="S2"/>
      <c r="T2"/>
      <c r="U2"/>
      <c r="V2"/>
      <c r="W2"/>
      <c r="X2"/>
      <c r="Y2" s="429"/>
      <c r="Z2" s="429"/>
      <c r="AA2" s="429"/>
      <c r="AB2" s="429"/>
      <c r="AC2" s="429"/>
      <c r="AD2" s="429"/>
      <c r="AE2" s="429"/>
      <c r="AF2" s="429"/>
      <c r="AG2" s="429"/>
      <c r="AH2" s="429"/>
      <c r="AI2" s="429"/>
      <c r="AJ2" s="429"/>
      <c r="AK2" s="429"/>
      <c r="AL2" s="429"/>
      <c r="AM2" s="429"/>
      <c r="AN2" s="429"/>
      <c r="AO2" s="429"/>
      <c r="AP2" s="429"/>
      <c r="AQ2" s="429"/>
      <c r="AR2" s="429"/>
      <c r="AS2" s="429"/>
      <c r="AT2" s="114"/>
      <c r="AU2" s="111"/>
      <c r="AV2" s="434"/>
    </row>
    <row r="3" spans="2:48" ht="13.15" customHeight="1" x14ac:dyDescent="0.15">
      <c r="B3" s="733"/>
      <c r="C3" s="733"/>
      <c r="D3" s="733"/>
      <c r="E3" s="733"/>
      <c r="F3" s="733"/>
      <c r="G3" s="733"/>
      <c r="H3"/>
      <c r="I3"/>
      <c r="J3"/>
      <c r="K3"/>
      <c r="L3"/>
      <c r="M3"/>
      <c r="N3"/>
      <c r="O3"/>
      <c r="P3"/>
      <c r="Q3"/>
      <c r="R3"/>
      <c r="S3"/>
      <c r="T3"/>
      <c r="U3"/>
      <c r="V3"/>
      <c r="W3"/>
      <c r="X3"/>
      <c r="Y3" s="45"/>
      <c r="Z3" s="45"/>
      <c r="AA3" s="715"/>
      <c r="AB3" s="716"/>
      <c r="AC3" s="716"/>
      <c r="AD3" s="88"/>
      <c r="AE3" s="435"/>
      <c r="AF3" s="435"/>
      <c r="AG3" s="435"/>
      <c r="AH3" s="435"/>
      <c r="AI3" s="435"/>
      <c r="AJ3" s="435"/>
      <c r="AK3" s="435"/>
      <c r="AL3" s="435"/>
      <c r="AM3" s="435"/>
      <c r="AN3" s="435"/>
      <c r="AO3" s="719" t="s">
        <v>190</v>
      </c>
      <c r="AP3" s="720"/>
      <c r="AQ3" s="721"/>
      <c r="AR3" s="705" t="s">
        <v>191</v>
      </c>
      <c r="AS3" s="706"/>
      <c r="AT3" s="451" t="s">
        <v>27</v>
      </c>
      <c r="AU3" s="112"/>
      <c r="AV3" s="434"/>
    </row>
    <row r="4" spans="2:48" ht="14.25" thickBot="1" x14ac:dyDescent="0.2">
      <c r="C4"/>
      <c r="F4"/>
      <c r="G4"/>
      <c r="H4"/>
      <c r="I4"/>
      <c r="J4"/>
      <c r="K4"/>
      <c r="L4"/>
      <c r="M4"/>
      <c r="N4"/>
      <c r="O4"/>
      <c r="P4"/>
      <c r="Q4"/>
      <c r="R4"/>
      <c r="S4"/>
      <c r="T4"/>
      <c r="U4"/>
      <c r="V4"/>
      <c r="W4"/>
      <c r="X4"/>
      <c r="Y4" s="45"/>
      <c r="Z4" s="45"/>
      <c r="AA4" s="432"/>
      <c r="AB4" s="433"/>
      <c r="AC4" s="433"/>
      <c r="AD4" s="88"/>
      <c r="AE4" s="435"/>
      <c r="AF4" s="435"/>
      <c r="AG4" s="435"/>
      <c r="AH4" s="435"/>
      <c r="AI4" s="435"/>
      <c r="AJ4" s="435"/>
      <c r="AK4" s="435"/>
      <c r="AL4" s="435"/>
      <c r="AM4" s="435"/>
      <c r="AN4" s="435"/>
      <c r="AO4" s="722"/>
      <c r="AP4" s="723"/>
      <c r="AQ4" s="724"/>
      <c r="AR4" s="707" t="str">
        <f>+表紙!Q29</f>
        <v>〇</v>
      </c>
      <c r="AS4" s="708"/>
      <c r="AT4" s="452" t="str">
        <f>+表紙!T29</f>
        <v/>
      </c>
      <c r="AU4" s="112"/>
      <c r="AV4" s="434"/>
    </row>
    <row r="5" spans="2:48" ht="15" customHeight="1" x14ac:dyDescent="0.15">
      <c r="B5" s="143" t="s">
        <v>192</v>
      </c>
      <c r="C5" s="143"/>
      <c r="F5" s="143"/>
      <c r="G5" s="433"/>
      <c r="H5" s="433"/>
      <c r="I5" s="433"/>
      <c r="J5" s="433"/>
      <c r="K5" s="433"/>
      <c r="L5" s="45"/>
      <c r="M5" s="45"/>
      <c r="N5" s="45"/>
      <c r="O5" s="45"/>
      <c r="P5" s="45"/>
      <c r="Q5" s="45"/>
      <c r="R5" s="45"/>
      <c r="S5" s="45"/>
      <c r="T5" s="45"/>
      <c r="U5" s="45"/>
      <c r="V5" s="45"/>
      <c r="W5" s="45"/>
      <c r="X5" s="45"/>
      <c r="Y5" s="717" t="s">
        <v>193</v>
      </c>
      <c r="Z5" s="717"/>
      <c r="AA5" s="718"/>
      <c r="AB5" s="718"/>
      <c r="AC5" s="718"/>
      <c r="AD5" s="88" t="s">
        <v>194</v>
      </c>
      <c r="AE5" s="709" t="str">
        <f>+表紙!F48</f>
        <v>株式会社　浅川製作所　川和工場</v>
      </c>
      <c r="AF5" s="710"/>
      <c r="AG5" s="710"/>
      <c r="AH5" s="710"/>
      <c r="AI5" s="710"/>
      <c r="AJ5" s="710"/>
      <c r="AK5" s="710"/>
      <c r="AL5" s="710"/>
      <c r="AM5" s="710"/>
      <c r="AN5" s="710"/>
      <c r="AO5" s="710"/>
      <c r="AP5" s="710"/>
      <c r="AQ5" s="710"/>
      <c r="AR5" s="710"/>
      <c r="AS5" s="710"/>
      <c r="AT5" s="710"/>
      <c r="AU5" s="710"/>
    </row>
    <row r="6" spans="2:48" ht="24.75" customHeight="1" thickBot="1" x14ac:dyDescent="0.2">
      <c r="B6" s="145" t="s">
        <v>195</v>
      </c>
      <c r="C6" s="145"/>
      <c r="F6" s="145"/>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8" ht="28.15" customHeight="1" thickBot="1" x14ac:dyDescent="0.2">
      <c r="B7" s="682" t="s">
        <v>196</v>
      </c>
      <c r="C7" s="683"/>
      <c r="D7" s="684" t="s">
        <v>197</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8"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8"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8"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56"/>
      <c r="AD10" s="731"/>
      <c r="AE10" s="56"/>
      <c r="AM10" s="434"/>
      <c r="AN10" s="434"/>
      <c r="AO10" s="434"/>
      <c r="AP10" s="434"/>
      <c r="AQ10" s="434"/>
      <c r="AR10"/>
      <c r="AS10"/>
      <c r="AT10"/>
      <c r="AU10"/>
    </row>
    <row r="11" spans="2:48"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8"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8"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8" ht="27" customHeight="1" thickTop="1" thickBot="1" x14ac:dyDescent="0.2">
      <c r="F14" s="59" t="s">
        <v>211</v>
      </c>
      <c r="G14" s="656" t="s">
        <v>212</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8"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8"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217</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2"/>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5"/>
      <c r="U20" s="241"/>
      <c r="V20" s="243"/>
      <c r="W20" s="244"/>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5"/>
      <c r="U21" s="125"/>
      <c r="V21" s="125"/>
      <c r="W21" s="125"/>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238</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B34" s="192"/>
      <c r="C34" s="457" t="str">
        <f>+IF(F30=0,"",IF(F29&lt;F30,"エラー !：上の表は、⑩の内数である⑪の量が⑩を超えています",""))</f>
        <v/>
      </c>
      <c r="D34" s="192"/>
      <c r="E34" s="192"/>
      <c r="F34" s="192"/>
      <c r="G34" s="192"/>
      <c r="H34" s="192"/>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c r="AX36" s="69"/>
      <c r="AY36" s="69"/>
      <c r="AZ36" s="69"/>
      <c r="BA36" s="69"/>
      <c r="BB36" s="69"/>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85"/>
      <c r="AY37" s="239"/>
      <c r="AZ37" s="239"/>
      <c r="BA37" s="239"/>
      <c r="BB37" s="239"/>
      <c r="BC37" s="239"/>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121"/>
      <c r="AY38" s="121"/>
      <c r="AZ38" s="121"/>
      <c r="BA38" s="121"/>
      <c r="BB38" s="121"/>
      <c r="BC38" s="121"/>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121"/>
      <c r="AY39" s="121"/>
      <c r="AZ39" s="121"/>
      <c r="BA39" s="121"/>
      <c r="BB39" s="121"/>
      <c r="BC39" s="121"/>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121"/>
      <c r="AY40" s="121"/>
      <c r="AZ40" s="121"/>
      <c r="BA40" s="121"/>
      <c r="BB40" s="121"/>
      <c r="BC40" s="121"/>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121"/>
      <c r="AY41" s="121"/>
      <c r="AZ41" s="121"/>
      <c r="BA41" s="121"/>
      <c r="BB41" s="121"/>
      <c r="BC41" s="121"/>
    </row>
    <row r="42" spans="2:61" ht="13.5" x14ac:dyDescent="0.15">
      <c r="H42" s="70"/>
      <c r="I42" s="70"/>
      <c r="J42" s="70"/>
      <c r="Q42" s="70"/>
      <c r="R42" s="70"/>
      <c r="S42" s="70"/>
      <c r="AP42" s="434"/>
      <c r="AQ42" s="434"/>
      <c r="AR42" s="121"/>
      <c r="AS42" s="65"/>
      <c r="AX42" s="71"/>
      <c r="AY42" s="71"/>
      <c r="AZ42" s="71"/>
      <c r="BA42" s="71"/>
      <c r="BB42" s="71"/>
      <c r="BC42" s="71"/>
    </row>
    <row r="43" spans="2:61" x14ac:dyDescent="0.15">
      <c r="H43" s="70"/>
      <c r="I43" s="70"/>
      <c r="J43" s="70"/>
      <c r="Q43" s="70"/>
      <c r="R43" s="70"/>
      <c r="S43" s="70"/>
      <c r="AV43" s="70"/>
    </row>
    <row r="44" spans="2:61" x14ac:dyDescent="0.15">
      <c r="H44" s="70"/>
      <c r="I44" s="70"/>
      <c r="J44" s="70"/>
      <c r="Q44" s="70"/>
      <c r="R44" s="70"/>
      <c r="S44" s="70"/>
      <c r="AV44" s="70"/>
    </row>
    <row r="45" spans="2:61" ht="13.5" x14ac:dyDescent="0.15">
      <c r="H45" s="70"/>
      <c r="I45" s="70"/>
      <c r="J45" s="70"/>
      <c r="Q45" s="70"/>
      <c r="R45" s="70"/>
      <c r="S45" s="70"/>
      <c r="AX45" s="71"/>
      <c r="AY45" s="71"/>
      <c r="AZ45" s="71"/>
      <c r="BA45" s="71"/>
      <c r="BB45" s="71"/>
      <c r="BC45" s="71"/>
    </row>
    <row r="46" spans="2:61" ht="13.5" x14ac:dyDescent="0.15">
      <c r="H46" s="70"/>
      <c r="I46" s="70"/>
      <c r="J46" s="70"/>
      <c r="Q46" s="70"/>
      <c r="R46" s="70"/>
      <c r="S46" s="70"/>
      <c r="AX46" s="71"/>
      <c r="AY46" s="71"/>
      <c r="AZ46" s="71"/>
      <c r="BA46" s="71"/>
      <c r="BB46" s="71"/>
      <c r="BC46" s="71"/>
    </row>
    <row r="47" spans="2:61" ht="13.5" x14ac:dyDescent="0.15">
      <c r="H47" s="70"/>
      <c r="I47" s="70"/>
      <c r="J47" s="70"/>
      <c r="Q47" s="70"/>
      <c r="R47" s="70"/>
      <c r="S47" s="70"/>
      <c r="AX47" s="71"/>
      <c r="AY47" s="71"/>
      <c r="AZ47" s="71"/>
      <c r="BA47" s="71"/>
      <c r="BB47" s="71"/>
      <c r="BD47" s="68"/>
      <c r="BE47" s="68"/>
      <c r="BF47" s="71"/>
      <c r="BG47" s="71"/>
      <c r="BH47" s="71"/>
      <c r="BI47" s="68"/>
    </row>
    <row r="48" spans="2:61" x14ac:dyDescent="0.15">
      <c r="H48" s="70"/>
      <c r="I48" s="70"/>
      <c r="J48" s="70"/>
      <c r="Q48" s="70"/>
      <c r="R48" s="70"/>
      <c r="S48" s="70"/>
      <c r="BD48" s="68"/>
      <c r="BE48" s="68"/>
      <c r="BF48" s="68"/>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299</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300</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65"/>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2" zoomScale="55" zoomScaleNormal="55" workbookViewId="0">
      <selection activeCell="B2" sqref="B2"/>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301</v>
      </c>
      <c r="D1" s="20"/>
      <c r="E1" s="20"/>
    </row>
    <row r="2" spans="2:27" ht="22.5" customHeight="1" x14ac:dyDescent="0.15">
      <c r="E2" s="289" t="s">
        <v>302</v>
      </c>
    </row>
    <row r="3" spans="2:27" ht="14.1" customHeight="1" thickBot="1" x14ac:dyDescent="0.2">
      <c r="B3" s="757" t="s">
        <v>139</v>
      </c>
      <c r="C3" s="757"/>
      <c r="D3" s="757"/>
      <c r="E3" s="757"/>
      <c r="F3" s="757"/>
      <c r="G3" s="106"/>
      <c r="H3" s="106"/>
      <c r="I3" s="106"/>
      <c r="J3" s="106"/>
      <c r="K3" s="106"/>
      <c r="Y3"/>
      <c r="Z3"/>
      <c r="AA3" s="107"/>
    </row>
    <row r="4" spans="2:27" ht="14.1" customHeight="1" x14ac:dyDescent="0.15">
      <c r="B4" s="757"/>
      <c r="C4" s="757"/>
      <c r="D4" s="757"/>
      <c r="E4" s="757"/>
      <c r="F4" s="757"/>
      <c r="G4" s="106"/>
      <c r="H4" s="106"/>
      <c r="I4" s="106"/>
      <c r="J4" s="106"/>
      <c r="K4" s="106"/>
      <c r="Y4" s="761" t="s">
        <v>303</v>
      </c>
      <c r="Z4" s="108" t="s">
        <v>26</v>
      </c>
      <c r="AA4" s="109" t="s">
        <v>27</v>
      </c>
    </row>
    <row r="5" spans="2:27" ht="14.1" customHeight="1" thickBot="1" x14ac:dyDescent="0.2">
      <c r="C5" s="106"/>
      <c r="D5" s="106"/>
      <c r="E5" s="106"/>
      <c r="F5" s="106"/>
      <c r="G5" s="106"/>
      <c r="H5" s="106"/>
      <c r="I5" s="106"/>
      <c r="J5" s="106"/>
      <c r="K5" s="106"/>
      <c r="Y5" s="762"/>
      <c r="Z5" s="110" t="str">
        <f>+表紙!Q29</f>
        <v>〇</v>
      </c>
      <c r="AA5" s="110" t="str">
        <f>+表紙!T29</f>
        <v/>
      </c>
    </row>
    <row r="6" spans="2:27" ht="15" customHeight="1" thickBot="1" x14ac:dyDescent="0.2">
      <c r="B6" s="152" t="s">
        <v>304</v>
      </c>
      <c r="C6" s="152"/>
      <c r="D6" s="152"/>
      <c r="E6" s="152"/>
      <c r="F6" s="152"/>
      <c r="G6" s="152"/>
      <c r="H6" s="152"/>
      <c r="I6" s="152"/>
      <c r="J6" s="152"/>
      <c r="K6" s="152"/>
      <c r="L6" s="89"/>
      <c r="M6" s="758"/>
      <c r="N6" s="758"/>
      <c r="O6" s="89" t="s">
        <v>305</v>
      </c>
      <c r="P6" s="763" t="str">
        <f>+表紙!F48</f>
        <v>株式会社　浅川製作所　川和工場</v>
      </c>
      <c r="Q6" s="763"/>
      <c r="R6" s="763"/>
      <c r="S6" s="763"/>
      <c r="T6" s="763"/>
      <c r="U6" s="763"/>
      <c r="V6" s="758"/>
      <c r="W6" s="758"/>
      <c r="X6" s="758"/>
      <c r="Y6" s="758"/>
      <c r="Z6" s="758"/>
      <c r="AA6" s="187" t="s">
        <v>306</v>
      </c>
    </row>
    <row r="7" spans="2:27" ht="14.25" x14ac:dyDescent="0.15">
      <c r="B7" s="116"/>
      <c r="C7" s="117"/>
      <c r="D7" s="117"/>
      <c r="E7" s="117"/>
      <c r="F7" s="16"/>
      <c r="G7" s="18" t="s">
        <v>307</v>
      </c>
      <c r="H7" s="18" t="s">
        <v>308</v>
      </c>
      <c r="I7" s="18" t="s">
        <v>309</v>
      </c>
      <c r="J7" s="18" t="s">
        <v>310</v>
      </c>
      <c r="K7" s="18" t="s">
        <v>311</v>
      </c>
      <c r="L7" s="18" t="s">
        <v>312</v>
      </c>
      <c r="M7" s="18" t="s">
        <v>313</v>
      </c>
      <c r="N7" s="18" t="s">
        <v>314</v>
      </c>
      <c r="O7" s="18" t="s">
        <v>315</v>
      </c>
      <c r="P7" s="18" t="s">
        <v>316</v>
      </c>
      <c r="Q7" s="18" t="s">
        <v>317</v>
      </c>
      <c r="R7" s="18" t="s">
        <v>318</v>
      </c>
      <c r="S7" s="18" t="s">
        <v>319</v>
      </c>
      <c r="T7" s="18" t="s">
        <v>320</v>
      </c>
      <c r="U7" s="18" t="s">
        <v>321</v>
      </c>
      <c r="V7" s="18" t="s">
        <v>322</v>
      </c>
      <c r="W7" s="18" t="s">
        <v>323</v>
      </c>
      <c r="X7" s="18" t="s">
        <v>324</v>
      </c>
      <c r="Y7" s="18" t="s">
        <v>325</v>
      </c>
      <c r="Z7" s="19" t="s">
        <v>326</v>
      </c>
      <c r="AA7" s="17"/>
    </row>
    <row r="8" spans="2:27" s="11" customFormat="1" ht="28.9" customHeight="1" thickBot="1" x14ac:dyDescent="0.2">
      <c r="B8" s="12"/>
      <c r="C8" s="115"/>
      <c r="D8" s="115"/>
      <c r="E8" s="115"/>
      <c r="F8" s="13"/>
      <c r="G8" s="14" t="s">
        <v>327</v>
      </c>
      <c r="H8" s="14" t="s">
        <v>328</v>
      </c>
      <c r="I8" s="14" t="s">
        <v>329</v>
      </c>
      <c r="J8" s="14" t="s">
        <v>330</v>
      </c>
      <c r="K8" s="14" t="s">
        <v>331</v>
      </c>
      <c r="L8" s="14" t="s">
        <v>332</v>
      </c>
      <c r="M8" s="14" t="s">
        <v>333</v>
      </c>
      <c r="N8" s="14" t="s">
        <v>334</v>
      </c>
      <c r="O8" s="14" t="s">
        <v>335</v>
      </c>
      <c r="P8" s="14" t="s">
        <v>336</v>
      </c>
      <c r="Q8" s="405" t="s">
        <v>337</v>
      </c>
      <c r="R8" s="14" t="s">
        <v>338</v>
      </c>
      <c r="S8" s="14" t="s">
        <v>339</v>
      </c>
      <c r="T8" s="212" t="s">
        <v>340</v>
      </c>
      <c r="U8" s="14" t="s">
        <v>341</v>
      </c>
      <c r="V8" s="14" t="s">
        <v>342</v>
      </c>
      <c r="W8" s="14" t="s">
        <v>343</v>
      </c>
      <c r="X8" s="14" t="s">
        <v>344</v>
      </c>
      <c r="Y8" s="14" t="s">
        <v>345</v>
      </c>
      <c r="Z8" s="406" t="s">
        <v>346</v>
      </c>
      <c r="AA8" s="15" t="s">
        <v>347</v>
      </c>
    </row>
    <row r="9" spans="2:27" ht="24" customHeight="1" thickTop="1" x14ac:dyDescent="0.15">
      <c r="B9" s="153"/>
      <c r="C9" s="759" t="s">
        <v>348</v>
      </c>
      <c r="D9" s="759"/>
      <c r="E9" s="759"/>
      <c r="F9" s="760"/>
      <c r="G9" s="317">
        <f>IF(OR(ｱ.燃え殻!F24&gt;0,ｱ.燃え殻!F24&lt;0),ｱ.燃え殻!F24,IF(G$19&gt;0,"0",0))</f>
        <v>0</v>
      </c>
      <c r="H9" s="317">
        <f>IF(OR(ｲ.汚泥!F24&gt;0,ｲ.汚泥!F24&lt;0),ｲ.汚泥!F24,IF(H$19&gt;0,"0",0))</f>
        <v>3657</v>
      </c>
      <c r="I9" s="317">
        <f>IF(OR(ｳ.廃油!F24&gt;0,ｳ.廃油!F24&lt;0),ｳ.廃油!F24,IF(I$19&gt;0,"0",0))</f>
        <v>117.3</v>
      </c>
      <c r="J9" s="317">
        <f>IF(OR(ｴ.廃酸!$F24&gt;0,ｴ.廃酸!$F24&lt;0),ｴ.廃酸!F24,IF(J$19&gt;0,"0",0))</f>
        <v>360.1</v>
      </c>
      <c r="K9" s="317">
        <f>IF(OR(ｵ.廃ｱﾙｶﾘ!$F24&gt;0,ｵ.廃ｱﾙｶﾘ!$F24&lt;0),ｵ.廃ｱﾙｶﾘ!F24,IF(K$19&gt;0,"0",0))</f>
        <v>224.7</v>
      </c>
      <c r="L9" s="317">
        <f>IF(OR(ｶ.廃ﾌﾟﾗ類!F24&gt;0,ｶ.廃ﾌﾟﾗ類!F24&lt;0),ｶ.廃ﾌﾟﾗ類!F24,IF(L$19&gt;0,"0",0))</f>
        <v>21.5</v>
      </c>
      <c r="M9" s="317">
        <f>IF(OR(ｷ.紙くず!F24&gt;0,ｷ.紙くず!F24&lt;0),ｷ.紙くず!F24,IF(M$19&gt;0,"0",0))</f>
        <v>0</v>
      </c>
      <c r="N9" s="317">
        <f>IF(OR(ｸ.木くず!F24&gt;0,ｸ.木くず!F24&lt;0),ｸ.木くず!F24,IF(N$19&gt;0,"0",0))</f>
        <v>24.9</v>
      </c>
      <c r="O9" s="317">
        <f>IF(OR(ｹ.繊維くず!F24&gt;0,ｹ.繊維くず!F24&lt;0),ｹ.繊維くず!F24,IF(O$19&gt;0,"0",0))</f>
        <v>0</v>
      </c>
      <c r="P9" s="317">
        <f>IF(OR(ｺ.動植物性残さ!F24&gt;0,ｺ.動植物性残さ!F24&lt;0),ｺ.動植物性残さ!F24,IF(P$19&gt;0,"0",0))</f>
        <v>0</v>
      </c>
      <c r="Q9" s="317">
        <f>IF(OR(ｻ.動物系固形不要物!F24&gt;0,ｻ.動物系固形不要物!F24&lt;0),ｻ.動物系固形不要物!F24,IF(Q$19&gt;0,"0",0))</f>
        <v>0</v>
      </c>
      <c r="R9" s="317">
        <f>IF(OR(ｼ.ｺﾞﾑくず!F24&gt;0,ｼ.ｺﾞﾑくず!F24&lt;0),ｼ.ｺﾞﾑくず!F24,IF(R$19&gt;0,"0",0))</f>
        <v>0</v>
      </c>
      <c r="S9" s="317">
        <f>IF(OR(ｽ.金属くず!F24&gt;0,ｽ.金属くず!F24&lt;0),ｽ.金属くず!F24,IF(S$19&gt;0,"0",0))</f>
        <v>0.2</v>
      </c>
      <c r="T9" s="317">
        <f>IF(OR(ｾ.ｶﾞﾗｽ･ｺﾝｸﾘ･陶磁器くず!F24&gt;0,ｾ.ｶﾞﾗｽ･ｺﾝｸﾘ･陶磁器くず!F24&lt;0),ｾ.ｶﾞﾗｽ･ｺﾝｸﾘ･陶磁器くず!F24,IF(T$19&gt;0,"0",0))</f>
        <v>0</v>
      </c>
      <c r="U9" s="317">
        <f>IF(OR(ｿ.鉱さい!F24&gt;0,ｿ.鉱さい!F24&lt;0),ｿ.鉱さい!F24,IF(U$19&gt;0,"0",0))</f>
        <v>0</v>
      </c>
      <c r="V9" s="317">
        <f>IF(OR(ﾀ.がれき類!F24&gt;0,ﾀ.がれき類!F24&lt;0),ﾀ.がれき類!F24,IF(V$19&gt;0,"0",0))</f>
        <v>0</v>
      </c>
      <c r="W9" s="317">
        <f>IF(OR(ﾁ.動物のふん尿!F24&gt;0,ﾁ.動物のふん尿!F24&lt;0),ﾁ.動物のふん尿!F24,IF(W$19&gt;0,"0",0))</f>
        <v>0</v>
      </c>
      <c r="X9" s="317">
        <f>IF(OR(ﾂ.動物の死体!F24&gt;0,ﾂ.動物の死体!F24&lt;0),ﾂ.動物の死体!F24,IF(X$19&gt;0,"0",0))</f>
        <v>0</v>
      </c>
      <c r="Y9" s="317">
        <f>IF(OR(ﾃ.ばいじん!F24&gt;0,ﾃ.ばいじん!F24&lt;0),ﾃ.ばいじん!F24,IF(Y$19&gt;0,"0",0))</f>
        <v>0</v>
      </c>
      <c r="Z9" s="318">
        <f>IF(OR(ﾄ.混合廃棄物その他!F24&gt;0,ﾄ.混合廃棄物その他!F24&lt;0),ﾄ.混合廃棄物その他!F24,IF(Z$19&gt;0,"0",0))</f>
        <v>0</v>
      </c>
      <c r="AA9" s="319">
        <f>IF(SUM(G9:Z9)&gt;0,SUM(G9:Z9),IF(AA$19&gt;0,"0",0))</f>
        <v>4405.7</v>
      </c>
    </row>
    <row r="10" spans="2:27" ht="24" customHeight="1" x14ac:dyDescent="0.15">
      <c r="B10" s="156" t="s">
        <v>349</v>
      </c>
      <c r="C10" s="753" t="s">
        <v>350</v>
      </c>
      <c r="D10" s="753"/>
      <c r="E10" s="753"/>
      <c r="F10" s="754"/>
      <c r="G10" s="320">
        <f>IF(OR(ｱ.燃え殻!F25&gt;0,ｱ.燃え殻!F25&lt;0),ｱ.燃え殻!F25,IF(G$19&gt;0,"0",0))</f>
        <v>0</v>
      </c>
      <c r="H10" s="320" t="str">
        <f>IF(OR(ｲ.汚泥!F25&gt;0,ｲ.汚泥!F25&lt;0),ｲ.汚泥!F25,IF(H$19&gt;0,"0",0))</f>
        <v>0</v>
      </c>
      <c r="I10" s="320" t="str">
        <f>IF(OR(ｳ.廃油!F25&gt;0,ｳ.廃油!F25&lt;0),ｳ.廃油!F25,IF(I$19&gt;0,"0",0))</f>
        <v>0</v>
      </c>
      <c r="J10" s="320" t="str">
        <f>IF(OR(ｴ.廃酸!$F25&gt;0,ｴ.廃酸!$F25&lt;0),ｴ.廃酸!F25,IF(J$19&gt;0,"0",0))</f>
        <v>0</v>
      </c>
      <c r="K10" s="320" t="str">
        <f>IF(OR(ｵ.廃ｱﾙｶﾘ!$F25&gt;0,ｵ.廃ｱﾙｶﾘ!$F25&lt;0),ｵ.廃ｱﾙｶﾘ!F25,IF(K$19&gt;0,"0",0))</f>
        <v>0</v>
      </c>
      <c r="L10" s="320" t="str">
        <f>IF(OR(ｶ.廃ﾌﾟﾗ類!F25&gt;0,ｶ.廃ﾌﾟﾗ類!F25&lt;0),ｶ.廃ﾌﾟﾗ類!F25,IF(L$19&gt;0,"0",0))</f>
        <v>0</v>
      </c>
      <c r="M10" s="320">
        <f>IF(OR(ｷ.紙くず!F25&gt;0,ｷ.紙くず!F25&lt;0),ｷ.紙くず!F25,IF(M$19&gt;0,"0",0))</f>
        <v>0</v>
      </c>
      <c r="N10" s="320" t="str">
        <f>IF(OR(ｸ.木くず!F25&gt;0,ｸ.木くず!F25&lt;0),ｸ.木くず!F25,IF(N$19&gt;0,"0",0))</f>
        <v>0</v>
      </c>
      <c r="O10" s="320">
        <f>IF(OR(ｹ.繊維くず!F25&gt;0,ｹ.繊維くず!F25&lt;0),ｹ.繊維くず!F25,IF(O$19&gt;0,"0",0))</f>
        <v>0</v>
      </c>
      <c r="P10" s="320">
        <f>IF(OR(ｺ.動植物性残さ!F25&gt;0,ｺ.動植物性残さ!F25&lt;0),ｺ.動植物性残さ!F25,IF(P$19&gt;0,"0",0))</f>
        <v>0</v>
      </c>
      <c r="Q10" s="320">
        <f>IF(OR(ｻ.動物系固形不要物!F25&gt;0,ｻ.動物系固形不要物!F25&lt;0),ｻ.動物系固形不要物!F25,IF(Q$19&gt;0,"0",0))</f>
        <v>0</v>
      </c>
      <c r="R10" s="320">
        <f>IF(OR(ｼ.ｺﾞﾑくず!F25&gt;0,ｼ.ｺﾞﾑくず!F25&lt;0),ｼ.ｺﾞﾑくず!F25,IF(R$19&gt;0,"0",0))</f>
        <v>0</v>
      </c>
      <c r="S10" s="320" t="str">
        <f>IF(OR(ｽ.金属くず!F25&gt;0,ｽ.金属くず!F25&lt;0),ｽ.金属くず!F25,IF(S$19&gt;0,"0",0))</f>
        <v>0</v>
      </c>
      <c r="T10" s="320">
        <f>IF(OR(ｾ.ｶﾞﾗｽ･ｺﾝｸﾘ･陶磁器くず!F25&gt;0,ｾ.ｶﾞﾗｽ･ｺﾝｸﾘ･陶磁器くず!F25&lt;0),ｾ.ｶﾞﾗｽ･ｺﾝｸﾘ･陶磁器くず!F25,IF(T$19&gt;0,"0",0))</f>
        <v>0</v>
      </c>
      <c r="U10" s="320">
        <f>IF(OR(ｿ.鉱さい!F25&gt;0,ｿ.鉱さい!F25&lt;0),ｿ.鉱さい!F25,IF(U$19&gt;0,"0",0))</f>
        <v>0</v>
      </c>
      <c r="V10" s="320">
        <f>IF(OR(ﾀ.がれき類!F25&gt;0,ﾀ.がれき類!F25&lt;0),ﾀ.がれき類!F25,IF(V$19&gt;0,"0",0))</f>
        <v>0</v>
      </c>
      <c r="W10" s="320">
        <f>IF(OR(ﾁ.動物のふん尿!F25&gt;0,ﾁ.動物のふん尿!F25&lt;0),ﾁ.動物のふん尿!F25,IF(W$19&gt;0,"0",0))</f>
        <v>0</v>
      </c>
      <c r="X10" s="320">
        <f>IF(OR(ﾂ.動物の死体!F25&gt;0,ﾂ.動物の死体!F25&lt;0),ﾂ.動物の死体!F25,IF(X$19&gt;0,"0",0))</f>
        <v>0</v>
      </c>
      <c r="Y10" s="320">
        <f>IF(OR(ﾃ.ばいじん!F25&gt;0,ﾃ.ばいじん!F25&lt;0),ﾃ.ばいじん!F25,IF(Y$19&gt;0,"0",0))</f>
        <v>0</v>
      </c>
      <c r="Z10" s="321">
        <f>IF(OR(ﾄ.混合廃棄物その他!F25&gt;0,ﾄ.混合廃棄物その他!F25&lt;0),ﾄ.混合廃棄物その他!F25,IF(Z$19&gt;0,"0",0))</f>
        <v>0</v>
      </c>
      <c r="AA10" s="322" t="str">
        <f t="shared" ref="AA10:AA18" si="0">IF(SUM(G10:Z10)&gt;0,SUM(G10:Z10),IF(AA$19&gt;0,"0",0))</f>
        <v>0</v>
      </c>
    </row>
    <row r="11" spans="2:27" ht="24" customHeight="1" x14ac:dyDescent="0.15">
      <c r="B11" s="156" t="s">
        <v>351</v>
      </c>
      <c r="C11" s="755" t="s">
        <v>352</v>
      </c>
      <c r="D11" s="755"/>
      <c r="E11" s="755"/>
      <c r="F11" s="756"/>
      <c r="G11" s="323">
        <f>IF(OR(ｱ.燃え殻!F26&gt;0,ｱ.燃え殻!F26&lt;0),ｱ.燃え殻!F26,IF(G$19&gt;0,"0",0))</f>
        <v>0</v>
      </c>
      <c r="H11" s="323" t="str">
        <f>IF(OR(ｲ.汚泥!F26&gt;0,ｲ.汚泥!F26&lt;0),ｲ.汚泥!F26,IF(H$19&gt;0,"0",0))</f>
        <v>0</v>
      </c>
      <c r="I11" s="323" t="str">
        <f>IF(OR(ｳ.廃油!F26&gt;0,ｳ.廃油!F26&lt;0),ｳ.廃油!F26,IF(I$19&gt;0,"0",0))</f>
        <v>0</v>
      </c>
      <c r="J11" s="323" t="str">
        <f>IF(OR(ｴ.廃酸!$F26&gt;0,ｴ.廃酸!$F26&lt;0),ｴ.廃酸!F26,IF(J$19&gt;0,"0",0))</f>
        <v>0</v>
      </c>
      <c r="K11" s="323" t="str">
        <f>IF(OR(ｵ.廃ｱﾙｶﾘ!$F26&gt;0,ｵ.廃ｱﾙｶﾘ!$F26&lt;0),ｵ.廃ｱﾙｶﾘ!F26,IF(K$19&gt;0,"0",0))</f>
        <v>0</v>
      </c>
      <c r="L11" s="323" t="str">
        <f>IF(OR(ｶ.廃ﾌﾟﾗ類!F26&gt;0,ｶ.廃ﾌﾟﾗ類!F26&lt;0),ｶ.廃ﾌﾟﾗ類!F26,IF(L$19&gt;0,"0",0))</f>
        <v>0</v>
      </c>
      <c r="M11" s="323">
        <f>IF(OR(ｷ.紙くず!F26&gt;0,ｷ.紙くず!F26&lt;0),ｷ.紙くず!F26,IF(M$19&gt;0,"0",0))</f>
        <v>0</v>
      </c>
      <c r="N11" s="323" t="str">
        <f>IF(OR(ｸ.木くず!F26&gt;0,ｸ.木くず!F26&lt;0),ｸ.木くず!F26,IF(N$19&gt;0,"0",0))</f>
        <v>0</v>
      </c>
      <c r="O11" s="323">
        <f>IF(OR(ｹ.繊維くず!F26&gt;0,ｹ.繊維くず!F26&lt;0),ｹ.繊維くず!F26,IF(O$19&gt;0,"0",0))</f>
        <v>0</v>
      </c>
      <c r="P11" s="323">
        <f>IF(OR(ｺ.動植物性残さ!F26&gt;0,ｺ.動植物性残さ!F26&lt;0),ｺ.動植物性残さ!F26,IF(P$19&gt;0,"0",0))</f>
        <v>0</v>
      </c>
      <c r="Q11" s="323">
        <f>IF(OR(ｻ.動物系固形不要物!F26&gt;0,ｻ.動物系固形不要物!F26&lt;0),ｻ.動物系固形不要物!F26,IF(Q$19&gt;0,"0",0))</f>
        <v>0</v>
      </c>
      <c r="R11" s="323">
        <f>IF(OR(ｼ.ｺﾞﾑくず!F26&gt;0,ｼ.ｺﾞﾑくず!F26&lt;0),ｼ.ｺﾞﾑくず!F26,IF(R$19&gt;0,"0",0))</f>
        <v>0</v>
      </c>
      <c r="S11" s="323" t="str">
        <f>IF(OR(ｽ.金属くず!F26&gt;0,ｽ.金属くず!F26&lt;0),ｽ.金属くず!F26,IF(S$19&gt;0,"0",0))</f>
        <v>0</v>
      </c>
      <c r="T11" s="323">
        <f>IF(OR(ｾ.ｶﾞﾗｽ･ｺﾝｸﾘ･陶磁器くず!F26&gt;0,ｾ.ｶﾞﾗｽ･ｺﾝｸﾘ･陶磁器くず!F26&lt;0),ｾ.ｶﾞﾗｽ･ｺﾝｸﾘ･陶磁器くず!F26,IF(T$19&gt;0,"0",0))</f>
        <v>0</v>
      </c>
      <c r="U11" s="323">
        <f>IF(OR(ｿ.鉱さい!F26&gt;0,ｿ.鉱さい!F26&lt;0),ｿ.鉱さい!F26,IF(U$19&gt;0,"0",0))</f>
        <v>0</v>
      </c>
      <c r="V11" s="323">
        <f>IF(OR(ﾀ.がれき類!F26&gt;0,ﾀ.がれき類!F26&lt;0),ﾀ.がれき類!F26,IF(V$19&gt;0,"0",0))</f>
        <v>0</v>
      </c>
      <c r="W11" s="323">
        <f>IF(OR(ﾁ.動物のふん尿!F26&gt;0,ﾁ.動物のふん尿!F26&lt;0),ﾁ.動物のふん尿!F26,IF(W$19&gt;0,"0",0))</f>
        <v>0</v>
      </c>
      <c r="X11" s="323">
        <f>IF(OR(ﾂ.動物の死体!F26&gt;0,ﾂ.動物の死体!F26&lt;0),ﾂ.動物の死体!F26,IF(X$19&gt;0,"0",0))</f>
        <v>0</v>
      </c>
      <c r="Y11" s="323">
        <f>IF(OR(ﾃ.ばいじん!F26&gt;0,ﾃ.ばいじん!F26&lt;0),ﾃ.ばいじん!F26,IF(Y$19&gt;0,"0",0))</f>
        <v>0</v>
      </c>
      <c r="Z11" s="324">
        <f>IF(OR(ﾄ.混合廃棄物その他!F26&gt;0,ﾄ.混合廃棄物その他!F26&lt;0),ﾄ.混合廃棄物その他!F26,IF(Z$19&gt;0,"0",0))</f>
        <v>0</v>
      </c>
      <c r="AA11" s="325" t="str">
        <f t="shared" si="0"/>
        <v>0</v>
      </c>
    </row>
    <row r="12" spans="2:27" ht="24" customHeight="1" x14ac:dyDescent="0.15">
      <c r="B12" s="156">
        <v>5</v>
      </c>
      <c r="C12" s="755" t="s">
        <v>353</v>
      </c>
      <c r="D12" s="755"/>
      <c r="E12" s="755"/>
      <c r="F12" s="756"/>
      <c r="G12" s="323">
        <f>IF(OR(ｱ.燃え殻!F27&gt;0,ｱ.燃え殻!F27&lt;0),ｱ.燃え殻!F27,IF(G$19&gt;0,"0",0))</f>
        <v>0</v>
      </c>
      <c r="H12" s="323">
        <f>IF(OR(ｲ.汚泥!F27&gt;0,ｲ.汚泥!F27&lt;0),ｲ.汚泥!F27,IF(H$19&gt;0,"0",0))</f>
        <v>3464.5</v>
      </c>
      <c r="I12" s="323" t="str">
        <f>IF(OR(ｳ.廃油!F27&gt;0,ｳ.廃油!F27&lt;0),ｳ.廃油!F27,IF(I$19&gt;0,"0",0))</f>
        <v>0</v>
      </c>
      <c r="J12" s="323" t="str">
        <f>IF(OR(ｴ.廃酸!$F27&gt;0,ｴ.廃酸!$F27&lt;0),ｴ.廃酸!F27,IF(J$19&gt;0,"0",0))</f>
        <v>0</v>
      </c>
      <c r="K12" s="323" t="str">
        <f>IF(OR(ｵ.廃ｱﾙｶﾘ!$F27&gt;0,ｵ.廃ｱﾙｶﾘ!$F27&lt;0),ｵ.廃ｱﾙｶﾘ!F27,IF(K$19&gt;0,"0",0))</f>
        <v>0</v>
      </c>
      <c r="L12" s="323" t="str">
        <f>IF(OR(ｶ.廃ﾌﾟﾗ類!F27&gt;0,ｶ.廃ﾌﾟﾗ類!F27&lt;0),ｶ.廃ﾌﾟﾗ類!F27,IF(L$19&gt;0,"0",0))</f>
        <v>0</v>
      </c>
      <c r="M12" s="323">
        <f>IF(OR(ｷ.紙くず!F27&gt;0,ｷ.紙くず!F27&lt;0),ｷ.紙くず!F27,IF(M$19&gt;0,"0",0))</f>
        <v>0</v>
      </c>
      <c r="N12" s="323" t="str">
        <f>IF(OR(ｸ.木くず!F27&gt;0,ｸ.木くず!F27&lt;0),ｸ.木くず!F27,IF(N$19&gt;0,"0",0))</f>
        <v>0</v>
      </c>
      <c r="O12" s="323">
        <f>IF(OR(ｹ.繊維くず!F27&gt;0,ｹ.繊維くず!F27&lt;0),ｹ.繊維くず!F27,IF(O$19&gt;0,"0",0))</f>
        <v>0</v>
      </c>
      <c r="P12" s="323">
        <f>IF(OR(ｺ.動植物性残さ!F27&gt;0,ｺ.動植物性残さ!F27&lt;0),ｺ.動植物性残さ!F27,IF(P$19&gt;0,"0",0))</f>
        <v>0</v>
      </c>
      <c r="Q12" s="323">
        <f>IF(OR(ｻ.動物系固形不要物!F27&gt;0,ｻ.動物系固形不要物!F27&lt;0),ｻ.動物系固形不要物!F27,IF(Q$19&gt;0,"0",0))</f>
        <v>0</v>
      </c>
      <c r="R12" s="323">
        <f>IF(OR(ｼ.ｺﾞﾑくず!F27&gt;0,ｼ.ｺﾞﾑくず!F27&lt;0),ｼ.ｺﾞﾑくず!F27,IF(R$19&gt;0,"0",0))</f>
        <v>0</v>
      </c>
      <c r="S12" s="323" t="str">
        <f>IF(OR(ｽ.金属くず!F27&gt;0,ｽ.金属くず!F27&lt;0),ｽ.金属くず!F27,IF(S$19&gt;0,"0",0))</f>
        <v>0</v>
      </c>
      <c r="T12" s="323">
        <f>IF(OR(ｾ.ｶﾞﾗｽ･ｺﾝｸﾘ･陶磁器くず!F27&gt;0,ｾ.ｶﾞﾗｽ･ｺﾝｸﾘ･陶磁器くず!F27&lt;0),ｾ.ｶﾞﾗｽ･ｺﾝｸﾘ･陶磁器くず!F27,IF(T$19&gt;0,"0",0))</f>
        <v>0</v>
      </c>
      <c r="U12" s="323">
        <f>IF(OR(ｿ.鉱さい!F27&gt;0,ｿ.鉱さい!F27&lt;0),ｿ.鉱さい!F27,IF(U$19&gt;0,"0",0))</f>
        <v>0</v>
      </c>
      <c r="V12" s="323">
        <f>IF(OR(ﾀ.がれき類!F27&gt;0,ﾀ.がれき類!F27&lt;0),ﾀ.がれき類!F27,IF(V$19&gt;0,"0",0))</f>
        <v>0</v>
      </c>
      <c r="W12" s="323">
        <f>IF(OR(ﾁ.動物のふん尿!F27&gt;0,ﾁ.動物のふん尿!F27&lt;0),ﾁ.動物のふん尿!F27,IF(W$19&gt;0,"0",0))</f>
        <v>0</v>
      </c>
      <c r="X12" s="323">
        <f>IF(OR(ﾂ.動物の死体!F27&gt;0,ﾂ.動物の死体!F27&lt;0),ﾂ.動物の死体!F27,IF(X$19&gt;0,"0",0))</f>
        <v>0</v>
      </c>
      <c r="Y12" s="323">
        <f>IF(OR(ﾃ.ばいじん!F27&gt;0,ﾃ.ばいじん!F27&lt;0),ﾃ.ばいじん!F27,IF(Y$19&gt;0,"0",0))</f>
        <v>0</v>
      </c>
      <c r="Z12" s="324">
        <f>IF(OR(ﾄ.混合廃棄物その他!F27&gt;0,ﾄ.混合廃棄物その他!F27&lt;0),ﾄ.混合廃棄物その他!F27,IF(Z$19&gt;0,"0",0))</f>
        <v>0</v>
      </c>
      <c r="AA12" s="325">
        <f t="shared" si="0"/>
        <v>3464.5</v>
      </c>
    </row>
    <row r="13" spans="2:27" ht="24" customHeight="1" x14ac:dyDescent="0.15">
      <c r="B13" s="156" t="s">
        <v>354</v>
      </c>
      <c r="C13" s="785" t="s">
        <v>355</v>
      </c>
      <c r="D13" s="778"/>
      <c r="E13" s="778"/>
      <c r="F13" s="779"/>
      <c r="G13" s="323">
        <f>IF(OR(ｱ.燃え殻!F28&gt;0,ｱ.燃え殻!F28&lt;0),ｱ.燃え殻!F28,IF(G$19&gt;0,"0",0))</f>
        <v>0</v>
      </c>
      <c r="H13" s="323" t="str">
        <f>IF(OR(ｲ.汚泥!F28&gt;0,ｲ.汚泥!F28&lt;0),ｲ.汚泥!F28,IF(H$19&gt;0,"0",0))</f>
        <v>0</v>
      </c>
      <c r="I13" s="323" t="str">
        <f>IF(OR(ｳ.廃油!F28&gt;0,ｳ.廃油!F28&lt;0),ｳ.廃油!F28,IF(I$19&gt;0,"0",0))</f>
        <v>0</v>
      </c>
      <c r="J13" s="323" t="str">
        <f>IF(OR(ｴ.廃酸!$F28&gt;0,ｴ.廃酸!$F28&lt;0),ｴ.廃酸!F28,IF(J$19&gt;0,"0",0))</f>
        <v>0</v>
      </c>
      <c r="K13" s="323" t="str">
        <f>IF(OR(ｵ.廃ｱﾙｶﾘ!$F28&gt;0,ｵ.廃ｱﾙｶﾘ!$F28&lt;0),ｵ.廃ｱﾙｶﾘ!F28,IF(K$19&gt;0,"0",0))</f>
        <v>0</v>
      </c>
      <c r="L13" s="323" t="str">
        <f>IF(OR(ｶ.廃ﾌﾟﾗ類!F28&gt;0,ｶ.廃ﾌﾟﾗ類!F28&lt;0),ｶ.廃ﾌﾟﾗ類!F28,IF(L$19&gt;0,"0",0))</f>
        <v>0</v>
      </c>
      <c r="M13" s="323">
        <f>IF(OR(ｷ.紙くず!F28&gt;0,ｷ.紙くず!F28&lt;0),ｷ.紙くず!F28,IF(M$19&gt;0,"0",0))</f>
        <v>0</v>
      </c>
      <c r="N13" s="323" t="str">
        <f>IF(OR(ｸ.木くず!F28&gt;0,ｸ.木くず!F28&lt;0),ｸ.木くず!F28,IF(N$19&gt;0,"0",0))</f>
        <v>0</v>
      </c>
      <c r="O13" s="323">
        <f>IF(OR(ｹ.繊維くず!F28&gt;0,ｹ.繊維くず!F28&lt;0),ｹ.繊維くず!F28,IF(O$19&gt;0,"0",0))</f>
        <v>0</v>
      </c>
      <c r="P13" s="323">
        <f>IF(OR(ｺ.動植物性残さ!F28&gt;0,ｺ.動植物性残さ!F28&lt;0),ｺ.動植物性残さ!F28,IF(P$19&gt;0,"0",0))</f>
        <v>0</v>
      </c>
      <c r="Q13" s="323">
        <f>IF(OR(ｻ.動物系固形不要物!F28&gt;0,ｻ.動物系固形不要物!F28&lt;0),ｻ.動物系固形不要物!F28,IF(Q$19&gt;0,"0",0))</f>
        <v>0</v>
      </c>
      <c r="R13" s="323">
        <f>IF(OR(ｼ.ｺﾞﾑくず!F28&gt;0,ｼ.ｺﾞﾑくず!F28&lt;0),ｼ.ｺﾞﾑくず!F28,IF(R$19&gt;0,"0",0))</f>
        <v>0</v>
      </c>
      <c r="S13" s="323" t="str">
        <f>IF(OR(ｽ.金属くず!F28&gt;0,ｽ.金属くず!F28&lt;0),ｽ.金属くず!F28,IF(S$19&gt;0,"0",0))</f>
        <v>0</v>
      </c>
      <c r="T13" s="323">
        <f>IF(OR(ｾ.ｶﾞﾗｽ･ｺﾝｸﾘ･陶磁器くず!F28&gt;0,ｾ.ｶﾞﾗｽ･ｺﾝｸﾘ･陶磁器くず!F28&lt;0),ｾ.ｶﾞﾗｽ･ｺﾝｸﾘ･陶磁器くず!F28,IF(T$19&gt;0,"0",0))</f>
        <v>0</v>
      </c>
      <c r="U13" s="323">
        <f>IF(OR(ｿ.鉱さい!F28&gt;0,ｿ.鉱さい!F28&lt;0),ｿ.鉱さい!F28,IF(U$19&gt;0,"0",0))</f>
        <v>0</v>
      </c>
      <c r="V13" s="323">
        <f>IF(OR(ﾀ.がれき類!F28&gt;0,ﾀ.がれき類!F28&lt;0),ﾀ.がれき類!F28,IF(V$19&gt;0,"0",0))</f>
        <v>0</v>
      </c>
      <c r="W13" s="323">
        <f>IF(OR(ﾁ.動物のふん尿!F28&gt;0,ﾁ.動物のふん尿!F28&lt;0),ﾁ.動物のふん尿!F28,IF(W$19&gt;0,"0",0))</f>
        <v>0</v>
      </c>
      <c r="X13" s="323">
        <f>IF(OR(ﾂ.動物の死体!F28&gt;0,ﾂ.動物の死体!F28&lt;0),ﾂ.動物の死体!F28,IF(X$19&gt;0,"0",0))</f>
        <v>0</v>
      </c>
      <c r="Y13" s="323">
        <f>IF(OR(ﾃ.ばいじん!F28&gt;0,ﾃ.ばいじん!F28&lt;0),ﾃ.ばいじん!F28,IF(Y$19&gt;0,"0",0))</f>
        <v>0</v>
      </c>
      <c r="Z13" s="324">
        <f>IF(OR(ﾄ.混合廃棄物その他!F28&gt;0,ﾄ.混合廃棄物その他!F28&lt;0),ﾄ.混合廃棄物その他!F28,IF(Z$19&gt;0,"0",0))</f>
        <v>0</v>
      </c>
      <c r="AA13" s="325" t="str">
        <f t="shared" si="0"/>
        <v>0</v>
      </c>
    </row>
    <row r="14" spans="2:27" ht="24" customHeight="1" x14ac:dyDescent="0.15">
      <c r="B14" s="156" t="s">
        <v>356</v>
      </c>
      <c r="C14" s="755" t="s">
        <v>357</v>
      </c>
      <c r="D14" s="755"/>
      <c r="E14" s="755"/>
      <c r="F14" s="756"/>
      <c r="G14" s="323">
        <f>IF(OR(ｱ.燃え殻!F29&gt;0,ｱ.燃え殻!F29&lt;0),ｱ.燃え殻!F29,IF(G$19&gt;0,"0",0))</f>
        <v>0</v>
      </c>
      <c r="H14" s="323">
        <f>IF(OR(ｲ.汚泥!F29&gt;0,ｲ.汚泥!F29&lt;0),ｲ.汚泥!F29,IF(H$19&gt;0,"0",0))</f>
        <v>192.5</v>
      </c>
      <c r="I14" s="323">
        <f>IF(OR(ｳ.廃油!F29&gt;0,ｳ.廃油!F29&lt;0),ｳ.廃油!F29,IF(I$19&gt;0,"0",0))</f>
        <v>117.3</v>
      </c>
      <c r="J14" s="323">
        <f>IF(OR(ｴ.廃酸!$F29&gt;0,ｴ.廃酸!$F29&lt;0),ｴ.廃酸!F29,IF(J$19&gt;0,"0",0))</f>
        <v>360.1</v>
      </c>
      <c r="K14" s="323">
        <f>IF(OR(ｵ.廃ｱﾙｶﾘ!$F29&gt;0,ｵ.廃ｱﾙｶﾘ!$F29&lt;0),ｵ.廃ｱﾙｶﾘ!F29,IF(K$19&gt;0,"0",0))</f>
        <v>224.7</v>
      </c>
      <c r="L14" s="323">
        <f>IF(OR(ｶ.廃ﾌﾟﾗ類!F29&gt;0,ｶ.廃ﾌﾟﾗ類!F29&lt;0),ｶ.廃ﾌﾟﾗ類!F29,IF(L$19&gt;0,"0",0))</f>
        <v>21.5</v>
      </c>
      <c r="M14" s="323">
        <f>IF(OR(ｷ.紙くず!F29&gt;0,ｷ.紙くず!F29&lt;0),ｷ.紙くず!F29,IF(M$19&gt;0,"0",0))</f>
        <v>0</v>
      </c>
      <c r="N14" s="323">
        <f>IF(OR(ｸ.木くず!F29&gt;0,ｸ.木くず!F29&lt;0),ｸ.木くず!F29,IF(N$19&gt;0,"0",0))</f>
        <v>24.9</v>
      </c>
      <c r="O14" s="323">
        <f>IF(OR(ｹ.繊維くず!F29&gt;0,ｹ.繊維くず!F29&lt;0),ｹ.繊維くず!F29,IF(O$19&gt;0,"0",0))</f>
        <v>0</v>
      </c>
      <c r="P14" s="323">
        <f>IF(OR(ｺ.動植物性残さ!F29&gt;0,ｺ.動植物性残さ!F29&lt;0),ｺ.動植物性残さ!F29,IF(P$19&gt;0,"0",0))</f>
        <v>0</v>
      </c>
      <c r="Q14" s="323">
        <f>IF(OR(ｻ.動物系固形不要物!F29&gt;0,ｻ.動物系固形不要物!F29&lt;0),ｻ.動物系固形不要物!F29,IF(Q$19&gt;0,"0",0))</f>
        <v>0</v>
      </c>
      <c r="R14" s="323">
        <f>IF(OR(ｼ.ｺﾞﾑくず!F29&gt;0,ｼ.ｺﾞﾑくず!F29&lt;0),ｼ.ｺﾞﾑくず!F29,IF(R$19&gt;0,"0",0))</f>
        <v>0</v>
      </c>
      <c r="S14" s="323">
        <f>IF(OR(ｽ.金属くず!F29&gt;0,ｽ.金属くず!F29&lt;0),ｽ.金属くず!F29,IF(S$19&gt;0,"0",0))</f>
        <v>0.2</v>
      </c>
      <c r="T14" s="323">
        <f>IF(OR(ｾ.ｶﾞﾗｽ･ｺﾝｸﾘ･陶磁器くず!F29&gt;0,ｾ.ｶﾞﾗｽ･ｺﾝｸﾘ･陶磁器くず!F29&lt;0),ｾ.ｶﾞﾗｽ･ｺﾝｸﾘ･陶磁器くず!F29,IF(T$19&gt;0,"0",0))</f>
        <v>0</v>
      </c>
      <c r="U14" s="323">
        <f>IF(OR(ｿ.鉱さい!F29&gt;0,ｿ.鉱さい!F29&lt;0),ｿ.鉱さい!F29,IF(U$19&gt;0,"0",0))</f>
        <v>0</v>
      </c>
      <c r="V14" s="323">
        <f>IF(OR(ﾀ.がれき類!F29&gt;0,ﾀ.がれき類!F29&lt;0),ﾀ.がれき類!F29,IF(V$19&gt;0,"0",0))</f>
        <v>0</v>
      </c>
      <c r="W14" s="323">
        <f>IF(OR(ﾁ.動物のふん尿!F29&gt;0,ﾁ.動物のふん尿!F29&lt;0),ﾁ.動物のふん尿!F29,IF(W$19&gt;0,"0",0))</f>
        <v>0</v>
      </c>
      <c r="X14" s="323">
        <f>IF(OR(ﾂ.動物の死体!F29&gt;0,ﾂ.動物の死体!F29&lt;0),ﾂ.動物の死体!F29,IF(X$19&gt;0,"0",0))</f>
        <v>0</v>
      </c>
      <c r="Y14" s="323">
        <f>IF(OR(ﾃ.ばいじん!F29&gt;0,ﾃ.ばいじん!F29&lt;0),ﾃ.ばいじん!F29,IF(Y$19&gt;0,"0",0))</f>
        <v>0</v>
      </c>
      <c r="Z14" s="324">
        <f>IF(OR(ﾄ.混合廃棄物その他!F29&gt;0,ﾄ.混合廃棄物その他!F29&lt;0),ﾄ.混合廃棄物その他!F29,IF(Z$19&gt;0,"0",0))</f>
        <v>0</v>
      </c>
      <c r="AA14" s="325">
        <f t="shared" si="0"/>
        <v>941.20000000000016</v>
      </c>
    </row>
    <row r="15" spans="2:27" ht="24" customHeight="1" x14ac:dyDescent="0.15">
      <c r="B15" s="156" t="s">
        <v>358</v>
      </c>
      <c r="C15" s="755" t="s">
        <v>110</v>
      </c>
      <c r="D15" s="755"/>
      <c r="E15" s="755"/>
      <c r="F15" s="756"/>
      <c r="G15" s="323">
        <f>IF(OR(ｱ.燃え殻!F30&gt;0,ｱ.燃え殻!F30&lt;0),ｱ.燃え殻!F30,IF(G$19&gt;0,"0",0))</f>
        <v>0</v>
      </c>
      <c r="H15" s="323" t="str">
        <f>IF(OR(ｲ.汚泥!F30&gt;0,ｲ.汚泥!F30&lt;0),ｲ.汚泥!F30,IF(H$19&gt;0,"0",0))</f>
        <v>0</v>
      </c>
      <c r="I15" s="323" t="str">
        <f>IF(OR(ｳ.廃油!F30&gt;0,ｳ.廃油!F30&lt;0),ｳ.廃油!F30,IF(I$19&gt;0,"0",0))</f>
        <v>0</v>
      </c>
      <c r="J15" s="323" t="str">
        <f>IF(OR(ｴ.廃酸!$F30&gt;0,ｴ.廃酸!$F30&lt;0),ｴ.廃酸!F30,IF(J$19&gt;0,"0",0))</f>
        <v>0</v>
      </c>
      <c r="K15" s="323" t="str">
        <f>IF(OR(ｵ.廃ｱﾙｶﾘ!$F30&gt;0,ｵ.廃ｱﾙｶﾘ!$F30&lt;0),ｵ.廃ｱﾙｶﾘ!F30,IF(K$19&gt;0,"0",0))</f>
        <v>0</v>
      </c>
      <c r="L15" s="323" t="str">
        <f>IF(OR(ｶ.廃ﾌﾟﾗ類!F30&gt;0,ｶ.廃ﾌﾟﾗ類!F30&lt;0),ｶ.廃ﾌﾟﾗ類!F30,IF(L$19&gt;0,"0",0))</f>
        <v>0</v>
      </c>
      <c r="M15" s="323">
        <f>IF(OR(ｷ.紙くず!F30&gt;0,ｷ.紙くず!F30&lt;0),ｷ.紙くず!F30,IF(M$19&gt;0,"0",0))</f>
        <v>0</v>
      </c>
      <c r="N15" s="323" t="str">
        <f>IF(OR(ｸ.木くず!F30&gt;0,ｸ.木くず!F30&lt;0),ｸ.木くず!F30,IF(N$19&gt;0,"0",0))</f>
        <v>0</v>
      </c>
      <c r="O15" s="323">
        <f>IF(OR(ｹ.繊維くず!F30&gt;0,ｹ.繊維くず!F30&lt;0),ｹ.繊維くず!F30,IF(O$19&gt;0,"0",0))</f>
        <v>0</v>
      </c>
      <c r="P15" s="323">
        <f>IF(OR(ｺ.動植物性残さ!F30&gt;0,ｺ.動植物性残さ!F30&lt;0),ｺ.動植物性残さ!F30,IF(P$19&gt;0,"0",0))</f>
        <v>0</v>
      </c>
      <c r="Q15" s="323">
        <f>IF(OR(ｻ.動物系固形不要物!F30&gt;0,ｻ.動物系固形不要物!F30&lt;0),ｻ.動物系固形不要物!F30,IF(Q$19&gt;0,"0",0))</f>
        <v>0</v>
      </c>
      <c r="R15" s="323">
        <f>IF(OR(ｼ.ｺﾞﾑくず!F30&gt;0,ｼ.ｺﾞﾑくず!F30&lt;0),ｼ.ｺﾞﾑくず!F30,IF(R$19&gt;0,"0",0))</f>
        <v>0</v>
      </c>
      <c r="S15" s="323" t="str">
        <f>IF(OR(ｽ.金属くず!F30&gt;0,ｽ.金属くず!F30&lt;0),ｽ.金属くず!F30,IF(S$19&gt;0,"0",0))</f>
        <v>0</v>
      </c>
      <c r="T15" s="323">
        <f>IF(OR(ｾ.ｶﾞﾗｽ･ｺﾝｸﾘ･陶磁器くず!F30&gt;0,ｾ.ｶﾞﾗｽ･ｺﾝｸﾘ･陶磁器くず!F30&lt;0),ｾ.ｶﾞﾗｽ･ｺﾝｸﾘ･陶磁器くず!F30,IF(T$19&gt;0,"0",0))</f>
        <v>0</v>
      </c>
      <c r="U15" s="323">
        <f>IF(OR(ｿ.鉱さい!F30&gt;0,ｿ.鉱さい!F30&lt;0),ｿ.鉱さい!F30,IF(U$19&gt;0,"0",0))</f>
        <v>0</v>
      </c>
      <c r="V15" s="323">
        <f>IF(OR(ﾀ.がれき類!F30&gt;0,ﾀ.がれき類!F30&lt;0),ﾀ.がれき類!F30,IF(V$19&gt;0,"0",0))</f>
        <v>0</v>
      </c>
      <c r="W15" s="323">
        <f>IF(OR(ﾁ.動物のふん尿!F30&gt;0,ﾁ.動物のふん尿!F30&lt;0),ﾁ.動物のふん尿!F30,IF(W$19&gt;0,"0",0))</f>
        <v>0</v>
      </c>
      <c r="X15" s="323">
        <f>IF(OR(ﾂ.動物の死体!F30&gt;0,ﾂ.動物の死体!F30&lt;0),ﾂ.動物の死体!F30,IF(X$19&gt;0,"0",0))</f>
        <v>0</v>
      </c>
      <c r="Y15" s="323">
        <f>IF(OR(ﾃ.ばいじん!F30&gt;0,ﾃ.ばいじん!F30&lt;0),ﾃ.ばいじん!F30,IF(Y$19&gt;0,"0",0))</f>
        <v>0</v>
      </c>
      <c r="Z15" s="324">
        <f>IF(OR(ﾄ.混合廃棄物その他!F30&gt;0,ﾄ.混合廃棄物その他!F30&lt;0),ﾄ.混合廃棄物その他!F30,IF(Z$19&gt;0,"0",0))</f>
        <v>0</v>
      </c>
      <c r="AA15" s="325" t="str">
        <f t="shared" si="0"/>
        <v>0</v>
      </c>
    </row>
    <row r="16" spans="2:27" ht="24" customHeight="1" x14ac:dyDescent="0.15">
      <c r="B16" s="156" t="s">
        <v>359</v>
      </c>
      <c r="C16" s="755" t="s">
        <v>111</v>
      </c>
      <c r="D16" s="755"/>
      <c r="E16" s="755"/>
      <c r="F16" s="756"/>
      <c r="G16" s="323">
        <f>IF(OR(ｱ.燃え殻!F31&gt;0,ｱ.燃え殻!F31&lt;0),ｱ.燃え殻!F31,IF(G$19&gt;0,"0",0))</f>
        <v>0</v>
      </c>
      <c r="H16" s="323" t="str">
        <f>IF(OR(ｲ.汚泥!F31&gt;0,ｲ.汚泥!F31&lt;0),ｲ.汚泥!F31,IF(H$19&gt;0,"0",0))</f>
        <v>0</v>
      </c>
      <c r="I16" s="323" t="str">
        <f>IF(OR(ｳ.廃油!F31&gt;0,ｳ.廃油!F31&lt;0),ｳ.廃油!F31,IF(I$19&gt;0,"0",0))</f>
        <v>0</v>
      </c>
      <c r="J16" s="323" t="str">
        <f>IF(OR(ｴ.廃酸!$F31&gt;0,ｴ.廃酸!$F31&lt;0),ｴ.廃酸!F31,IF(J$19&gt;0,"0",0))</f>
        <v>0</v>
      </c>
      <c r="K16" s="323" t="str">
        <f>IF(OR(ｵ.廃ｱﾙｶﾘ!$F31&gt;0,ｵ.廃ｱﾙｶﾘ!$F31&lt;0),ｵ.廃ｱﾙｶﾘ!F31,IF(K$19&gt;0,"0",0))</f>
        <v>0</v>
      </c>
      <c r="L16" s="323" t="str">
        <f>IF(OR(ｶ.廃ﾌﾟﾗ類!F31&gt;0,ｶ.廃ﾌﾟﾗ類!F31&lt;0),ｶ.廃ﾌﾟﾗ類!F31,IF(L$19&gt;0,"0",0))</f>
        <v>0</v>
      </c>
      <c r="M16" s="323">
        <f>IF(OR(ｷ.紙くず!F31&gt;0,ｷ.紙くず!F31&lt;0),ｷ.紙くず!F31,IF(M$19&gt;0,"0",0))</f>
        <v>0</v>
      </c>
      <c r="N16" s="323" t="str">
        <f>IF(OR(ｸ.木くず!F31&gt;0,ｸ.木くず!F31&lt;0),ｸ.木くず!F31,IF(N$19&gt;0,"0",0))</f>
        <v>0</v>
      </c>
      <c r="O16" s="323">
        <f>IF(OR(ｹ.繊維くず!F31&gt;0,ｹ.繊維くず!F31&lt;0),ｹ.繊維くず!F31,IF(O$19&gt;0,"0",0))</f>
        <v>0</v>
      </c>
      <c r="P16" s="323">
        <f>IF(OR(ｺ.動植物性残さ!F31&gt;0,ｺ.動植物性残さ!F31&lt;0),ｺ.動植物性残さ!F31,IF(P$19&gt;0,"0",0))</f>
        <v>0</v>
      </c>
      <c r="Q16" s="323">
        <f>IF(OR(ｻ.動物系固形不要物!F31&gt;0,ｻ.動物系固形不要物!F31&lt;0),ｻ.動物系固形不要物!F31,IF(Q$19&gt;0,"0",0))</f>
        <v>0</v>
      </c>
      <c r="R16" s="323">
        <f>IF(OR(ｼ.ｺﾞﾑくず!F31&gt;0,ｼ.ｺﾞﾑくず!F31&lt;0),ｼ.ｺﾞﾑくず!F31,IF(R$19&gt;0,"0",0))</f>
        <v>0</v>
      </c>
      <c r="S16" s="323" t="str">
        <f>IF(OR(ｽ.金属くず!F31&gt;0,ｽ.金属くず!F31&lt;0),ｽ.金属くず!F31,IF(S$19&gt;0,"0",0))</f>
        <v>0</v>
      </c>
      <c r="T16" s="323">
        <f>IF(OR(ｾ.ｶﾞﾗｽ･ｺﾝｸﾘ･陶磁器くず!F31&gt;0,ｾ.ｶﾞﾗｽ･ｺﾝｸﾘ･陶磁器くず!F31&lt;0),ｾ.ｶﾞﾗｽ･ｺﾝｸﾘ･陶磁器くず!F31,IF(T$19&gt;0,"0",0))</f>
        <v>0</v>
      </c>
      <c r="U16" s="323">
        <f>IF(OR(ｿ.鉱さい!F31&gt;0,ｿ.鉱さい!F31&lt;0),ｿ.鉱さい!F31,IF(U$19&gt;0,"0",0))</f>
        <v>0</v>
      </c>
      <c r="V16" s="323">
        <f>IF(OR(ﾀ.がれき類!F31&gt;0,ﾀ.がれき類!F31&lt;0),ﾀ.がれき類!F31,IF(V$19&gt;0,"0",0))</f>
        <v>0</v>
      </c>
      <c r="W16" s="323">
        <f>IF(OR(ﾁ.動物のふん尿!F31&gt;0,ﾁ.動物のふん尿!F31&lt;0),ﾁ.動物のふん尿!F31,IF(W$19&gt;0,"0",0))</f>
        <v>0</v>
      </c>
      <c r="X16" s="323">
        <f>IF(OR(ﾂ.動物の死体!F31&gt;0,ﾂ.動物の死体!F31&lt;0),ﾂ.動物の死体!F31,IF(X$19&gt;0,"0",0))</f>
        <v>0</v>
      </c>
      <c r="Y16" s="323">
        <f>IF(OR(ﾃ.ばいじん!F31&gt;0,ﾃ.ばいじん!F31&lt;0),ﾃ.ばいじん!F31,IF(Y$19&gt;0,"0",0))</f>
        <v>0</v>
      </c>
      <c r="Z16" s="324">
        <f>IF(OR(ﾄ.混合廃棄物その他!F31&gt;0,ﾄ.混合廃棄物その他!F31&lt;0),ﾄ.混合廃棄物その他!F31,IF(Z$19&gt;0,"0",0))</f>
        <v>0</v>
      </c>
      <c r="AA16" s="325" t="str">
        <f t="shared" si="0"/>
        <v>0</v>
      </c>
    </row>
    <row r="17" spans="2:27" ht="24" customHeight="1" x14ac:dyDescent="0.15">
      <c r="B17" s="156"/>
      <c r="C17" s="755" t="s">
        <v>112</v>
      </c>
      <c r="D17" s="755"/>
      <c r="E17" s="755"/>
      <c r="F17" s="756"/>
      <c r="G17" s="323">
        <f>IF(OR(ｱ.燃え殻!F32&gt;0,ｱ.燃え殻!F32&lt;0),ｱ.燃え殻!F32,IF(G$19&gt;0,"0",0))</f>
        <v>0</v>
      </c>
      <c r="H17" s="323" t="str">
        <f>IF(OR(ｲ.汚泥!F32&gt;0,ｲ.汚泥!F32&lt;0),ｲ.汚泥!F32,IF(H$19&gt;0,"0",0))</f>
        <v>0</v>
      </c>
      <c r="I17" s="323" t="str">
        <f>IF(OR(ｳ.廃油!F32&gt;0,ｳ.廃油!F32&lt;0),ｳ.廃油!F32,IF(I$19&gt;0,"0",0))</f>
        <v>0</v>
      </c>
      <c r="J17" s="323" t="str">
        <f>IF(OR(ｴ.廃酸!$F32&gt;0,ｴ.廃酸!$F32&lt;0),ｴ.廃酸!F32,IF(J$19&gt;0,"0",0))</f>
        <v>0</v>
      </c>
      <c r="K17" s="323" t="str">
        <f>IF(OR(ｵ.廃ｱﾙｶﾘ!$F32&gt;0,ｵ.廃ｱﾙｶﾘ!$F32&lt;0),ｵ.廃ｱﾙｶﾘ!F32,IF(K$19&gt;0,"0",0))</f>
        <v>0</v>
      </c>
      <c r="L17" s="323" t="str">
        <f>IF(OR(ｶ.廃ﾌﾟﾗ類!F32&gt;0,ｶ.廃ﾌﾟﾗ類!F32&lt;0),ｶ.廃ﾌﾟﾗ類!F32,IF(L$19&gt;0,"0",0))</f>
        <v>0</v>
      </c>
      <c r="M17" s="323">
        <f>IF(OR(ｷ.紙くず!F32&gt;0,ｷ.紙くず!F32&lt;0),ｷ.紙くず!F32,IF(M$19&gt;0,"0",0))</f>
        <v>0</v>
      </c>
      <c r="N17" s="323" t="str">
        <f>IF(OR(ｸ.木くず!F32&gt;0,ｸ.木くず!F32&lt;0),ｸ.木くず!F32,IF(N$19&gt;0,"0",0))</f>
        <v>0</v>
      </c>
      <c r="O17" s="323">
        <f>IF(OR(ｹ.繊維くず!F32&gt;0,ｹ.繊維くず!F32&lt;0),ｹ.繊維くず!F32,IF(O$19&gt;0,"0",0))</f>
        <v>0</v>
      </c>
      <c r="P17" s="323">
        <f>IF(OR(ｺ.動植物性残さ!F32&gt;0,ｺ.動植物性残さ!F32&lt;0),ｺ.動植物性残さ!F32,IF(P$19&gt;0,"0",0))</f>
        <v>0</v>
      </c>
      <c r="Q17" s="323">
        <f>IF(OR(ｻ.動物系固形不要物!F32&gt;0,ｻ.動物系固形不要物!F32&lt;0),ｻ.動物系固形不要物!F32,IF(Q$19&gt;0,"0",0))</f>
        <v>0</v>
      </c>
      <c r="R17" s="323">
        <f>IF(OR(ｼ.ｺﾞﾑくず!F32&gt;0,ｼ.ｺﾞﾑくず!F32&lt;0),ｼ.ｺﾞﾑくず!F32,IF(R$19&gt;0,"0",0))</f>
        <v>0</v>
      </c>
      <c r="S17" s="323" t="str">
        <f>IF(OR(ｽ.金属くず!F32&gt;0,ｽ.金属くず!F32&lt;0),ｽ.金属くず!F32,IF(S$19&gt;0,"0",0))</f>
        <v>0</v>
      </c>
      <c r="T17" s="323">
        <f>IF(OR(ｾ.ｶﾞﾗｽ･ｺﾝｸﾘ･陶磁器くず!F32&gt;0,ｾ.ｶﾞﾗｽ･ｺﾝｸﾘ･陶磁器くず!F32&lt;0),ｾ.ｶﾞﾗｽ･ｺﾝｸﾘ･陶磁器くず!F32,IF(T$19&gt;0,"0",0))</f>
        <v>0</v>
      </c>
      <c r="U17" s="323">
        <f>IF(OR(ｿ.鉱さい!F32&gt;0,ｿ.鉱さい!F32&lt;0),ｿ.鉱さい!F32,IF(U$19&gt;0,"0",0))</f>
        <v>0</v>
      </c>
      <c r="V17" s="323">
        <f>IF(OR(ﾀ.がれき類!F32&gt;0,ﾀ.がれき類!F32&lt;0),ﾀ.がれき類!F32,IF(V$19&gt;0,"0",0))</f>
        <v>0</v>
      </c>
      <c r="W17" s="323">
        <f>IF(OR(ﾁ.動物のふん尿!F32&gt;0,ﾁ.動物のふん尿!F32&lt;0),ﾁ.動物のふん尿!F32,IF(W$19&gt;0,"0",0))</f>
        <v>0</v>
      </c>
      <c r="X17" s="323">
        <f>IF(OR(ﾂ.動物の死体!F32&gt;0,ﾂ.動物の死体!F32&lt;0),ﾂ.動物の死体!F32,IF(X$19&gt;0,"0",0))</f>
        <v>0</v>
      </c>
      <c r="Y17" s="323">
        <f>IF(OR(ﾃ.ばいじん!F32&gt;0,ﾃ.ばいじん!F32&lt;0),ﾃ.ばいじん!F32,IF(Y$19&gt;0,"0",0))</f>
        <v>0</v>
      </c>
      <c r="Z17" s="324">
        <f>IF(OR(ﾄ.混合廃棄物その他!F32&gt;0,ﾄ.混合廃棄物その他!F32&lt;0),ﾄ.混合廃棄物その他!F32,IF(Z$19&gt;0,"0",0))</f>
        <v>0</v>
      </c>
      <c r="AA17" s="325" t="str">
        <f t="shared" si="0"/>
        <v>0</v>
      </c>
    </row>
    <row r="18" spans="2:27" ht="24" customHeight="1" thickBot="1" x14ac:dyDescent="0.2">
      <c r="B18" s="157"/>
      <c r="C18" s="198" t="s">
        <v>260</v>
      </c>
      <c r="D18" s="788" t="s">
        <v>360</v>
      </c>
      <c r="E18" s="788"/>
      <c r="F18" s="789"/>
      <c r="G18" s="326">
        <f>IF(OR(ｱ.燃え殻!F33&gt;0,ｱ.燃え殻!F33&lt;0),ｱ.燃え殻!F33,IF(G$19&gt;0,"0",0))</f>
        <v>0</v>
      </c>
      <c r="H18" s="326" t="str">
        <f>IF(OR(ｲ.汚泥!F33&gt;0,ｲ.汚泥!F33&lt;0),ｲ.汚泥!F33,IF(H$19&gt;0,"0",0))</f>
        <v>0</v>
      </c>
      <c r="I18" s="326" t="str">
        <f>IF(OR(ｳ.廃油!F33&gt;0,ｳ.廃油!F33&lt;0),ｳ.廃油!F33,IF(I$19&gt;0,"0",0))</f>
        <v>0</v>
      </c>
      <c r="J18" s="326" t="str">
        <f>IF(OR(ｴ.廃酸!$F33&gt;0,ｴ.廃酸!$F33&lt;0),ｴ.廃酸!F33,IF(J$19&gt;0,"0",0))</f>
        <v>0</v>
      </c>
      <c r="K18" s="326" t="str">
        <f>IF(OR(ｵ.廃ｱﾙｶﾘ!$F33&gt;0,ｵ.廃ｱﾙｶﾘ!$F33&lt;0),ｵ.廃ｱﾙｶﾘ!F33,IF(K$19&gt;0,"0",0))</f>
        <v>0</v>
      </c>
      <c r="L18" s="326" t="str">
        <f>IF(OR(ｶ.廃ﾌﾟﾗ類!F33&gt;0,ｶ.廃ﾌﾟﾗ類!F33&lt;0),ｶ.廃ﾌﾟﾗ類!F33,IF(L$19&gt;0,"0",0))</f>
        <v>0</v>
      </c>
      <c r="M18" s="326">
        <f>IF(OR(ｷ.紙くず!F33&gt;0,ｷ.紙くず!F33&lt;0),ｷ.紙くず!F33,IF(M$19&gt;0,"0",0))</f>
        <v>0</v>
      </c>
      <c r="N18" s="326" t="str">
        <f>IF(OR(ｸ.木くず!F33&gt;0,ｸ.木くず!F33&lt;0),ｸ.木くず!F33,IF(N$19&gt;0,"0",0))</f>
        <v>0</v>
      </c>
      <c r="O18" s="326">
        <f>IF(OR(ｹ.繊維くず!F33&gt;0,ｹ.繊維くず!F33&lt;0),ｹ.繊維くず!F33,IF(O$19&gt;0,"0",0))</f>
        <v>0</v>
      </c>
      <c r="P18" s="326">
        <f>IF(OR(ｺ.動植物性残さ!F33&gt;0,ｺ.動植物性残さ!F33&lt;0),ｺ.動植物性残さ!F33,IF(P$19&gt;0,"0",0))</f>
        <v>0</v>
      </c>
      <c r="Q18" s="326">
        <f>IF(OR(ｻ.動物系固形不要物!F33&gt;0,ｻ.動物系固形不要物!F33&lt;0),ｻ.動物系固形不要物!F33,IF(Q$19&gt;0,"0",0))</f>
        <v>0</v>
      </c>
      <c r="R18" s="326">
        <f>IF(OR(ｼ.ｺﾞﾑくず!F33&gt;0,ｼ.ｺﾞﾑくず!F33&lt;0),ｼ.ｺﾞﾑくず!F33,IF(R$19&gt;0,"0",0))</f>
        <v>0</v>
      </c>
      <c r="S18" s="326" t="str">
        <f>IF(OR(ｽ.金属くず!F33&gt;0,ｽ.金属くず!F33&lt;0),ｽ.金属くず!F33,IF(S$19&gt;0,"0",0))</f>
        <v>0</v>
      </c>
      <c r="T18" s="326">
        <f>IF(OR(ｾ.ｶﾞﾗｽ･ｺﾝｸﾘ･陶磁器くず!F33&gt;0,ｾ.ｶﾞﾗｽ･ｺﾝｸﾘ･陶磁器くず!F33&lt;0),ｾ.ｶﾞﾗｽ･ｺﾝｸﾘ･陶磁器くず!F33,IF(T$19&gt;0,"0",0))</f>
        <v>0</v>
      </c>
      <c r="U18" s="326">
        <f>IF(OR(ｿ.鉱さい!F33&gt;0,ｿ.鉱さい!F33&lt;0),ｿ.鉱さい!F33,IF(U$19&gt;0,"0",0))</f>
        <v>0</v>
      </c>
      <c r="V18" s="326">
        <f>IF(OR(ﾀ.がれき類!F33&gt;0,ﾀ.がれき類!F33&lt;0),ﾀ.がれき類!F33,IF(V$19&gt;0,"0",0))</f>
        <v>0</v>
      </c>
      <c r="W18" s="326">
        <f>IF(OR(ﾁ.動物のふん尿!F33&gt;0,ﾁ.動物のふん尿!F33&lt;0),ﾁ.動物のふん尿!F33,IF(W$19&gt;0,"0",0))</f>
        <v>0</v>
      </c>
      <c r="X18" s="326">
        <f>IF(OR(ﾂ.動物の死体!F33&gt;0,ﾂ.動物の死体!F33&lt;0),ﾂ.動物の死体!F33,IF(X$19&gt;0,"0",0))</f>
        <v>0</v>
      </c>
      <c r="Y18" s="326">
        <f>IF(OR(ﾃ.ばいじん!F33&gt;0,ﾃ.ばいじん!F33&lt;0),ﾃ.ばいじん!F33,IF(Y$19&gt;0,"0",0))</f>
        <v>0</v>
      </c>
      <c r="Z18" s="327">
        <f>IF(OR(ﾄ.混合廃棄物その他!F33&gt;0,ﾄ.混合廃棄物その他!F33&lt;0),ﾄ.混合廃棄物その他!F33,IF(Z$19&gt;0,"0",0))</f>
        <v>0</v>
      </c>
      <c r="AA18" s="328" t="str">
        <f t="shared" si="0"/>
        <v>0</v>
      </c>
    </row>
    <row r="19" spans="2:27" ht="24" customHeight="1" thickTop="1" x14ac:dyDescent="0.15">
      <c r="B19" s="153"/>
      <c r="C19" s="158" t="s">
        <v>45</v>
      </c>
      <c r="D19" s="770" t="s">
        <v>361</v>
      </c>
      <c r="E19" s="770"/>
      <c r="F19" s="771"/>
      <c r="G19" s="329">
        <f>+G37+G25+G23+G22+G21-G20</f>
        <v>0</v>
      </c>
      <c r="H19" s="329">
        <f t="shared" ref="H19:Z19" si="1">+H37+H25+H23+H22+H21-H20</f>
        <v>3515</v>
      </c>
      <c r="I19" s="329">
        <f t="shared" si="1"/>
        <v>116</v>
      </c>
      <c r="J19" s="329">
        <f t="shared" si="1"/>
        <v>360</v>
      </c>
      <c r="K19" s="329">
        <f t="shared" si="1"/>
        <v>220</v>
      </c>
      <c r="L19" s="329">
        <f t="shared" si="1"/>
        <v>20</v>
      </c>
      <c r="M19" s="329">
        <f t="shared" si="1"/>
        <v>0</v>
      </c>
      <c r="N19" s="329">
        <f t="shared" si="1"/>
        <v>24</v>
      </c>
      <c r="O19" s="329">
        <f t="shared" si="1"/>
        <v>0</v>
      </c>
      <c r="P19" s="329">
        <f t="shared" si="1"/>
        <v>0</v>
      </c>
      <c r="Q19" s="329">
        <f t="shared" si="1"/>
        <v>0</v>
      </c>
      <c r="R19" s="329">
        <f t="shared" si="1"/>
        <v>0</v>
      </c>
      <c r="S19" s="329">
        <f t="shared" si="1"/>
        <v>0.1</v>
      </c>
      <c r="T19" s="329">
        <f t="shared" si="1"/>
        <v>0</v>
      </c>
      <c r="U19" s="329">
        <f t="shared" si="1"/>
        <v>0</v>
      </c>
      <c r="V19" s="329">
        <f t="shared" si="1"/>
        <v>0</v>
      </c>
      <c r="W19" s="329">
        <f t="shared" si="1"/>
        <v>0</v>
      </c>
      <c r="X19" s="329">
        <f t="shared" si="1"/>
        <v>0</v>
      </c>
      <c r="Y19" s="329">
        <f t="shared" si="1"/>
        <v>0</v>
      </c>
      <c r="Z19" s="330">
        <f t="shared" si="1"/>
        <v>0</v>
      </c>
      <c r="AA19" s="331">
        <f t="shared" ref="AA19:AA25" si="2">SUM(G19:Z19)</f>
        <v>4255.1000000000004</v>
      </c>
    </row>
    <row r="20" spans="2:27" ht="24" customHeight="1" thickBot="1" x14ac:dyDescent="0.2">
      <c r="B20" s="154"/>
      <c r="C20" s="218" t="s">
        <v>362</v>
      </c>
      <c r="D20" s="772" t="s">
        <v>274</v>
      </c>
      <c r="E20" s="772"/>
      <c r="F20" s="773"/>
      <c r="G20" s="332">
        <f>+ｱ.燃え殻!$F$15</f>
        <v>0</v>
      </c>
      <c r="H20" s="332">
        <f>+ｲ.汚泥!$F$15</f>
        <v>0</v>
      </c>
      <c r="I20" s="332">
        <f>+ｳ.廃油!$F$15</f>
        <v>0</v>
      </c>
      <c r="J20" s="332">
        <f>+ｴ.廃酸!$F$15</f>
        <v>0</v>
      </c>
      <c r="K20" s="332">
        <f>+ｵ.廃ｱﾙｶﾘ!$F$15</f>
        <v>0</v>
      </c>
      <c r="L20" s="332">
        <f>+ｶ.廃ﾌﾟﾗ類!$F$15</f>
        <v>0</v>
      </c>
      <c r="M20" s="332">
        <f>+ｷ.紙くず!$F$15</f>
        <v>0</v>
      </c>
      <c r="N20" s="332">
        <f>+ｸ.木くず!$F$15</f>
        <v>0</v>
      </c>
      <c r="O20" s="332">
        <f>+ｹ.繊維くず!$F$15</f>
        <v>0</v>
      </c>
      <c r="P20" s="332">
        <f>+ｺ.動植物性残さ!$F$15</f>
        <v>0</v>
      </c>
      <c r="Q20" s="332">
        <f>+ｻ.動物系固形不要物!$F$15</f>
        <v>0</v>
      </c>
      <c r="R20" s="332">
        <f>+ｼ.ｺﾞﾑくず!$F$15</f>
        <v>0</v>
      </c>
      <c r="S20" s="332">
        <f>+ｽ.金属くず!$F$15</f>
        <v>0</v>
      </c>
      <c r="T20" s="332">
        <f>+ｾ.ｶﾞﾗｽ･ｺﾝｸﾘ･陶磁器くず!$F$15</f>
        <v>0</v>
      </c>
      <c r="U20" s="332">
        <f>+ｿ.鉱さい!$F$15</f>
        <v>0</v>
      </c>
      <c r="V20" s="332">
        <f>+ﾀ.がれき類!$F$15</f>
        <v>0</v>
      </c>
      <c r="W20" s="332">
        <f>+ﾁ.動物のふん尿!$F$15</f>
        <v>0</v>
      </c>
      <c r="X20" s="332">
        <f>+ﾂ.動物の死体!$F$15</f>
        <v>0</v>
      </c>
      <c r="Y20" s="332">
        <f>+ﾃ.ばいじん!$F$15</f>
        <v>0</v>
      </c>
      <c r="Z20" s="333">
        <f>+ﾄ.混合廃棄物その他!$F$15</f>
        <v>0</v>
      </c>
      <c r="AA20" s="334">
        <f t="shared" si="2"/>
        <v>0</v>
      </c>
    </row>
    <row r="21" spans="2:27" ht="24" customHeight="1" x14ac:dyDescent="0.15">
      <c r="B21" s="154"/>
      <c r="C21" s="119"/>
      <c r="D21" s="217" t="s">
        <v>363</v>
      </c>
      <c r="E21" s="774" t="s">
        <v>364</v>
      </c>
      <c r="F21" s="775"/>
      <c r="G21" s="335">
        <f>+ｱ.燃え殻!$O$12</f>
        <v>0</v>
      </c>
      <c r="H21" s="335">
        <f>+ｲ.汚泥!$O$12</f>
        <v>0</v>
      </c>
      <c r="I21" s="335">
        <f>+ｳ.廃油!$O$12</f>
        <v>0</v>
      </c>
      <c r="J21" s="335">
        <f>+ｴ.廃酸!$O$12</f>
        <v>0</v>
      </c>
      <c r="K21" s="335">
        <f>+ｵ.廃ｱﾙｶﾘ!$O$12</f>
        <v>0</v>
      </c>
      <c r="L21" s="335">
        <f>+ｶ.廃ﾌﾟﾗ類!$O$12</f>
        <v>0</v>
      </c>
      <c r="M21" s="335">
        <f>+ｷ.紙くず!$O$12</f>
        <v>0</v>
      </c>
      <c r="N21" s="335">
        <f>+ｸ.木くず!$O$12</f>
        <v>0</v>
      </c>
      <c r="O21" s="335">
        <f>+ｹ.繊維くず!$O$12</f>
        <v>0</v>
      </c>
      <c r="P21" s="335">
        <f>+ｺ.動植物性残さ!$O$12</f>
        <v>0</v>
      </c>
      <c r="Q21" s="335">
        <f>+ｻ.動物系固形不要物!$O$12</f>
        <v>0</v>
      </c>
      <c r="R21" s="335">
        <f>+ｼ.ｺﾞﾑくず!$O$12</f>
        <v>0</v>
      </c>
      <c r="S21" s="335">
        <f>+ｽ.金属くず!$O$12</f>
        <v>0</v>
      </c>
      <c r="T21" s="335">
        <f>+ｾ.ｶﾞﾗｽ･ｺﾝｸﾘ･陶磁器くず!$O$12</f>
        <v>0</v>
      </c>
      <c r="U21" s="335">
        <f>+ｿ.鉱さい!$O$12</f>
        <v>0</v>
      </c>
      <c r="V21" s="335">
        <f>+ﾀ.がれき類!$O$12</f>
        <v>0</v>
      </c>
      <c r="W21" s="335">
        <f>+ﾁ.動物のふん尿!$O$12</f>
        <v>0</v>
      </c>
      <c r="X21" s="335">
        <f>+ﾂ.動物の死体!$O$12</f>
        <v>0</v>
      </c>
      <c r="Y21" s="335">
        <f>+ﾃ.ばいじん!$O$12</f>
        <v>0</v>
      </c>
      <c r="Z21" s="336">
        <f>+ﾄ.混合廃棄物その他!$O$12</f>
        <v>0</v>
      </c>
      <c r="AA21" s="337">
        <f t="shared" si="2"/>
        <v>0</v>
      </c>
    </row>
    <row r="22" spans="2:27" ht="24" customHeight="1" x14ac:dyDescent="0.15">
      <c r="B22" s="154"/>
      <c r="C22" s="119"/>
      <c r="D22" s="118" t="s">
        <v>365</v>
      </c>
      <c r="E22" s="776" t="s">
        <v>366</v>
      </c>
      <c r="F22" s="777"/>
      <c r="G22" s="338">
        <f>+ｱ.燃え殻!$O$15</f>
        <v>0</v>
      </c>
      <c r="H22" s="339">
        <f>+ｲ.汚泥!$O$15</f>
        <v>0</v>
      </c>
      <c r="I22" s="339">
        <f>+ｳ.廃油!$O$15</f>
        <v>0</v>
      </c>
      <c r="J22" s="339">
        <f>+ｴ.廃酸!$O$15</f>
        <v>0</v>
      </c>
      <c r="K22" s="339">
        <f>+ｵ.廃ｱﾙｶﾘ!$O$15</f>
        <v>0</v>
      </c>
      <c r="L22" s="339">
        <f>+ｶ.廃ﾌﾟﾗ類!$O$15</f>
        <v>0</v>
      </c>
      <c r="M22" s="339">
        <f>+ｷ.紙くず!$O$15</f>
        <v>0</v>
      </c>
      <c r="N22" s="339">
        <f>+ｸ.木くず!$O$15</f>
        <v>0</v>
      </c>
      <c r="O22" s="339">
        <f>+ｹ.繊維くず!$O$15</f>
        <v>0</v>
      </c>
      <c r="P22" s="339">
        <f>+ｺ.動植物性残さ!$O$15</f>
        <v>0</v>
      </c>
      <c r="Q22" s="339">
        <f>+ｻ.動物系固形不要物!$O$15</f>
        <v>0</v>
      </c>
      <c r="R22" s="339">
        <f>+ｼ.ｺﾞﾑくず!$O$15</f>
        <v>0</v>
      </c>
      <c r="S22" s="339">
        <f>+ｽ.金属くず!$O$15</f>
        <v>0</v>
      </c>
      <c r="T22" s="339">
        <f>+ｾ.ｶﾞﾗｽ･ｺﾝｸﾘ･陶磁器くず!$O$15</f>
        <v>0</v>
      </c>
      <c r="U22" s="339">
        <f>+ｿ.鉱さい!$O$15</f>
        <v>0</v>
      </c>
      <c r="V22" s="339">
        <f>+ﾀ.がれき類!$O$15</f>
        <v>0</v>
      </c>
      <c r="W22" s="339">
        <f>+ﾁ.動物のふん尿!$O$15</f>
        <v>0</v>
      </c>
      <c r="X22" s="339">
        <f>+ﾂ.動物の死体!$O$15</f>
        <v>0</v>
      </c>
      <c r="Y22" s="339">
        <f>+ﾃ.ばいじん!$O$15</f>
        <v>0</v>
      </c>
      <c r="Z22" s="340">
        <f>+ﾄ.混合廃棄物その他!$O$15</f>
        <v>0</v>
      </c>
      <c r="AA22" s="341">
        <f t="shared" si="2"/>
        <v>0</v>
      </c>
    </row>
    <row r="23" spans="2:27" ht="24" customHeight="1" x14ac:dyDescent="0.15">
      <c r="B23" s="154"/>
      <c r="C23" s="119"/>
      <c r="D23" s="443" t="s">
        <v>64</v>
      </c>
      <c r="E23" s="792" t="s">
        <v>367</v>
      </c>
      <c r="F23" s="793"/>
      <c r="G23" s="342">
        <f>+ｱ.燃え殻!$O$18</f>
        <v>0</v>
      </c>
      <c r="H23" s="342">
        <f>+ｲ.汚泥!$O$18</f>
        <v>3330</v>
      </c>
      <c r="I23" s="342">
        <f>+ｳ.廃油!$O$18</f>
        <v>0</v>
      </c>
      <c r="J23" s="342">
        <f>+ｴ.廃酸!$O$18</f>
        <v>0</v>
      </c>
      <c r="K23" s="342">
        <f>+ｵ.廃ｱﾙｶﾘ!$O$18</f>
        <v>0</v>
      </c>
      <c r="L23" s="342">
        <f>+ｶ.廃ﾌﾟﾗ類!$O$18</f>
        <v>0</v>
      </c>
      <c r="M23" s="342">
        <f>+ｷ.紙くず!$O$18</f>
        <v>0</v>
      </c>
      <c r="N23" s="342">
        <f>+ｸ.木くず!$O$18</f>
        <v>0</v>
      </c>
      <c r="O23" s="342">
        <f>+ｹ.繊維くず!$O$18</f>
        <v>0</v>
      </c>
      <c r="P23" s="342">
        <f>+ｺ.動植物性残さ!$O$18</f>
        <v>0</v>
      </c>
      <c r="Q23" s="342">
        <f>+ｻ.動物系固形不要物!$O$18</f>
        <v>0</v>
      </c>
      <c r="R23" s="342">
        <f>+ｼ.ｺﾞﾑくず!$O$18</f>
        <v>0</v>
      </c>
      <c r="S23" s="342">
        <f>+ｽ.金属くず!$O$18</f>
        <v>0</v>
      </c>
      <c r="T23" s="342">
        <f>+ｾ.ｶﾞﾗｽ･ｺﾝｸﾘ･陶磁器くず!$O$18</f>
        <v>0</v>
      </c>
      <c r="U23" s="342">
        <f>+ｿ.鉱さい!$O$18</f>
        <v>0</v>
      </c>
      <c r="V23" s="342">
        <f>+ﾀ.がれき類!$O$18</f>
        <v>0</v>
      </c>
      <c r="W23" s="342">
        <f>+ﾁ.動物のふん尿!$O$18</f>
        <v>0</v>
      </c>
      <c r="X23" s="342">
        <f>+ﾂ.動物の死体!$O$18</f>
        <v>0</v>
      </c>
      <c r="Y23" s="342">
        <f>+ﾃ.ばいじん!$O$18</f>
        <v>0</v>
      </c>
      <c r="Z23" s="343">
        <f>+ﾄ.混合廃棄物その他!$O$18</f>
        <v>0</v>
      </c>
      <c r="AA23" s="344">
        <f t="shared" si="2"/>
        <v>3330</v>
      </c>
    </row>
    <row r="24" spans="2:27" ht="24" customHeight="1" x14ac:dyDescent="0.15">
      <c r="B24" s="154"/>
      <c r="C24" s="119"/>
      <c r="D24" s="199"/>
      <c r="E24" s="200" t="s">
        <v>368</v>
      </c>
      <c r="F24" s="201" t="s">
        <v>369</v>
      </c>
      <c r="G24" s="345">
        <f>+ｱ.燃え殻!$O$21</f>
        <v>0</v>
      </c>
      <c r="H24" s="345">
        <f>+ｲ.汚泥!$O$21</f>
        <v>0</v>
      </c>
      <c r="I24" s="345">
        <f>+ｳ.廃油!$O$21</f>
        <v>0</v>
      </c>
      <c r="J24" s="345">
        <f>+ｴ.廃酸!$O$21</f>
        <v>0</v>
      </c>
      <c r="K24" s="345">
        <f>+ｵ.廃ｱﾙｶﾘ!$O$21</f>
        <v>0</v>
      </c>
      <c r="L24" s="345">
        <f>+ｶ.廃ﾌﾟﾗ類!$O$21</f>
        <v>0</v>
      </c>
      <c r="M24" s="345">
        <f>+ｷ.紙くず!$O$21</f>
        <v>0</v>
      </c>
      <c r="N24" s="345">
        <f>+ｸ.木くず!$O$21</f>
        <v>0</v>
      </c>
      <c r="O24" s="345">
        <f>+ｹ.繊維くず!$O$21</f>
        <v>0</v>
      </c>
      <c r="P24" s="345">
        <f>+ｺ.動植物性残さ!$O$21</f>
        <v>0</v>
      </c>
      <c r="Q24" s="345">
        <f>+ｻ.動物系固形不要物!$O$21</f>
        <v>0</v>
      </c>
      <c r="R24" s="345">
        <f>+ｼ.ｺﾞﾑくず!$O$21</f>
        <v>0</v>
      </c>
      <c r="S24" s="345">
        <f>+ｽ.金属くず!$O$21</f>
        <v>0</v>
      </c>
      <c r="T24" s="345">
        <f>+ｾ.ｶﾞﾗｽ･ｺﾝｸﾘ･陶磁器くず!$O$21</f>
        <v>0</v>
      </c>
      <c r="U24" s="345">
        <f>+ｿ.鉱さい!$O$21</f>
        <v>0</v>
      </c>
      <c r="V24" s="345">
        <f>+ﾀ.がれき類!$O$21</f>
        <v>0</v>
      </c>
      <c r="W24" s="345">
        <f>+ﾁ.動物のふん尿!$O$21</f>
        <v>0</v>
      </c>
      <c r="X24" s="345">
        <f>+ﾂ.動物の死体!$O$21</f>
        <v>0</v>
      </c>
      <c r="Y24" s="345">
        <f>+ﾃ.ばいじん!$O$21</f>
        <v>0</v>
      </c>
      <c r="Z24" s="346">
        <f>+ﾄ.混合廃棄物その他!$O$21</f>
        <v>0</v>
      </c>
      <c r="AA24" s="347">
        <f t="shared" si="2"/>
        <v>0</v>
      </c>
    </row>
    <row r="25" spans="2:27" ht="24" customHeight="1" x14ac:dyDescent="0.15">
      <c r="B25" s="154"/>
      <c r="C25" s="119"/>
      <c r="D25" s="159" t="s">
        <v>237</v>
      </c>
      <c r="E25" s="794" t="s">
        <v>370</v>
      </c>
      <c r="F25" s="795"/>
      <c r="G25" s="342">
        <f>+ｱ.燃え殻!$O$24</f>
        <v>0</v>
      </c>
      <c r="H25" s="342">
        <f>+ｲ.汚泥!$O$24</f>
        <v>0</v>
      </c>
      <c r="I25" s="342">
        <f>+ｳ.廃油!$O$24</f>
        <v>0</v>
      </c>
      <c r="J25" s="342">
        <f>+ｴ.廃酸!$O$24</f>
        <v>0</v>
      </c>
      <c r="K25" s="342">
        <f>+ｵ.廃ｱﾙｶﾘ!$O$24</f>
        <v>0</v>
      </c>
      <c r="L25" s="342">
        <f>+ｶ.廃ﾌﾟﾗ類!$O$24</f>
        <v>0</v>
      </c>
      <c r="M25" s="342">
        <f>+ｷ.紙くず!$O$24</f>
        <v>0</v>
      </c>
      <c r="N25" s="342">
        <f>+ｸ.木くず!$O$24</f>
        <v>0</v>
      </c>
      <c r="O25" s="342">
        <f>+ｹ.繊維くず!$O$24</f>
        <v>0</v>
      </c>
      <c r="P25" s="342">
        <f>+ｺ.動植物性残さ!$O$24</f>
        <v>0</v>
      </c>
      <c r="Q25" s="342">
        <f>+ｻ.動物系固形不要物!$O$24</f>
        <v>0</v>
      </c>
      <c r="R25" s="342">
        <f>+ｼ.ｺﾞﾑくず!$O$24</f>
        <v>0</v>
      </c>
      <c r="S25" s="342">
        <f>+ｽ.金属くず!$O$24</f>
        <v>0</v>
      </c>
      <c r="T25" s="342">
        <f>+ｾ.ｶﾞﾗｽ･ｺﾝｸﾘ･陶磁器くず!$O$24</f>
        <v>0</v>
      </c>
      <c r="U25" s="342">
        <f>+ｿ.鉱さい!$O$24</f>
        <v>0</v>
      </c>
      <c r="V25" s="342">
        <f>+ﾀ.がれき類!$O$24</f>
        <v>0</v>
      </c>
      <c r="W25" s="342">
        <f>+ﾁ.動物のふん尿!$O$24</f>
        <v>0</v>
      </c>
      <c r="X25" s="342">
        <f>+ﾂ.動物の死体!$O$24</f>
        <v>0</v>
      </c>
      <c r="Y25" s="342">
        <f>+ﾃ.ばいじん!$O$24</f>
        <v>0</v>
      </c>
      <c r="Z25" s="343">
        <f>+ﾄ.混合廃棄物その他!$O$24</f>
        <v>0</v>
      </c>
      <c r="AA25" s="348">
        <f t="shared" si="2"/>
        <v>0</v>
      </c>
    </row>
    <row r="26" spans="2:27" ht="24" customHeight="1" x14ac:dyDescent="0.15">
      <c r="B26" s="154"/>
      <c r="C26" s="790" t="s">
        <v>371</v>
      </c>
      <c r="D26" s="436" t="s">
        <v>220</v>
      </c>
      <c r="E26" s="783" t="s">
        <v>372</v>
      </c>
      <c r="F26" s="784"/>
      <c r="G26" s="349">
        <f>+G28+G29+G30+G31</f>
        <v>0</v>
      </c>
      <c r="H26" s="349">
        <f t="shared" ref="H26:Z26" si="3">+H28+H29+H30+H31</f>
        <v>0</v>
      </c>
      <c r="I26" s="349">
        <f t="shared" si="3"/>
        <v>0</v>
      </c>
      <c r="J26" s="349">
        <f t="shared" si="3"/>
        <v>0</v>
      </c>
      <c r="K26" s="349">
        <f t="shared" si="3"/>
        <v>0</v>
      </c>
      <c r="L26" s="349">
        <f t="shared" si="3"/>
        <v>0</v>
      </c>
      <c r="M26" s="349">
        <f t="shared" si="3"/>
        <v>0</v>
      </c>
      <c r="N26" s="349">
        <f t="shared" si="3"/>
        <v>0</v>
      </c>
      <c r="O26" s="349">
        <f t="shared" si="3"/>
        <v>0</v>
      </c>
      <c r="P26" s="349">
        <f t="shared" si="3"/>
        <v>0</v>
      </c>
      <c r="Q26" s="349">
        <f t="shared" si="3"/>
        <v>0</v>
      </c>
      <c r="R26" s="349">
        <f t="shared" si="3"/>
        <v>0</v>
      </c>
      <c r="S26" s="349">
        <f t="shared" si="3"/>
        <v>0</v>
      </c>
      <c r="T26" s="349">
        <f t="shared" si="3"/>
        <v>0</v>
      </c>
      <c r="U26" s="349">
        <f t="shared" si="3"/>
        <v>0</v>
      </c>
      <c r="V26" s="349">
        <f t="shared" si="3"/>
        <v>0</v>
      </c>
      <c r="W26" s="349">
        <f t="shared" si="3"/>
        <v>0</v>
      </c>
      <c r="X26" s="349">
        <f t="shared" si="3"/>
        <v>0</v>
      </c>
      <c r="Y26" s="349">
        <f t="shared" si="3"/>
        <v>0</v>
      </c>
      <c r="Z26" s="350">
        <f t="shared" si="3"/>
        <v>0</v>
      </c>
      <c r="AA26" s="351">
        <f t="shared" ref="AA26:AA47" si="4">SUM(G26:Z26)</f>
        <v>0</v>
      </c>
    </row>
    <row r="27" spans="2:27" ht="24" customHeight="1" x14ac:dyDescent="0.15">
      <c r="B27" s="154"/>
      <c r="C27" s="790"/>
      <c r="D27" s="159" t="s">
        <v>232</v>
      </c>
      <c r="E27" s="783" t="s">
        <v>373</v>
      </c>
      <c r="F27" s="784"/>
      <c r="G27" s="349">
        <f t="shared" ref="G27:Z27" si="5">+G23-G26</f>
        <v>0</v>
      </c>
      <c r="H27" s="349">
        <f t="shared" si="5"/>
        <v>3330</v>
      </c>
      <c r="I27" s="349">
        <f t="shared" si="5"/>
        <v>0</v>
      </c>
      <c r="J27" s="349">
        <f t="shared" si="5"/>
        <v>0</v>
      </c>
      <c r="K27" s="349">
        <f t="shared" si="5"/>
        <v>0</v>
      </c>
      <c r="L27" s="349">
        <f t="shared" si="5"/>
        <v>0</v>
      </c>
      <c r="M27" s="349">
        <f t="shared" si="5"/>
        <v>0</v>
      </c>
      <c r="N27" s="349">
        <f t="shared" si="5"/>
        <v>0</v>
      </c>
      <c r="O27" s="349">
        <f t="shared" si="5"/>
        <v>0</v>
      </c>
      <c r="P27" s="349">
        <f t="shared" si="5"/>
        <v>0</v>
      </c>
      <c r="Q27" s="349">
        <f t="shared" si="5"/>
        <v>0</v>
      </c>
      <c r="R27" s="349">
        <f t="shared" si="5"/>
        <v>0</v>
      </c>
      <c r="S27" s="349">
        <f t="shared" si="5"/>
        <v>0</v>
      </c>
      <c r="T27" s="349">
        <f t="shared" si="5"/>
        <v>0</v>
      </c>
      <c r="U27" s="349">
        <f t="shared" si="5"/>
        <v>0</v>
      </c>
      <c r="V27" s="349">
        <f t="shared" si="5"/>
        <v>0</v>
      </c>
      <c r="W27" s="349">
        <f t="shared" si="5"/>
        <v>0</v>
      </c>
      <c r="X27" s="349">
        <f t="shared" si="5"/>
        <v>0</v>
      </c>
      <c r="Y27" s="349">
        <f t="shared" si="5"/>
        <v>0</v>
      </c>
      <c r="Z27" s="350">
        <f t="shared" si="5"/>
        <v>0</v>
      </c>
      <c r="AA27" s="351">
        <f t="shared" si="4"/>
        <v>3330</v>
      </c>
    </row>
    <row r="28" spans="2:27" ht="25.5" customHeight="1" x14ac:dyDescent="0.15">
      <c r="B28" s="154"/>
      <c r="C28" s="791"/>
      <c r="D28" s="780" t="s">
        <v>374</v>
      </c>
      <c r="E28" s="441" t="s">
        <v>200</v>
      </c>
      <c r="F28" s="279" t="s">
        <v>375</v>
      </c>
      <c r="G28" s="339">
        <f>+ｱ.燃え殻!$AG$9</f>
        <v>0</v>
      </c>
      <c r="H28" s="339">
        <f>+ｲ.汚泥!$AG$9</f>
        <v>0</v>
      </c>
      <c r="I28" s="339">
        <f>+ｳ.廃油!$AG$9</f>
        <v>0</v>
      </c>
      <c r="J28" s="339">
        <f>+ｴ.廃酸!$AG$9</f>
        <v>0</v>
      </c>
      <c r="K28" s="339">
        <f>+ｵ.廃ｱﾙｶﾘ!$AG$9</f>
        <v>0</v>
      </c>
      <c r="L28" s="339">
        <f>+ｶ.廃ﾌﾟﾗ類!$AG$9</f>
        <v>0</v>
      </c>
      <c r="M28" s="339">
        <f>+ｷ.紙くず!$AG$9</f>
        <v>0</v>
      </c>
      <c r="N28" s="339">
        <f>+ｸ.木くず!$AG$9</f>
        <v>0</v>
      </c>
      <c r="O28" s="339">
        <f>+ｹ.繊維くず!$AG$9</f>
        <v>0</v>
      </c>
      <c r="P28" s="339">
        <f>+ｺ.動植物性残さ!$AG$9</f>
        <v>0</v>
      </c>
      <c r="Q28" s="339">
        <f>+ｻ.動物系固形不要物!$AG$9</f>
        <v>0</v>
      </c>
      <c r="R28" s="339">
        <f>+ｼ.ｺﾞﾑくず!$AG$9</f>
        <v>0</v>
      </c>
      <c r="S28" s="339">
        <f>+ｽ.金属くず!$AG$9</f>
        <v>0</v>
      </c>
      <c r="T28" s="339">
        <f>+ｾ.ｶﾞﾗｽ･ｺﾝｸﾘ･陶磁器くず!$AG$9</f>
        <v>0</v>
      </c>
      <c r="U28" s="339">
        <f>+ｿ.鉱さい!$AG$9</f>
        <v>0</v>
      </c>
      <c r="V28" s="339">
        <f>+ﾀ.がれき類!$AG$9</f>
        <v>0</v>
      </c>
      <c r="W28" s="339">
        <f>+ﾁ.動物のふん尿!$AG$9</f>
        <v>0</v>
      </c>
      <c r="X28" s="339">
        <f>+ﾂ.動物の死体!$AG$9</f>
        <v>0</v>
      </c>
      <c r="Y28" s="339">
        <f>+ﾃ.ばいじん!$AG$9</f>
        <v>0</v>
      </c>
      <c r="Z28" s="340">
        <f>+ﾄ.混合廃棄物その他!$AG$9</f>
        <v>0</v>
      </c>
      <c r="AA28" s="341">
        <f>SUM(G28:Z28)</f>
        <v>0</v>
      </c>
    </row>
    <row r="29" spans="2:27" ht="25.5" customHeight="1" x14ac:dyDescent="0.15">
      <c r="B29" s="154"/>
      <c r="C29" s="791"/>
      <c r="D29" s="781"/>
      <c r="E29" s="159" t="s">
        <v>209</v>
      </c>
      <c r="F29" s="213" t="s">
        <v>376</v>
      </c>
      <c r="G29" s="339">
        <f>+ｱ.燃え殻!$AG$12</f>
        <v>0</v>
      </c>
      <c r="H29" s="339">
        <f>+ｲ.汚泥!$AG$12</f>
        <v>0</v>
      </c>
      <c r="I29" s="339">
        <f>+ｳ.廃油!$AG$12</f>
        <v>0</v>
      </c>
      <c r="J29" s="339">
        <f>+ｴ.廃酸!$AG$12</f>
        <v>0</v>
      </c>
      <c r="K29" s="339">
        <f>+ｵ.廃ｱﾙｶﾘ!$AG$12</f>
        <v>0</v>
      </c>
      <c r="L29" s="339">
        <f>+ｶ.廃ﾌﾟﾗ類!$AG$12</f>
        <v>0</v>
      </c>
      <c r="M29" s="339">
        <f>+ｷ.紙くず!$AG$12</f>
        <v>0</v>
      </c>
      <c r="N29" s="339">
        <f>+ｸ.木くず!$AG$12</f>
        <v>0</v>
      </c>
      <c r="O29" s="339">
        <f>+ｹ.繊維くず!$AG$12</f>
        <v>0</v>
      </c>
      <c r="P29" s="339">
        <f>+ｺ.動植物性残さ!$AG$12</f>
        <v>0</v>
      </c>
      <c r="Q29" s="339">
        <f>+ｻ.動物系固形不要物!$AG$12</f>
        <v>0</v>
      </c>
      <c r="R29" s="339">
        <f>+ｼ.ｺﾞﾑくず!$AG$12</f>
        <v>0</v>
      </c>
      <c r="S29" s="339">
        <f>+ｽ.金属くず!$AG$12</f>
        <v>0</v>
      </c>
      <c r="T29" s="339">
        <f>+ｾ.ｶﾞﾗｽ･ｺﾝｸﾘ･陶磁器くず!$AG$12</f>
        <v>0</v>
      </c>
      <c r="U29" s="339">
        <f>+ｿ.鉱さい!$AG$12</f>
        <v>0</v>
      </c>
      <c r="V29" s="339">
        <f>+ﾀ.がれき類!$AG$12</f>
        <v>0</v>
      </c>
      <c r="W29" s="339">
        <f>+ﾁ.動物のふん尿!$AG$12</f>
        <v>0</v>
      </c>
      <c r="X29" s="339">
        <f>+ﾂ.動物の死体!$AG$12</f>
        <v>0</v>
      </c>
      <c r="Y29" s="339">
        <f>+ﾃ.ばいじん!$AG$12</f>
        <v>0</v>
      </c>
      <c r="Z29" s="340">
        <f>+ﾄ.混合廃棄物その他!$AG$12</f>
        <v>0</v>
      </c>
      <c r="AA29" s="341">
        <f>SUM(G29:Z29)</f>
        <v>0</v>
      </c>
    </row>
    <row r="30" spans="2:27" ht="24.4" customHeight="1" x14ac:dyDescent="0.15">
      <c r="B30" s="156" t="s">
        <v>349</v>
      </c>
      <c r="C30" s="791"/>
      <c r="D30" s="782"/>
      <c r="E30" s="159" t="s">
        <v>377</v>
      </c>
      <c r="F30" s="442" t="s">
        <v>378</v>
      </c>
      <c r="G30" s="352">
        <f>+ｱ.燃え殻!$AG$15</f>
        <v>0</v>
      </c>
      <c r="H30" s="352">
        <f>+ｲ.汚泥!$AG$15</f>
        <v>0</v>
      </c>
      <c r="I30" s="352">
        <f>+ｳ.廃油!$AG$15</f>
        <v>0</v>
      </c>
      <c r="J30" s="352">
        <f>+ｴ.廃酸!$AG$15</f>
        <v>0</v>
      </c>
      <c r="K30" s="352">
        <f>+ｵ.廃ｱﾙｶﾘ!$AG$15</f>
        <v>0</v>
      </c>
      <c r="L30" s="352">
        <f>+ｶ.廃ﾌﾟﾗ類!$AG$15</f>
        <v>0</v>
      </c>
      <c r="M30" s="352">
        <f>+ｷ.紙くず!$AG$15</f>
        <v>0</v>
      </c>
      <c r="N30" s="352">
        <f>+ｸ.木くず!$AG$15</f>
        <v>0</v>
      </c>
      <c r="O30" s="352">
        <f>+ｹ.繊維くず!$AG$15</f>
        <v>0</v>
      </c>
      <c r="P30" s="352">
        <f>+ｺ.動植物性残さ!$AG$15</f>
        <v>0</v>
      </c>
      <c r="Q30" s="352">
        <f>+ｻ.動物系固形不要物!$AG$15</f>
        <v>0</v>
      </c>
      <c r="R30" s="352">
        <f>+ｼ.ｺﾞﾑくず!$AG$15</f>
        <v>0</v>
      </c>
      <c r="S30" s="352">
        <f>+ｽ.金属くず!$AG$15</f>
        <v>0</v>
      </c>
      <c r="T30" s="352">
        <f>+ｾ.ｶﾞﾗｽ･ｺﾝｸﾘ･陶磁器くず!$AG$15</f>
        <v>0</v>
      </c>
      <c r="U30" s="352">
        <f>+ｿ.鉱さい!$AG$15</f>
        <v>0</v>
      </c>
      <c r="V30" s="352">
        <f>+ﾀ.がれき類!$AG$15</f>
        <v>0</v>
      </c>
      <c r="W30" s="352">
        <f>+ﾁ.動物のふん尿!$AG$15</f>
        <v>0</v>
      </c>
      <c r="X30" s="352">
        <f>+ﾂ.動物の死体!$AG$15</f>
        <v>0</v>
      </c>
      <c r="Y30" s="352">
        <f>+ﾃ.ばいじん!$AG$15</f>
        <v>0</v>
      </c>
      <c r="Z30" s="353">
        <f>+ﾄ.混合廃棄物その他!$AG$15</f>
        <v>0</v>
      </c>
      <c r="AA30" s="354">
        <f>SUM(G30:Z30)</f>
        <v>0</v>
      </c>
    </row>
    <row r="31" spans="2:27" ht="24" customHeight="1" x14ac:dyDescent="0.15">
      <c r="B31" s="156" t="s">
        <v>351</v>
      </c>
      <c r="C31" s="791"/>
      <c r="D31" s="118" t="s">
        <v>223</v>
      </c>
      <c r="E31" s="783" t="s">
        <v>379</v>
      </c>
      <c r="F31" s="784"/>
      <c r="G31" s="349">
        <f t="shared" ref="G31:Z31" si="6">+G32+G36</f>
        <v>0</v>
      </c>
      <c r="H31" s="349">
        <f t="shared" si="6"/>
        <v>0</v>
      </c>
      <c r="I31" s="349">
        <f t="shared" si="6"/>
        <v>0</v>
      </c>
      <c r="J31" s="349">
        <f t="shared" si="6"/>
        <v>0</v>
      </c>
      <c r="K31" s="349">
        <f t="shared" si="6"/>
        <v>0</v>
      </c>
      <c r="L31" s="349">
        <f t="shared" si="6"/>
        <v>0</v>
      </c>
      <c r="M31" s="349">
        <f t="shared" si="6"/>
        <v>0</v>
      </c>
      <c r="N31" s="349">
        <f t="shared" si="6"/>
        <v>0</v>
      </c>
      <c r="O31" s="349">
        <f t="shared" si="6"/>
        <v>0</v>
      </c>
      <c r="P31" s="349">
        <f t="shared" si="6"/>
        <v>0</v>
      </c>
      <c r="Q31" s="349">
        <f t="shared" si="6"/>
        <v>0</v>
      </c>
      <c r="R31" s="349">
        <f t="shared" si="6"/>
        <v>0</v>
      </c>
      <c r="S31" s="349">
        <f t="shared" si="6"/>
        <v>0</v>
      </c>
      <c r="T31" s="349">
        <f t="shared" si="6"/>
        <v>0</v>
      </c>
      <c r="U31" s="349">
        <f t="shared" si="6"/>
        <v>0</v>
      </c>
      <c r="V31" s="349">
        <f t="shared" si="6"/>
        <v>0</v>
      </c>
      <c r="W31" s="349">
        <f t="shared" si="6"/>
        <v>0</v>
      </c>
      <c r="X31" s="349">
        <f t="shared" si="6"/>
        <v>0</v>
      </c>
      <c r="Y31" s="349">
        <f t="shared" si="6"/>
        <v>0</v>
      </c>
      <c r="Z31" s="350">
        <f t="shared" si="6"/>
        <v>0</v>
      </c>
      <c r="AA31" s="351">
        <f t="shared" si="4"/>
        <v>0</v>
      </c>
    </row>
    <row r="32" spans="2:27" ht="24" customHeight="1" x14ac:dyDescent="0.15">
      <c r="B32" s="156">
        <v>6</v>
      </c>
      <c r="C32" s="119"/>
      <c r="D32" s="211"/>
      <c r="E32" s="206" t="s">
        <v>380</v>
      </c>
      <c r="F32" s="439"/>
      <c r="G32" s="355">
        <f t="shared" ref="G32:Z32" si="7">SUM(G33:G35)</f>
        <v>0</v>
      </c>
      <c r="H32" s="355">
        <f t="shared" si="7"/>
        <v>0</v>
      </c>
      <c r="I32" s="355">
        <f t="shared" si="7"/>
        <v>0</v>
      </c>
      <c r="J32" s="355">
        <f t="shared" si="7"/>
        <v>0</v>
      </c>
      <c r="K32" s="355">
        <f t="shared" si="7"/>
        <v>0</v>
      </c>
      <c r="L32" s="355">
        <f t="shared" si="7"/>
        <v>0</v>
      </c>
      <c r="M32" s="355">
        <f t="shared" si="7"/>
        <v>0</v>
      </c>
      <c r="N32" s="355">
        <f t="shared" si="7"/>
        <v>0</v>
      </c>
      <c r="O32" s="355">
        <f t="shared" si="7"/>
        <v>0</v>
      </c>
      <c r="P32" s="355">
        <f t="shared" si="7"/>
        <v>0</v>
      </c>
      <c r="Q32" s="355">
        <f t="shared" si="7"/>
        <v>0</v>
      </c>
      <c r="R32" s="355">
        <f t="shared" si="7"/>
        <v>0</v>
      </c>
      <c r="S32" s="355">
        <f t="shared" si="7"/>
        <v>0</v>
      </c>
      <c r="T32" s="355">
        <f t="shared" si="7"/>
        <v>0</v>
      </c>
      <c r="U32" s="355">
        <f t="shared" si="7"/>
        <v>0</v>
      </c>
      <c r="V32" s="355">
        <f t="shared" si="7"/>
        <v>0</v>
      </c>
      <c r="W32" s="355">
        <f t="shared" si="7"/>
        <v>0</v>
      </c>
      <c r="X32" s="355">
        <f t="shared" si="7"/>
        <v>0</v>
      </c>
      <c r="Y32" s="355">
        <f t="shared" si="7"/>
        <v>0</v>
      </c>
      <c r="Z32" s="356">
        <f t="shared" si="7"/>
        <v>0</v>
      </c>
      <c r="AA32" s="357">
        <f t="shared" si="4"/>
        <v>0</v>
      </c>
    </row>
    <row r="33" spans="2:27" ht="24" customHeight="1" x14ac:dyDescent="0.15">
      <c r="B33" s="156" t="s">
        <v>354</v>
      </c>
      <c r="C33" s="119"/>
      <c r="D33" s="209"/>
      <c r="E33" s="204"/>
      <c r="F33" s="202" t="s">
        <v>381</v>
      </c>
      <c r="G33" s="358">
        <f>+ｱ.燃え殻!$AT$16</f>
        <v>0</v>
      </c>
      <c r="H33" s="358">
        <f>+ｲ.汚泥!$AT$16</f>
        <v>0</v>
      </c>
      <c r="I33" s="358">
        <f>+ｳ.廃油!$AT$16</f>
        <v>0</v>
      </c>
      <c r="J33" s="358">
        <f>+ｴ.廃酸!$AT$16</f>
        <v>0</v>
      </c>
      <c r="K33" s="358">
        <f>+ｵ.廃ｱﾙｶﾘ!$AT$16</f>
        <v>0</v>
      </c>
      <c r="L33" s="358">
        <f>+ｶ.廃ﾌﾟﾗ類!$AT$16</f>
        <v>0</v>
      </c>
      <c r="M33" s="358">
        <f>+ｷ.紙くず!$AT$16</f>
        <v>0</v>
      </c>
      <c r="N33" s="358">
        <f>+ｸ.木くず!$AT$16</f>
        <v>0</v>
      </c>
      <c r="O33" s="358">
        <f>+ｹ.繊維くず!$AT$16</f>
        <v>0</v>
      </c>
      <c r="P33" s="358">
        <f>+ｺ.動植物性残さ!$AT$16</f>
        <v>0</v>
      </c>
      <c r="Q33" s="358">
        <f>+ｻ.動物系固形不要物!$AT$16</f>
        <v>0</v>
      </c>
      <c r="R33" s="358">
        <f>+ｼ.ｺﾞﾑくず!$AT$16</f>
        <v>0</v>
      </c>
      <c r="S33" s="358">
        <f>+ｽ.金属くず!$AT$16</f>
        <v>0</v>
      </c>
      <c r="T33" s="358">
        <f>+ｾ.ｶﾞﾗｽ･ｺﾝｸﾘ･陶磁器くず!$AT$16</f>
        <v>0</v>
      </c>
      <c r="U33" s="358">
        <f>+ｿ.鉱さい!$AT$16</f>
        <v>0</v>
      </c>
      <c r="V33" s="358">
        <f>+ﾀ.がれき類!$AT$16</f>
        <v>0</v>
      </c>
      <c r="W33" s="358">
        <f>+ﾁ.動物のふん尿!$AT$16</f>
        <v>0</v>
      </c>
      <c r="X33" s="358">
        <f>+ﾂ.動物の死体!$AT$16</f>
        <v>0</v>
      </c>
      <c r="Y33" s="358">
        <f>+ﾃ.ばいじん!$AT$16</f>
        <v>0</v>
      </c>
      <c r="Z33" s="359">
        <f>+ﾄ.混合廃棄物その他!$AT$16</f>
        <v>0</v>
      </c>
      <c r="AA33" s="360">
        <f t="shared" si="4"/>
        <v>0</v>
      </c>
    </row>
    <row r="34" spans="2:27" ht="24" customHeight="1" x14ac:dyDescent="0.15">
      <c r="B34" s="156" t="s">
        <v>356</v>
      </c>
      <c r="C34" s="119"/>
      <c r="D34" s="209"/>
      <c r="E34" s="204"/>
      <c r="F34" s="202" t="s">
        <v>382</v>
      </c>
      <c r="G34" s="358">
        <f>+ｱ.燃え殻!$AT$17</f>
        <v>0</v>
      </c>
      <c r="H34" s="358">
        <f>+ｲ.汚泥!$AT$17</f>
        <v>0</v>
      </c>
      <c r="I34" s="358">
        <f>+ｳ.廃油!$AT$17</f>
        <v>0</v>
      </c>
      <c r="J34" s="358">
        <f>+ｴ.廃酸!$AT$17</f>
        <v>0</v>
      </c>
      <c r="K34" s="358">
        <f>+ｵ.廃ｱﾙｶﾘ!$AT$17</f>
        <v>0</v>
      </c>
      <c r="L34" s="358">
        <f>+ｶ.廃ﾌﾟﾗ類!$AT$17</f>
        <v>0</v>
      </c>
      <c r="M34" s="358">
        <f>+ｷ.紙くず!$AT$17</f>
        <v>0</v>
      </c>
      <c r="N34" s="358">
        <f>+ｸ.木くず!$AT$17</f>
        <v>0</v>
      </c>
      <c r="O34" s="358">
        <f>+ｹ.繊維くず!$AT$17</f>
        <v>0</v>
      </c>
      <c r="P34" s="358">
        <f>+ｺ.動植物性残さ!$AT$17</f>
        <v>0</v>
      </c>
      <c r="Q34" s="358">
        <f>+ｻ.動物系固形不要物!$AT$17</f>
        <v>0</v>
      </c>
      <c r="R34" s="358">
        <f>+ｼ.ｺﾞﾑくず!$AT$17</f>
        <v>0</v>
      </c>
      <c r="S34" s="358">
        <f>+ｽ.金属くず!$AT$17</f>
        <v>0</v>
      </c>
      <c r="T34" s="358">
        <f>+ｾ.ｶﾞﾗｽ･ｺﾝｸﾘ･陶磁器くず!$AT$17</f>
        <v>0</v>
      </c>
      <c r="U34" s="358">
        <f>+ｿ.鉱さい!$AT$17</f>
        <v>0</v>
      </c>
      <c r="V34" s="358">
        <f>+ﾀ.がれき類!$AT$17</f>
        <v>0</v>
      </c>
      <c r="W34" s="358">
        <f>+ﾁ.動物のふん尿!$AT$17</f>
        <v>0</v>
      </c>
      <c r="X34" s="358">
        <f>+ﾂ.動物の死体!$AT$17</f>
        <v>0</v>
      </c>
      <c r="Y34" s="358">
        <f>+ﾃ.ばいじん!$AT$17</f>
        <v>0</v>
      </c>
      <c r="Z34" s="359">
        <f>+ﾄ.混合廃棄物その他!$AT$17</f>
        <v>0</v>
      </c>
      <c r="AA34" s="360">
        <f t="shared" si="4"/>
        <v>0</v>
      </c>
    </row>
    <row r="35" spans="2:27" ht="24" customHeight="1" x14ac:dyDescent="0.15">
      <c r="B35" s="156" t="s">
        <v>383</v>
      </c>
      <c r="C35" s="119"/>
      <c r="D35" s="209"/>
      <c r="E35" s="205"/>
      <c r="F35" s="202" t="s">
        <v>384</v>
      </c>
      <c r="G35" s="358">
        <f>+ｱ.燃え殻!$AT$18</f>
        <v>0</v>
      </c>
      <c r="H35" s="358">
        <f>+ｲ.汚泥!$AT$18</f>
        <v>0</v>
      </c>
      <c r="I35" s="358">
        <f>+ｳ.廃油!$AT$18</f>
        <v>0</v>
      </c>
      <c r="J35" s="358">
        <f>+ｴ.廃酸!$AT$18</f>
        <v>0</v>
      </c>
      <c r="K35" s="358">
        <f>+ｵ.廃ｱﾙｶﾘ!$AT$18</f>
        <v>0</v>
      </c>
      <c r="L35" s="358">
        <f>+ｶ.廃ﾌﾟﾗ類!$AT$18</f>
        <v>0</v>
      </c>
      <c r="M35" s="358">
        <f>+ｷ.紙くず!$AT$18</f>
        <v>0</v>
      </c>
      <c r="N35" s="358">
        <f>+ｸ.木くず!$AT$18</f>
        <v>0</v>
      </c>
      <c r="O35" s="358">
        <f>+ｹ.繊維くず!$AT$18</f>
        <v>0</v>
      </c>
      <c r="P35" s="358">
        <f>+ｺ.動植物性残さ!$AT$18</f>
        <v>0</v>
      </c>
      <c r="Q35" s="358">
        <f>+ｻ.動物系固形不要物!$AT$18</f>
        <v>0</v>
      </c>
      <c r="R35" s="358">
        <f>+ｼ.ｺﾞﾑくず!$AT$18</f>
        <v>0</v>
      </c>
      <c r="S35" s="358">
        <f>+ｽ.金属くず!$AT$18</f>
        <v>0</v>
      </c>
      <c r="T35" s="358">
        <f>+ｾ.ｶﾞﾗｽ･ｺﾝｸﾘ･陶磁器くず!$AT$18</f>
        <v>0</v>
      </c>
      <c r="U35" s="358">
        <f>+ｿ.鉱さい!$AT$18</f>
        <v>0</v>
      </c>
      <c r="V35" s="358">
        <f>+ﾀ.がれき類!$AT$18</f>
        <v>0</v>
      </c>
      <c r="W35" s="358">
        <f>+ﾁ.動物のふん尿!$AT$18</f>
        <v>0</v>
      </c>
      <c r="X35" s="358">
        <f>+ﾂ.動物の死体!$AT$18</f>
        <v>0</v>
      </c>
      <c r="Y35" s="358">
        <f>+ﾃ.ばいじん!$AT$18</f>
        <v>0</v>
      </c>
      <c r="Z35" s="359">
        <f>+ﾄ.混合廃棄物その他!$AT$18</f>
        <v>0</v>
      </c>
      <c r="AA35" s="360">
        <f t="shared" si="4"/>
        <v>0</v>
      </c>
    </row>
    <row r="36" spans="2:27" ht="24" customHeight="1" thickBot="1" x14ac:dyDescent="0.2">
      <c r="B36" s="156" t="s">
        <v>385</v>
      </c>
      <c r="C36" s="214"/>
      <c r="D36" s="215"/>
      <c r="E36" s="216" t="s">
        <v>386</v>
      </c>
      <c r="F36" s="437"/>
      <c r="G36" s="361">
        <f>+ｱ.燃え殻!$AN$21</f>
        <v>0</v>
      </c>
      <c r="H36" s="361">
        <f>+ｲ.汚泥!$AN$21</f>
        <v>0</v>
      </c>
      <c r="I36" s="361">
        <f>+ｳ.廃油!$AN$21</f>
        <v>0</v>
      </c>
      <c r="J36" s="361">
        <f>+ｴ.廃酸!$AN$21</f>
        <v>0</v>
      </c>
      <c r="K36" s="361">
        <f>+ｵ.廃ｱﾙｶﾘ!$AN$21</f>
        <v>0</v>
      </c>
      <c r="L36" s="361">
        <f>+ｶ.廃ﾌﾟﾗ類!$AN$21</f>
        <v>0</v>
      </c>
      <c r="M36" s="361">
        <f>+ｷ.紙くず!$AN$21</f>
        <v>0</v>
      </c>
      <c r="N36" s="361">
        <f>+ｸ.木くず!$AN$21</f>
        <v>0</v>
      </c>
      <c r="O36" s="361">
        <f>+ｹ.繊維くず!$AN$21</f>
        <v>0</v>
      </c>
      <c r="P36" s="361">
        <f>+ｺ.動植物性残さ!$AN$21</f>
        <v>0</v>
      </c>
      <c r="Q36" s="361">
        <f>+ｻ.動物系固形不要物!$AN$21</f>
        <v>0</v>
      </c>
      <c r="R36" s="361">
        <f>+ｼ.ｺﾞﾑくず!$AN$21</f>
        <v>0</v>
      </c>
      <c r="S36" s="361">
        <f>+ｽ.金属くず!$AN$21</f>
        <v>0</v>
      </c>
      <c r="T36" s="361">
        <f>+ｾ.ｶﾞﾗｽ･ｺﾝｸﾘ･陶磁器くず!$AN$21</f>
        <v>0</v>
      </c>
      <c r="U36" s="361">
        <f>+ｿ.鉱さい!$AN$21</f>
        <v>0</v>
      </c>
      <c r="V36" s="361">
        <f>+ﾀ.がれき類!$AN$21</f>
        <v>0</v>
      </c>
      <c r="W36" s="361">
        <f>+ﾁ.動物のふん尿!$AN$21</f>
        <v>0</v>
      </c>
      <c r="X36" s="361">
        <f>+ﾂ.動物の死体!$AN$21</f>
        <v>0</v>
      </c>
      <c r="Y36" s="361">
        <f>+ﾃ.ばいじん!$AN$21</f>
        <v>0</v>
      </c>
      <c r="Z36" s="362">
        <f>+ﾄ.混合廃棄物その他!$AN$21</f>
        <v>0</v>
      </c>
      <c r="AA36" s="363">
        <f>SUM(G36:Z36)</f>
        <v>0</v>
      </c>
    </row>
    <row r="37" spans="2:27" ht="24" customHeight="1" x14ac:dyDescent="0.15">
      <c r="B37" s="154"/>
      <c r="C37" s="786" t="s">
        <v>387</v>
      </c>
      <c r="D37" s="118" t="s">
        <v>245</v>
      </c>
      <c r="E37" s="768" t="s">
        <v>388</v>
      </c>
      <c r="F37" s="769"/>
      <c r="G37" s="364">
        <f t="shared" ref="G37:Z37" si="8">+G38+G42</f>
        <v>0</v>
      </c>
      <c r="H37" s="364">
        <f t="shared" si="8"/>
        <v>185</v>
      </c>
      <c r="I37" s="364">
        <f t="shared" si="8"/>
        <v>116</v>
      </c>
      <c r="J37" s="364">
        <f t="shared" si="8"/>
        <v>360</v>
      </c>
      <c r="K37" s="364">
        <f t="shared" si="8"/>
        <v>220</v>
      </c>
      <c r="L37" s="364">
        <f t="shared" si="8"/>
        <v>20</v>
      </c>
      <c r="M37" s="364">
        <f t="shared" si="8"/>
        <v>0</v>
      </c>
      <c r="N37" s="364">
        <f t="shared" si="8"/>
        <v>24</v>
      </c>
      <c r="O37" s="364">
        <f t="shared" si="8"/>
        <v>0</v>
      </c>
      <c r="P37" s="364">
        <f t="shared" si="8"/>
        <v>0</v>
      </c>
      <c r="Q37" s="364">
        <f t="shared" si="8"/>
        <v>0</v>
      </c>
      <c r="R37" s="364">
        <f t="shared" si="8"/>
        <v>0</v>
      </c>
      <c r="S37" s="364">
        <f t="shared" si="8"/>
        <v>0.1</v>
      </c>
      <c r="T37" s="364">
        <f t="shared" si="8"/>
        <v>0</v>
      </c>
      <c r="U37" s="364">
        <f t="shared" si="8"/>
        <v>0</v>
      </c>
      <c r="V37" s="364">
        <f t="shared" si="8"/>
        <v>0</v>
      </c>
      <c r="W37" s="364">
        <f t="shared" si="8"/>
        <v>0</v>
      </c>
      <c r="X37" s="364">
        <f t="shared" si="8"/>
        <v>0</v>
      </c>
      <c r="Y37" s="364">
        <f t="shared" si="8"/>
        <v>0</v>
      </c>
      <c r="Z37" s="365">
        <f t="shared" si="8"/>
        <v>0</v>
      </c>
      <c r="AA37" s="366">
        <f t="shared" si="4"/>
        <v>925.1</v>
      </c>
    </row>
    <row r="38" spans="2:27" ht="24" customHeight="1" x14ac:dyDescent="0.15">
      <c r="B38" s="154"/>
      <c r="C38" s="786"/>
      <c r="D38" s="208"/>
      <c r="E38" s="206" t="s">
        <v>389</v>
      </c>
      <c r="F38" s="439"/>
      <c r="G38" s="355">
        <f t="shared" ref="G38:Z38" si="9">SUM(G39:G41)</f>
        <v>0</v>
      </c>
      <c r="H38" s="355">
        <f t="shared" si="9"/>
        <v>185</v>
      </c>
      <c r="I38" s="355">
        <f t="shared" si="9"/>
        <v>116</v>
      </c>
      <c r="J38" s="355">
        <f t="shared" si="9"/>
        <v>360</v>
      </c>
      <c r="K38" s="355">
        <f t="shared" si="9"/>
        <v>220</v>
      </c>
      <c r="L38" s="355">
        <f t="shared" si="9"/>
        <v>20</v>
      </c>
      <c r="M38" s="355">
        <f t="shared" si="9"/>
        <v>0</v>
      </c>
      <c r="N38" s="355">
        <f t="shared" si="9"/>
        <v>24</v>
      </c>
      <c r="O38" s="355">
        <f t="shared" si="9"/>
        <v>0</v>
      </c>
      <c r="P38" s="355">
        <f t="shared" si="9"/>
        <v>0</v>
      </c>
      <c r="Q38" s="355">
        <f t="shared" si="9"/>
        <v>0</v>
      </c>
      <c r="R38" s="355">
        <f t="shared" si="9"/>
        <v>0</v>
      </c>
      <c r="S38" s="355">
        <f t="shared" si="9"/>
        <v>0.1</v>
      </c>
      <c r="T38" s="355">
        <f t="shared" si="9"/>
        <v>0</v>
      </c>
      <c r="U38" s="355">
        <f t="shared" si="9"/>
        <v>0</v>
      </c>
      <c r="V38" s="355">
        <f t="shared" si="9"/>
        <v>0</v>
      </c>
      <c r="W38" s="355">
        <f t="shared" si="9"/>
        <v>0</v>
      </c>
      <c r="X38" s="355">
        <f t="shared" si="9"/>
        <v>0</v>
      </c>
      <c r="Y38" s="355">
        <f t="shared" si="9"/>
        <v>0</v>
      </c>
      <c r="Z38" s="356">
        <f t="shared" si="9"/>
        <v>0</v>
      </c>
      <c r="AA38" s="357">
        <f t="shared" si="4"/>
        <v>925.1</v>
      </c>
    </row>
    <row r="39" spans="2:27" ht="24" customHeight="1" x14ac:dyDescent="0.15">
      <c r="B39" s="154"/>
      <c r="C39" s="786"/>
      <c r="D39" s="209"/>
      <c r="E39" s="204"/>
      <c r="F39" s="202" t="s">
        <v>381</v>
      </c>
      <c r="G39" s="358">
        <f>+ｱ.燃え殻!$Z$28</f>
        <v>0</v>
      </c>
      <c r="H39" s="358">
        <f>+ｲ.汚泥!$Z$28</f>
        <v>0</v>
      </c>
      <c r="I39" s="358">
        <f>+ｳ.廃油!$Z$28</f>
        <v>0</v>
      </c>
      <c r="J39" s="358">
        <f>+ｴ.廃酸!$Z$28</f>
        <v>0</v>
      </c>
      <c r="K39" s="358">
        <f>+ｵ.廃ｱﾙｶﾘ!$Z$28</f>
        <v>0</v>
      </c>
      <c r="L39" s="358">
        <f>+ｶ.廃ﾌﾟﾗ類!$Z$28</f>
        <v>0</v>
      </c>
      <c r="M39" s="358">
        <f>+ｷ.紙くず!$Z$28</f>
        <v>0</v>
      </c>
      <c r="N39" s="358">
        <f>+ｸ.木くず!$Z$28</f>
        <v>0</v>
      </c>
      <c r="O39" s="358">
        <f>+ｹ.繊維くず!$Z$28</f>
        <v>0</v>
      </c>
      <c r="P39" s="358">
        <f>+ｺ.動植物性残さ!$Z$28</f>
        <v>0</v>
      </c>
      <c r="Q39" s="358">
        <f>+ｻ.動物系固形不要物!$Z$28</f>
        <v>0</v>
      </c>
      <c r="R39" s="358">
        <f>+ｼ.ｺﾞﾑくず!$Z$28</f>
        <v>0</v>
      </c>
      <c r="S39" s="358">
        <f>+ｽ.金属くず!$Z$28</f>
        <v>0</v>
      </c>
      <c r="T39" s="358">
        <f>+ｾ.ｶﾞﾗｽ･ｺﾝｸﾘ･陶磁器くず!$Z$28</f>
        <v>0</v>
      </c>
      <c r="U39" s="358">
        <f>+ｿ.鉱さい!$Z$28</f>
        <v>0</v>
      </c>
      <c r="V39" s="358">
        <f>+ﾀ.がれき類!$Z$28</f>
        <v>0</v>
      </c>
      <c r="W39" s="358">
        <f>+ﾁ.動物のふん尿!$Z$28</f>
        <v>0</v>
      </c>
      <c r="X39" s="358">
        <f>+ﾂ.動物の死体!$Z$28</f>
        <v>0</v>
      </c>
      <c r="Y39" s="358">
        <f>+ﾃ.ばいじん!$Z$28</f>
        <v>0</v>
      </c>
      <c r="Z39" s="359">
        <f>+ﾄ.混合廃棄物その他!$Z$28</f>
        <v>0</v>
      </c>
      <c r="AA39" s="360">
        <f t="shared" si="4"/>
        <v>0</v>
      </c>
    </row>
    <row r="40" spans="2:27" ht="24" customHeight="1" x14ac:dyDescent="0.15">
      <c r="B40" s="154"/>
      <c r="C40" s="786"/>
      <c r="D40" s="209"/>
      <c r="E40" s="204"/>
      <c r="F40" s="202" t="s">
        <v>382</v>
      </c>
      <c r="G40" s="358">
        <f>+ｱ.燃え殻!$Z$29</f>
        <v>0</v>
      </c>
      <c r="H40" s="358">
        <f>+ｲ.汚泥!$Z$29</f>
        <v>185</v>
      </c>
      <c r="I40" s="358">
        <f>+ｳ.廃油!$Z$29</f>
        <v>116</v>
      </c>
      <c r="J40" s="358">
        <f>+ｴ.廃酸!$Z$29</f>
        <v>360</v>
      </c>
      <c r="K40" s="358">
        <f>+ｵ.廃ｱﾙｶﾘ!$Z$29</f>
        <v>220</v>
      </c>
      <c r="L40" s="358">
        <f>+ｶ.廃ﾌﾟﾗ類!$Z$29</f>
        <v>20</v>
      </c>
      <c r="M40" s="358">
        <f>+ｷ.紙くず!$Z$29</f>
        <v>0</v>
      </c>
      <c r="N40" s="358">
        <f>+ｸ.木くず!$Z$29</f>
        <v>24</v>
      </c>
      <c r="O40" s="358">
        <f>+ｹ.繊維くず!$Z$29</f>
        <v>0</v>
      </c>
      <c r="P40" s="358">
        <f>+ｺ.動植物性残さ!$Z$29</f>
        <v>0</v>
      </c>
      <c r="Q40" s="358">
        <f>+ｻ.動物系固形不要物!$Z$29</f>
        <v>0</v>
      </c>
      <c r="R40" s="358">
        <f>+ｼ.ｺﾞﾑくず!$Z$29</f>
        <v>0</v>
      </c>
      <c r="S40" s="358">
        <f>+ｽ.金属くず!$Z$29</f>
        <v>0.1</v>
      </c>
      <c r="T40" s="358">
        <f>+ｾ.ｶﾞﾗｽ･ｺﾝｸﾘ･陶磁器くず!$Z$29</f>
        <v>0</v>
      </c>
      <c r="U40" s="358">
        <f>+ｿ.鉱さい!$Z$29</f>
        <v>0</v>
      </c>
      <c r="V40" s="358">
        <f>+ﾀ.がれき類!$Z$29</f>
        <v>0</v>
      </c>
      <c r="W40" s="358">
        <f>+ﾁ.動物のふん尿!$Z$29</f>
        <v>0</v>
      </c>
      <c r="X40" s="358">
        <f>+ﾂ.動物の死体!$Z$29</f>
        <v>0</v>
      </c>
      <c r="Y40" s="358">
        <f>+ﾃ.ばいじん!$Z$29</f>
        <v>0</v>
      </c>
      <c r="Z40" s="359">
        <f>+ﾄ.混合廃棄物その他!$Z$29</f>
        <v>0</v>
      </c>
      <c r="AA40" s="360">
        <f t="shared" si="4"/>
        <v>925.1</v>
      </c>
    </row>
    <row r="41" spans="2:27" ht="24" customHeight="1" x14ac:dyDescent="0.15">
      <c r="B41" s="154"/>
      <c r="C41" s="786"/>
      <c r="D41" s="209"/>
      <c r="E41" s="205"/>
      <c r="F41" s="203" t="s">
        <v>384</v>
      </c>
      <c r="G41" s="358">
        <f>+ｱ.燃え殻!$Z$30</f>
        <v>0</v>
      </c>
      <c r="H41" s="358">
        <f>+ｲ.汚泥!$Z$30</f>
        <v>0</v>
      </c>
      <c r="I41" s="358">
        <f>+ｳ.廃油!$Z$30</f>
        <v>0</v>
      </c>
      <c r="J41" s="358">
        <f>+ｴ.廃酸!$Z$30</f>
        <v>0</v>
      </c>
      <c r="K41" s="358">
        <f>+ｵ.廃ｱﾙｶﾘ!$Z$30</f>
        <v>0</v>
      </c>
      <c r="L41" s="358">
        <f>+ｶ.廃ﾌﾟﾗ類!$Z$30</f>
        <v>0</v>
      </c>
      <c r="M41" s="358">
        <f>+ｷ.紙くず!$Z$30</f>
        <v>0</v>
      </c>
      <c r="N41" s="358">
        <f>+ｸ.木くず!$Z$30</f>
        <v>0</v>
      </c>
      <c r="O41" s="358">
        <f>+ｹ.繊維くず!$Z$30</f>
        <v>0</v>
      </c>
      <c r="P41" s="358">
        <f>+ｺ.動植物性残さ!$Z$30</f>
        <v>0</v>
      </c>
      <c r="Q41" s="358">
        <f>+ｻ.動物系固形不要物!$Z$30</f>
        <v>0</v>
      </c>
      <c r="R41" s="358">
        <f>+ｼ.ｺﾞﾑくず!$Z$30</f>
        <v>0</v>
      </c>
      <c r="S41" s="358">
        <f>+ｽ.金属くず!$Z$30</f>
        <v>0</v>
      </c>
      <c r="T41" s="358">
        <f>+ｾ.ｶﾞﾗｽ･ｺﾝｸﾘ･陶磁器くず!$Z$30</f>
        <v>0</v>
      </c>
      <c r="U41" s="358">
        <f>+ｿ.鉱さい!$Z$30</f>
        <v>0</v>
      </c>
      <c r="V41" s="358">
        <f>+ﾀ.がれき類!$Z$30</f>
        <v>0</v>
      </c>
      <c r="W41" s="358">
        <f>+ﾁ.動物のふん尿!$Z$30</f>
        <v>0</v>
      </c>
      <c r="X41" s="358">
        <f>+ﾂ.動物の死体!$Z$30</f>
        <v>0</v>
      </c>
      <c r="Y41" s="358">
        <f>+ﾃ.ばいじん!$Z$30</f>
        <v>0</v>
      </c>
      <c r="Z41" s="359">
        <f>+ﾄ.混合廃棄物その他!$Z$30</f>
        <v>0</v>
      </c>
      <c r="AA41" s="360">
        <f t="shared" si="4"/>
        <v>0</v>
      </c>
    </row>
    <row r="42" spans="2:27" ht="24" customHeight="1" thickBot="1" x14ac:dyDescent="0.2">
      <c r="B42" s="154"/>
      <c r="C42" s="787"/>
      <c r="D42" s="210"/>
      <c r="E42" s="207" t="s">
        <v>390</v>
      </c>
      <c r="F42" s="439"/>
      <c r="G42" s="361">
        <f>+ｱ.燃え殻!$Q$33</f>
        <v>0</v>
      </c>
      <c r="H42" s="361">
        <f>+ｲ.汚泥!$Q$33</f>
        <v>0</v>
      </c>
      <c r="I42" s="361">
        <f>+ｳ.廃油!$Q$33</f>
        <v>0</v>
      </c>
      <c r="J42" s="361">
        <f>+ｴ.廃酸!$Q$33</f>
        <v>0</v>
      </c>
      <c r="K42" s="361">
        <f>+ｵ.廃ｱﾙｶﾘ!$Q$33</f>
        <v>0</v>
      </c>
      <c r="L42" s="361">
        <f>+ｶ.廃ﾌﾟﾗ類!$Q$33</f>
        <v>0</v>
      </c>
      <c r="M42" s="361">
        <f>+ｷ.紙くず!$Q$33</f>
        <v>0</v>
      </c>
      <c r="N42" s="361">
        <f>+ｸ.木くず!$Q$33</f>
        <v>0</v>
      </c>
      <c r="O42" s="361">
        <f>+ｹ.繊維くず!$Q$33</f>
        <v>0</v>
      </c>
      <c r="P42" s="361">
        <f>+ｺ.動植物性残さ!$Q$33</f>
        <v>0</v>
      </c>
      <c r="Q42" s="361">
        <f>+ｻ.動物系固形不要物!$Q$33</f>
        <v>0</v>
      </c>
      <c r="R42" s="361">
        <f>+ｼ.ｺﾞﾑくず!$Q$33</f>
        <v>0</v>
      </c>
      <c r="S42" s="361">
        <f>+ｽ.金属くず!$Q$33</f>
        <v>0</v>
      </c>
      <c r="T42" s="361">
        <f>+ｾ.ｶﾞﾗｽ･ｺﾝｸﾘ･陶磁器くず!$Q$33</f>
        <v>0</v>
      </c>
      <c r="U42" s="361">
        <f>+ｿ.鉱さい!$Q$33</f>
        <v>0</v>
      </c>
      <c r="V42" s="361">
        <f>+ﾀ.がれき類!$Q$33</f>
        <v>0</v>
      </c>
      <c r="W42" s="361">
        <f>+ﾁ.動物のふん尿!$Q$33</f>
        <v>0</v>
      </c>
      <c r="X42" s="361">
        <f>+ﾂ.動物の死体!$Q$33</f>
        <v>0</v>
      </c>
      <c r="Y42" s="361">
        <f>+ﾃ.ばいじん!$Q$33</f>
        <v>0</v>
      </c>
      <c r="Z42" s="362">
        <f>+ﾄ.混合廃棄物その他!$Q$33</f>
        <v>0</v>
      </c>
      <c r="AA42" s="363">
        <f>SUM(G42:Z42)</f>
        <v>0</v>
      </c>
    </row>
    <row r="43" spans="2:27" ht="24" customHeight="1" x14ac:dyDescent="0.15">
      <c r="B43" s="154"/>
      <c r="C43" s="117" t="s">
        <v>247</v>
      </c>
      <c r="D43" s="766" t="s">
        <v>391</v>
      </c>
      <c r="E43" s="766"/>
      <c r="F43" s="767"/>
      <c r="G43" s="367">
        <f>+ｱ.燃え殻!$AK$27</f>
        <v>0</v>
      </c>
      <c r="H43" s="367">
        <f>+ｲ.汚泥!$AK$27</f>
        <v>185</v>
      </c>
      <c r="I43" s="367">
        <f>+ｳ.廃油!$AK$27</f>
        <v>116</v>
      </c>
      <c r="J43" s="367">
        <f>+ｴ.廃酸!$AK$27</f>
        <v>360</v>
      </c>
      <c r="K43" s="367">
        <f>+ｵ.廃ｱﾙｶﾘ!$AK$27</f>
        <v>220</v>
      </c>
      <c r="L43" s="367">
        <f>+ｶ.廃ﾌﾟﾗ類!$AK$27</f>
        <v>20</v>
      </c>
      <c r="M43" s="367">
        <f>+ｷ.紙くず!$AK$27</f>
        <v>0</v>
      </c>
      <c r="N43" s="367">
        <f>+ｸ.木くず!$AK$27</f>
        <v>24</v>
      </c>
      <c r="O43" s="367">
        <f>+ｹ.繊維くず!$AK$27</f>
        <v>0</v>
      </c>
      <c r="P43" s="367">
        <f>+ｺ.動植物性残さ!$AK$27</f>
        <v>0</v>
      </c>
      <c r="Q43" s="367">
        <f>+ｻ.動物系固形不要物!$AK$27</f>
        <v>0</v>
      </c>
      <c r="R43" s="367">
        <f>+ｼ.ｺﾞﾑくず!$AK$27</f>
        <v>0</v>
      </c>
      <c r="S43" s="367">
        <f>+ｽ.金属くず!$AK$27</f>
        <v>0.1</v>
      </c>
      <c r="T43" s="367">
        <f>+ｾ.ｶﾞﾗｽ･ｺﾝｸﾘ･陶磁器くず!$AK$27</f>
        <v>0</v>
      </c>
      <c r="U43" s="367">
        <f>+ｿ.鉱さい!$AK$27</f>
        <v>0</v>
      </c>
      <c r="V43" s="367">
        <f>+ﾀ.がれき類!$AK$27</f>
        <v>0</v>
      </c>
      <c r="W43" s="367">
        <f>+ﾁ.動物のふん尿!$AK$27</f>
        <v>0</v>
      </c>
      <c r="X43" s="367">
        <f>+ﾂ.動物の死体!$AK$27</f>
        <v>0</v>
      </c>
      <c r="Y43" s="367">
        <f>+ﾃ.ばいじん!$AK$27</f>
        <v>0</v>
      </c>
      <c r="Z43" s="368">
        <f>+ﾄ.混合廃棄物その他!$AK$27</f>
        <v>0</v>
      </c>
      <c r="AA43" s="369">
        <f t="shared" si="4"/>
        <v>925.1</v>
      </c>
    </row>
    <row r="44" spans="2:27" ht="24" customHeight="1" x14ac:dyDescent="0.15">
      <c r="B44" s="154"/>
      <c r="C44" s="161"/>
      <c r="D44" s="159" t="s">
        <v>258</v>
      </c>
      <c r="E44" s="783" t="s">
        <v>392</v>
      </c>
      <c r="F44" s="784"/>
      <c r="G44" s="370">
        <f>+ｱ.燃え殻!$AK$30</f>
        <v>0</v>
      </c>
      <c r="H44" s="370">
        <f>+ｲ.汚泥!$AK$30</f>
        <v>0</v>
      </c>
      <c r="I44" s="370">
        <f>+ｳ.廃油!$AK$30</f>
        <v>0</v>
      </c>
      <c r="J44" s="370">
        <f>+ｴ.廃酸!$AK$30</f>
        <v>0</v>
      </c>
      <c r="K44" s="370">
        <f>+ｵ.廃ｱﾙｶﾘ!$AK$30</f>
        <v>0</v>
      </c>
      <c r="L44" s="370">
        <f>+ｶ.廃ﾌﾟﾗ類!$AK$30</f>
        <v>0</v>
      </c>
      <c r="M44" s="370">
        <f>+ｷ.紙くず!$AK$30</f>
        <v>0</v>
      </c>
      <c r="N44" s="370">
        <f>+ｸ.木くず!$AK$30</f>
        <v>0</v>
      </c>
      <c r="O44" s="370">
        <f>+ｹ.繊維くず!$AK$30</f>
        <v>0</v>
      </c>
      <c r="P44" s="370">
        <f>+ｺ.動植物性残さ!$AK$30</f>
        <v>0</v>
      </c>
      <c r="Q44" s="370">
        <f>+ｻ.動物系固形不要物!$AK$30</f>
        <v>0</v>
      </c>
      <c r="R44" s="370">
        <f>+ｼ.ｺﾞﾑくず!$AK$30</f>
        <v>0</v>
      </c>
      <c r="S44" s="370">
        <f>+ｽ.金属くず!$AK$30</f>
        <v>0</v>
      </c>
      <c r="T44" s="370">
        <f>+ｾ.ｶﾞﾗｽ･ｺﾝｸﾘ･陶磁器くず!$AK$30</f>
        <v>0</v>
      </c>
      <c r="U44" s="370">
        <f>+ｿ.鉱さい!$AK$30</f>
        <v>0</v>
      </c>
      <c r="V44" s="370">
        <f>+ﾀ.がれき類!$AK$30</f>
        <v>0</v>
      </c>
      <c r="W44" s="370">
        <f>+ﾁ.動物のふん尿!$AK$30</f>
        <v>0</v>
      </c>
      <c r="X44" s="370">
        <f>+ﾂ.動物の死体!$AK$30</f>
        <v>0</v>
      </c>
      <c r="Y44" s="370">
        <f>+ﾃ.ばいじん!$AK$30</f>
        <v>0</v>
      </c>
      <c r="Z44" s="371">
        <f>+ﾄ.混合廃棄物その他!$AK$30</f>
        <v>0</v>
      </c>
      <c r="AA44" s="372">
        <f t="shared" si="4"/>
        <v>0</v>
      </c>
    </row>
    <row r="45" spans="2:27" ht="24" customHeight="1" x14ac:dyDescent="0.15">
      <c r="B45" s="154"/>
      <c r="C45" s="161"/>
      <c r="D45" s="438" t="s">
        <v>239</v>
      </c>
      <c r="E45" s="776" t="s">
        <v>393</v>
      </c>
      <c r="F45" s="777"/>
      <c r="G45" s="373">
        <f>+ｱ.燃え殻!$AR$24</f>
        <v>0</v>
      </c>
      <c r="H45" s="373">
        <f>+ｲ.汚泥!$AR$24</f>
        <v>0</v>
      </c>
      <c r="I45" s="373">
        <f>+ｳ.廃油!$AR$24</f>
        <v>0</v>
      </c>
      <c r="J45" s="373">
        <f>+ｴ.廃酸!$AR$24</f>
        <v>0</v>
      </c>
      <c r="K45" s="373">
        <f>+ｵ.廃ｱﾙｶﾘ!$AR$24</f>
        <v>0</v>
      </c>
      <c r="L45" s="373">
        <f>+ｶ.廃ﾌﾟﾗ類!$AR$24</f>
        <v>0</v>
      </c>
      <c r="M45" s="373">
        <f>+ｷ.紙くず!$AR$24</f>
        <v>0</v>
      </c>
      <c r="N45" s="373">
        <f>+ｸ.木くず!$AR$24</f>
        <v>0</v>
      </c>
      <c r="O45" s="373">
        <f>+ｹ.繊維くず!$AR$24</f>
        <v>0</v>
      </c>
      <c r="P45" s="373">
        <f>+ｺ.動植物性残さ!$AR$24</f>
        <v>0</v>
      </c>
      <c r="Q45" s="373">
        <f>+ｻ.動物系固形不要物!$AR$24</f>
        <v>0</v>
      </c>
      <c r="R45" s="373">
        <f>+ｼ.ｺﾞﾑくず!$AR$24</f>
        <v>0</v>
      </c>
      <c r="S45" s="373">
        <f>+ｽ.金属くず!$AR$24</f>
        <v>0</v>
      </c>
      <c r="T45" s="373">
        <f>+ｾ.ｶﾞﾗｽ･ｺﾝｸﾘ･陶磁器くず!$AR$24</f>
        <v>0</v>
      </c>
      <c r="U45" s="373">
        <f>+ｿ.鉱さい!$AR$24</f>
        <v>0</v>
      </c>
      <c r="V45" s="373">
        <f>+ﾀ.がれき類!$AR$24</f>
        <v>0</v>
      </c>
      <c r="W45" s="373">
        <f>+ﾁ.動物のふん尿!$AR$24</f>
        <v>0</v>
      </c>
      <c r="X45" s="373">
        <f>+ﾂ.動物の死体!$AR$24</f>
        <v>0</v>
      </c>
      <c r="Y45" s="373">
        <f>+ﾃ.ばいじん!$AR$24</f>
        <v>0</v>
      </c>
      <c r="Z45" s="374">
        <f>+ﾄ.混合廃棄物その他!$AR$24</f>
        <v>0</v>
      </c>
      <c r="AA45" s="375">
        <f t="shared" si="4"/>
        <v>0</v>
      </c>
    </row>
    <row r="46" spans="2:27" ht="24" customHeight="1" x14ac:dyDescent="0.15">
      <c r="B46" s="154"/>
      <c r="C46" s="161"/>
      <c r="D46" s="440" t="s">
        <v>249</v>
      </c>
      <c r="E46" s="778" t="s">
        <v>394</v>
      </c>
      <c r="F46" s="779"/>
      <c r="G46" s="358">
        <f>+ｱ.燃え殻!$AR$27</f>
        <v>0</v>
      </c>
      <c r="H46" s="358">
        <f>+ｲ.汚泥!$AR$27</f>
        <v>0</v>
      </c>
      <c r="I46" s="358">
        <f>+ｳ.廃油!$AR$27</f>
        <v>0</v>
      </c>
      <c r="J46" s="358">
        <f>+ｴ.廃酸!$AR$27</f>
        <v>0</v>
      </c>
      <c r="K46" s="358">
        <f>+ｵ.廃ｱﾙｶﾘ!$AR$27</f>
        <v>0</v>
      </c>
      <c r="L46" s="358">
        <f>+ｶ.廃ﾌﾟﾗ類!$AR$27</f>
        <v>0</v>
      </c>
      <c r="M46" s="358">
        <f>+ｷ.紙くず!$AR$27</f>
        <v>0</v>
      </c>
      <c r="N46" s="358">
        <f>+ｸ.木くず!$AR$27</f>
        <v>24</v>
      </c>
      <c r="O46" s="358">
        <f>+ｹ.繊維くず!$AR$27</f>
        <v>0</v>
      </c>
      <c r="P46" s="358">
        <f>+ｺ.動植物性残さ!$AR$27</f>
        <v>0</v>
      </c>
      <c r="Q46" s="358">
        <f>+ｻ.動物系固形不要物!$AR$27</f>
        <v>0</v>
      </c>
      <c r="R46" s="358">
        <f>+ｼ.ｺﾞﾑくず!$AR$27</f>
        <v>0</v>
      </c>
      <c r="S46" s="358">
        <f>+ｽ.金属くず!$AR$27</f>
        <v>0</v>
      </c>
      <c r="T46" s="358">
        <f>+ｾ.ｶﾞﾗｽ･ｺﾝｸﾘ･陶磁器くず!$AR$27</f>
        <v>0</v>
      </c>
      <c r="U46" s="358">
        <f>+ｿ.鉱さい!$AR$27</f>
        <v>0</v>
      </c>
      <c r="V46" s="358">
        <f>+ﾀ.がれき類!$AR$27</f>
        <v>0</v>
      </c>
      <c r="W46" s="358">
        <f>+ﾁ.動物のふん尿!$AR$27</f>
        <v>0</v>
      </c>
      <c r="X46" s="358">
        <f>+ﾂ.動物の死体!$AR$27</f>
        <v>0</v>
      </c>
      <c r="Y46" s="358">
        <f>+ﾃ.ばいじん!$AR$27</f>
        <v>0</v>
      </c>
      <c r="Z46" s="359">
        <f>+ﾄ.混合廃棄物その他!$AR$27</f>
        <v>0</v>
      </c>
      <c r="AA46" s="360">
        <f t="shared" si="4"/>
        <v>24</v>
      </c>
    </row>
    <row r="47" spans="2:27" ht="26.65" customHeight="1" thickBot="1" x14ac:dyDescent="0.2">
      <c r="B47" s="155"/>
      <c r="C47" s="162"/>
      <c r="D47" s="160" t="s">
        <v>260</v>
      </c>
      <c r="E47" s="764" t="s">
        <v>395</v>
      </c>
      <c r="F47" s="765"/>
      <c r="G47" s="376">
        <f>+ｱ.燃え殻!$AR$31</f>
        <v>0</v>
      </c>
      <c r="H47" s="376">
        <f>+ｲ.汚泥!$AR$31</f>
        <v>0</v>
      </c>
      <c r="I47" s="376">
        <f>+ｳ.廃油!$AR$31</f>
        <v>0</v>
      </c>
      <c r="J47" s="376">
        <f>+ｴ.廃酸!$AR$31</f>
        <v>0</v>
      </c>
      <c r="K47" s="376">
        <f>+ｵ.廃ｱﾙｶﾘ!$AR$31</f>
        <v>0</v>
      </c>
      <c r="L47" s="376">
        <f>+ｶ.廃ﾌﾟﾗ類!$AR$31</f>
        <v>0</v>
      </c>
      <c r="M47" s="376">
        <f>+ｷ.紙くず!$AR$31</f>
        <v>0</v>
      </c>
      <c r="N47" s="376">
        <f>+ｸ.木くず!$AR$31</f>
        <v>0</v>
      </c>
      <c r="O47" s="376">
        <f>+ｹ.繊維くず!$AR$31</f>
        <v>0</v>
      </c>
      <c r="P47" s="376">
        <f>+ｺ.動植物性残さ!$AR$31</f>
        <v>0</v>
      </c>
      <c r="Q47" s="376">
        <f>+ｻ.動物系固形不要物!$AR$31</f>
        <v>0</v>
      </c>
      <c r="R47" s="376">
        <f>+ｼ.ｺﾞﾑくず!$AR$31</f>
        <v>0</v>
      </c>
      <c r="S47" s="376">
        <f>+ｽ.金属くず!$AR$31</f>
        <v>0</v>
      </c>
      <c r="T47" s="376">
        <f>+ｾ.ｶﾞﾗｽ･ｺﾝｸﾘ･陶磁器くず!$AR$31</f>
        <v>0</v>
      </c>
      <c r="U47" s="376">
        <f>+ｿ.鉱さい!$AR$31</f>
        <v>0</v>
      </c>
      <c r="V47" s="376">
        <f>+ﾀ.がれき類!$AR$31</f>
        <v>0</v>
      </c>
      <c r="W47" s="376">
        <f>+ﾁ.動物のふん尿!$AR$31</f>
        <v>0</v>
      </c>
      <c r="X47" s="376">
        <f>+ﾂ.動物の死体!$AR$31</f>
        <v>0</v>
      </c>
      <c r="Y47" s="376">
        <f>+ﾃ.ばいじん!$AR$31</f>
        <v>0</v>
      </c>
      <c r="Z47" s="377">
        <f>+ﾄ.混合廃棄物その他!$AR$31</f>
        <v>0</v>
      </c>
      <c r="AA47" s="378">
        <f t="shared" si="4"/>
        <v>0</v>
      </c>
    </row>
    <row r="48" spans="2:27" ht="19.899999999999999" customHeight="1" x14ac:dyDescent="0.15">
      <c r="G48" s="10" t="s">
        <v>396</v>
      </c>
    </row>
    <row r="50" spans="6:27" s="448" customFormat="1" x14ac:dyDescent="0.15">
      <c r="G50" s="449">
        <f>IF(ｱ.燃え殻!$O$16="エラー！：⑥残さ物量があるのに、④自ら中間処理した量がゼロになっています",1,0)</f>
        <v>0</v>
      </c>
      <c r="H50" s="449">
        <f>IF(ｲ.汚泥!$O$16="エラー！：⑥残さ物量があるのに、④自ら中間処理した量がゼロになっています",1,0)</f>
        <v>0</v>
      </c>
      <c r="I50" s="449">
        <f>IF(ｳ.廃油!$O$16="エラー！：⑥残さ物量があるのに、④自ら中間処理した量がゼロになっています",1,0)</f>
        <v>0</v>
      </c>
      <c r="J50" s="449">
        <f>IF(ｴ.廃酸!$O$16="エラー！：⑥残さ物量があるのに、④自ら中間処理した量がゼロになっています",1,0)</f>
        <v>0</v>
      </c>
      <c r="K50" s="449">
        <f>IF(ｵ.廃ｱﾙｶﾘ!$O$16="エラー！：⑥残さ物量があるのに、④自ら中間処理した量がゼロになっています",1,0)</f>
        <v>0</v>
      </c>
      <c r="L50" s="449">
        <f>IF(ｶ.廃ﾌﾟﾗ類!$O$16="エラー！：⑥残さ物量があるのに、④自ら中間処理した量がゼロになっています",1,0)</f>
        <v>0</v>
      </c>
      <c r="M50" s="449">
        <f>IF(ｷ.紙くず!$O$16="エラー！：⑥残さ物量があるのに、④自ら中間処理した量がゼロになっています",1,0)</f>
        <v>0</v>
      </c>
      <c r="N50" s="449">
        <f>IF(ｸ.木くず!$O$16="エラー！：⑥残さ物量があるのに、④自ら中間処理した量がゼロになっています",1,0)</f>
        <v>0</v>
      </c>
      <c r="O50" s="449">
        <f>IF(ｹ.繊維くず!$O$16="エラー！：⑥残さ物量があるのに、④自ら中間処理した量がゼロになっています",1,0)</f>
        <v>0</v>
      </c>
      <c r="P50" s="449">
        <f>IF(ｺ.動植物性残さ!$O$16="エラー！：⑥残さ物量があるのに、④自ら中間処理した量がゼロになっています",1,0)</f>
        <v>0</v>
      </c>
      <c r="Q50" s="449">
        <f>IF(ｻ.動物系固形不要物!$O$16="エラー！：⑥残さ物量があるのに、④自ら中間処理した量がゼロになっています",1,0)</f>
        <v>0</v>
      </c>
      <c r="R50" s="449">
        <f>IF(ｼ.ｺﾞﾑくず!$O$16="エラー！：⑥残さ物量があるのに、④自ら中間処理した量がゼロになっています",1,0)</f>
        <v>0</v>
      </c>
      <c r="S50" s="449">
        <f>IF(ｽ.金属くず!$O$16="エラー！：⑥残さ物量があるのに、④自ら中間処理した量がゼロになっています",1,0)</f>
        <v>0</v>
      </c>
      <c r="T50" s="449">
        <f>IF(ｾ.ｶﾞﾗｽ･ｺﾝｸﾘ･陶磁器くず!$O$16="エラー！：⑥残さ物量があるのに、④自ら中間処理した量がゼロになっています",1,0)</f>
        <v>0</v>
      </c>
      <c r="U50" s="449">
        <f>IF(ｿ.鉱さい!$O$16="エラー！：⑥残さ物量があるのに、④自ら中間処理した量がゼロになっています",1,0)</f>
        <v>0</v>
      </c>
      <c r="V50" s="449">
        <f>IF(ﾀ.がれき類!$O$16="エラー！：⑥残さ物量があるのに、④自ら中間処理した量がゼロになっています",1,0)</f>
        <v>0</v>
      </c>
      <c r="W50" s="449">
        <f>IF(ﾁ.動物のふん尿!$O$16="エラー！：⑥残さ物量があるのに、④自ら中間処理した量がゼロになっています",1,0)</f>
        <v>0</v>
      </c>
      <c r="X50" s="449">
        <f>IF(ﾂ.動物の死体!$O$16="エラー！：⑥残さ物量があるのに、④自ら中間処理した量がゼロになっています",1,0)</f>
        <v>0</v>
      </c>
      <c r="Y50" s="449">
        <f>IF(ﾃ.ばいじん!$O$16="エラー！：⑥残さ物量があるのに、④自ら中間処理した量がゼロになっています",1,0)</f>
        <v>0</v>
      </c>
      <c r="Z50" s="449">
        <f>IF(ﾄ.混合廃棄物その他!$O$16="エラー！：⑥残さ物量があるのに、④自ら中間処理した量がゼロになっています",1,0)</f>
        <v>0</v>
      </c>
    </row>
    <row r="51" spans="6:27" s="448" customFormat="1" x14ac:dyDescent="0.15">
      <c r="G51" s="449">
        <f>IF(ｱ.燃え殻!$O$22="エラー !：④の内数である⑤の量が④を超えています",1,0)</f>
        <v>0</v>
      </c>
      <c r="H51" s="449">
        <f>IF(ｲ.汚泥!$O$22="エラー !：④の内数である⑤の量が④を超えています",1,0)</f>
        <v>0</v>
      </c>
      <c r="I51" s="449">
        <f>IF(ｳ.廃油!$O$22="エラー !：④の内数である⑤の量が④を超えています",1,0)</f>
        <v>0</v>
      </c>
      <c r="J51" s="449">
        <f>IF(ｴ.廃酸!$O$22="エラー !：④の内数である⑤の量が④を超えています",1,0)</f>
        <v>0</v>
      </c>
      <c r="K51" s="449">
        <f>IF(ｵ.廃ｱﾙｶﾘ!$O$22="エラー !：④の内数である⑤の量が④を超えています",1,0)</f>
        <v>0</v>
      </c>
      <c r="L51" s="449">
        <f>IF(ｶ.廃ﾌﾟﾗ類!$O$22="エラー !：④の内数である⑤の量が④を超えています",1,0)</f>
        <v>0</v>
      </c>
      <c r="M51" s="449">
        <f>IF(ｷ.紙くず!$O$22="エラー !：④の内数である⑤の量が④を超えています",1,0)</f>
        <v>0</v>
      </c>
      <c r="N51" s="449">
        <f>IF(ｸ.木くず!$O$22="エラー !：④の内数である⑤の量が④を超えています",1,0)</f>
        <v>0</v>
      </c>
      <c r="O51" s="449">
        <f>IF(ｹ.繊維くず!$O$22="エラー !：④の内数である⑤の量が④を超えています",1,0)</f>
        <v>0</v>
      </c>
      <c r="P51" s="449">
        <f>IF(ｺ.動植物性残さ!$O$22="エラー !：④の内数である⑤の量が④を超えています",1,0)</f>
        <v>0</v>
      </c>
      <c r="Q51" s="449">
        <f>IF(ｻ.動物系固形不要物!$O$22="エラー !：④の内数である⑤の量が④を超えています",1,0)</f>
        <v>0</v>
      </c>
      <c r="R51" s="449">
        <f>IF(ｼ.ｺﾞﾑくず!$O$22="エラー !：④の内数である⑤の量が④を超えています",1,0)</f>
        <v>0</v>
      </c>
      <c r="S51" s="449">
        <f>IF(ｽ.金属くず!$O$22="エラー !：④の内数である⑤の量が④を超えています",1,0)</f>
        <v>0</v>
      </c>
      <c r="T51" s="449">
        <f>IF(ｾ.ｶﾞﾗｽ･ｺﾝｸﾘ･陶磁器くず!$O$22="エラー !：④の内数である⑤の量が④を超えています",1,0)</f>
        <v>0</v>
      </c>
      <c r="U51" s="449">
        <f>IF(ｿ.鉱さい!$O$22="エラー !：④の内数である⑤の量が④を超えています",1,0)</f>
        <v>0</v>
      </c>
      <c r="V51" s="449">
        <f>IF(ﾀ.がれき類!$O$22="エラー !：④の内数である⑤の量が④を超えています",1,0)</f>
        <v>0</v>
      </c>
      <c r="W51" s="449">
        <f>IF(ﾁ.動物のふん尿!$O$22="エラー !：④の内数である⑤の量が④を超えています",1,0)</f>
        <v>0</v>
      </c>
      <c r="X51" s="449">
        <f>IF(ﾂ.動物の死体!$O$22="エラー !：④の内数である⑤の量が④を超えています",1,0)</f>
        <v>0</v>
      </c>
      <c r="Y51" s="449">
        <f>IF(ﾃ.ばいじん!$O$22="エラー !：④の内数である⑤の量が④を超えています",1,0)</f>
        <v>0</v>
      </c>
      <c r="Z51" s="449">
        <f>IF(ﾄ.混合廃棄物その他!$O$22="エラー !：④の内数である⑤の量が④を超えています",1,0)</f>
        <v>0</v>
      </c>
    </row>
    <row r="52" spans="6:27" s="448" customFormat="1" x14ac:dyDescent="0.15">
      <c r="G52" s="449">
        <f>IF(ｱ.燃え殻!$AK$31="エラー !：⑩の内数である⑪の量が⑩を超えています",1,0)</f>
        <v>0</v>
      </c>
      <c r="H52" s="449">
        <f>IF(ｲ.汚泥!$AK$31="エラー !：⑩の内数である⑪の量が⑩を超えています",1,0)</f>
        <v>0</v>
      </c>
      <c r="I52" s="449">
        <f>IF(ｳ.廃油!$AK$31="エラー !：⑩の内数である⑪の量が⑩を超えています",1,0)</f>
        <v>0</v>
      </c>
      <c r="J52" s="449">
        <f>IF(ｴ.廃酸!$AK$31="エラー !：⑩の内数である⑪の量が⑩を超えています",1,0)</f>
        <v>0</v>
      </c>
      <c r="K52" s="449">
        <f>IF(ｵ.廃ｱﾙｶﾘ!$AK$31="エラー !：⑩の内数である⑪の量が⑩を超えています",1,0)</f>
        <v>0</v>
      </c>
      <c r="L52" s="449">
        <f>IF(ｶ.廃ﾌﾟﾗ類!$AK$31="エラー !：⑩の内数である⑪の量が⑩を超えています",1,0)</f>
        <v>0</v>
      </c>
      <c r="M52" s="449">
        <f>IF(ｷ.紙くず!$AK$31="エラー !：⑩の内数である⑪の量が⑩を超えています",1,0)</f>
        <v>0</v>
      </c>
      <c r="N52" s="449">
        <f>IF(ｸ.木くず!$AK$31="エラー !：⑩の内数である⑪の量が⑩を超えています",1,0)</f>
        <v>0</v>
      </c>
      <c r="O52" s="449">
        <f>IF(ｹ.繊維くず!$AK$31="エラー !：⑩の内数である⑪の量が⑩を超えています",1,0)</f>
        <v>0</v>
      </c>
      <c r="P52" s="449">
        <f>IF(ｺ.動植物性残さ!$AK$31="エラー !：⑩の内数である⑪の量が⑩を超えています",1,0)</f>
        <v>0</v>
      </c>
      <c r="Q52" s="449">
        <f>IF(ｻ.動物系固形不要物!$AK$31="エラー !：⑩の内数である⑪の量が⑩を超えています",1,0)</f>
        <v>0</v>
      </c>
      <c r="R52" s="449">
        <f>IF(ｼ.ｺﾞﾑくず!$AK$31="エラー !：⑩の内数である⑪の量が⑩を超えています",1,0)</f>
        <v>0</v>
      </c>
      <c r="S52" s="449">
        <f>IF(ｽ.金属くず!$AK$31="エラー !：⑩の内数である⑪の量が⑩を超えています",1,0)</f>
        <v>0</v>
      </c>
      <c r="T52" s="449">
        <f>IF(ｾ.ｶﾞﾗｽ･ｺﾝｸﾘ･陶磁器くず!$AK$31="エラー !：⑩の内数である⑪の量が⑩を超えています",1,0)</f>
        <v>0</v>
      </c>
      <c r="U52" s="449">
        <f>IF(ｿ.鉱さい!$AK$31="エラー !：⑩の内数である⑪の量が⑩を超えています",1,0)</f>
        <v>0</v>
      </c>
      <c r="V52" s="449">
        <f>IF(ﾀ.がれき類!$AK$31="エラー !：⑩の内数である⑪の量が⑩を超えています",1,0)</f>
        <v>0</v>
      </c>
      <c r="W52" s="449">
        <f>IF(ﾁ.動物のふん尿!$AK$31="エラー !：⑩の内数である⑪の量が⑩を超えています",1,0)</f>
        <v>0</v>
      </c>
      <c r="X52" s="449">
        <f>IF(ﾂ.動物の死体!$AK$31="エラー !：⑩の内数である⑪の量が⑩を超えています",1,0)</f>
        <v>0</v>
      </c>
      <c r="Y52" s="449">
        <f>IF(ﾃ.ばいじん!$AK$31="エラー !：⑩の内数である⑪の量が⑩を超えています",1,0)</f>
        <v>0</v>
      </c>
      <c r="Z52" s="449">
        <f>IF(ﾄ.混合廃棄物その他!$AK$31="エラー !：⑩の内数である⑪の量が⑩を超えています",1,0)</f>
        <v>0</v>
      </c>
    </row>
    <row r="53" spans="6:27" s="448" customFormat="1" x14ac:dyDescent="0.15">
      <c r="G53" s="449">
        <f>IF(ｱ.燃え殻!$AR$28="エラー !：⑩の内数である（⑫+⑬＋⑭）の量が⑩を超えています",1,0)</f>
        <v>0</v>
      </c>
      <c r="H53" s="449">
        <f>IF(ｲ.汚泥!$AR$28="エラー !：⑩の内数である（⑫+⑬＋⑭）の量が⑩を超えています",1,0)</f>
        <v>0</v>
      </c>
      <c r="I53" s="449">
        <f>IF(ｳ.廃油!$AR$28="エラー !：⑩の内数である（⑫+⑬＋⑭）の量が⑩を超えています",1,0)</f>
        <v>0</v>
      </c>
      <c r="J53" s="449">
        <f>IF(ｴ.廃酸!$AR$28="エラー !：⑩の内数である（⑫+⑬＋⑭）の量が⑩を超えています",1,0)</f>
        <v>0</v>
      </c>
      <c r="K53" s="449">
        <f>IF(ｵ.廃ｱﾙｶﾘ!$AR$28="エラー !：⑩の内数である（⑫+⑬＋⑭）の量が⑩を超えています",1,0)</f>
        <v>0</v>
      </c>
      <c r="L53" s="449">
        <f>IF(ｶ.廃ﾌﾟﾗ類!$AR$28="エラー !：⑩の内数である（⑫+⑬＋⑭）の量が⑩を超えています",1,0)</f>
        <v>0</v>
      </c>
      <c r="M53" s="449">
        <f>IF(ｷ.紙くず!$AR$28="エラー !：⑩の内数である（⑫+⑬＋⑭）の量が⑩を超えています",1,0)</f>
        <v>0</v>
      </c>
      <c r="N53" s="449">
        <f>IF(ｸ.木くず!$AR$28="エラー !：⑩の内数である（⑫+⑬＋⑭）の量が⑩を超えています",1,0)</f>
        <v>0</v>
      </c>
      <c r="O53" s="449">
        <f>IF(ｹ.繊維くず!$AR$28="エラー !：⑩の内数である（⑫+⑬＋⑭）の量が⑩を超えています",1,0)</f>
        <v>0</v>
      </c>
      <c r="P53" s="449">
        <f>IF(ｺ.動植物性残さ!$AR$28="エラー !：⑩の内数である（⑫+⑬＋⑭）の量が⑩を超えています",1,0)</f>
        <v>0</v>
      </c>
      <c r="Q53" s="449">
        <f>IF(ｻ.動物系固形不要物!$AR$28="エラー !：⑩の内数である（⑫+⑬＋⑭）の量が⑩を超えています",1,0)</f>
        <v>0</v>
      </c>
      <c r="R53" s="449">
        <f>IF(ｼ.ｺﾞﾑくず!$AR$28="エラー !：⑩の内数である（⑫+⑬＋⑭）の量が⑩を超えています",1,0)</f>
        <v>0</v>
      </c>
      <c r="S53" s="449">
        <f>IF(ｽ.金属くず!$AR$28="エラー !：⑩の内数である（⑫+⑬＋⑭）の量が⑩を超えています",1,0)</f>
        <v>0</v>
      </c>
      <c r="T53" s="449">
        <f>IF(ｾ.ｶﾞﾗｽ･ｺﾝｸﾘ･陶磁器くず!$AR$28="エラー !：⑩の内数である（⑫+⑬＋⑭）の量が⑩を超えています",1,0)</f>
        <v>0</v>
      </c>
      <c r="U53" s="449">
        <f>IF(ｿ.鉱さい!$AR$28="エラー !：⑩の内数である（⑫+⑬＋⑭）の量が⑩を超えています",1,0)</f>
        <v>0</v>
      </c>
      <c r="V53" s="449">
        <f>IF(ﾀ.がれき類!$AR$28="エラー !：⑩の内数である（⑫+⑬＋⑭）の量が⑩を超えています",1,0)</f>
        <v>0</v>
      </c>
      <c r="W53" s="449">
        <f>IF(ﾁ.動物のふん尿!$AR$28="エラー !：⑩の内数である（⑫+⑬＋⑭）の量が⑩を超えています",1,0)</f>
        <v>0</v>
      </c>
      <c r="X53" s="449">
        <f>IF(ﾂ.動物の死体!$AR$28="エラー !：⑩の内数である（⑫+⑬＋⑭）の量が⑩を超えています",1,0)</f>
        <v>0</v>
      </c>
      <c r="Y53" s="449">
        <f>IF(ﾃ.ばいじん!$AR$28="エラー !：⑩の内数である（⑫+⑬＋⑭）の量が⑩を超えています",1,0)</f>
        <v>0</v>
      </c>
      <c r="Z53" s="449">
        <f>IF(ﾄ.混合廃棄物その他!$AR$28="エラー !：⑩の内数である（⑫+⑬＋⑭）の量が⑩を超えています",1,0)</f>
        <v>0</v>
      </c>
    </row>
    <row r="54" spans="6:27" s="448" customFormat="1" x14ac:dyDescent="0.15">
      <c r="G54" s="449">
        <f>IF(ｱ.燃え殻!$AR$32="エラー !：⑩の内数である（⑫+⑬＋⑭）の量が⑩を超えています",1,0)</f>
        <v>0</v>
      </c>
      <c r="H54" s="449">
        <f>IF(ｲ.汚泥!$AR$32="エラー !：⑩の内数である（⑫+⑬＋⑭）の量が⑩を超えています",1,0)</f>
        <v>0</v>
      </c>
      <c r="I54" s="449">
        <f>IF(ｳ.廃油!$AR$32="エラー !：⑩の内数である（⑫+⑬＋⑭）の量が⑩を超えています",1,0)</f>
        <v>0</v>
      </c>
      <c r="J54" s="449">
        <f>IF(ｴ.廃酸!$AR$32="エラー !：⑩の内数である（⑫+⑬＋⑭）の量が⑩を超えています",1,0)</f>
        <v>0</v>
      </c>
      <c r="K54" s="449">
        <f>IF(ｵ.廃ｱﾙｶﾘ!$AR$32="エラー !：⑩の内数である（⑫+⑬＋⑭）の量が⑩を超えています",1,0)</f>
        <v>0</v>
      </c>
      <c r="L54" s="449">
        <f>IF(ｶ.廃ﾌﾟﾗ類!$AR$32="エラー !：⑩の内数である（⑫+⑬＋⑭）の量が⑩を超えています",1,0)</f>
        <v>0</v>
      </c>
      <c r="M54" s="449">
        <f>IF(ｷ.紙くず!$AR$32="エラー !：⑩の内数である（⑫+⑬＋⑭）の量が⑩を超えています",1,0)</f>
        <v>0</v>
      </c>
      <c r="N54" s="449">
        <f>IF(ｸ.木くず!$AR$32="エラー !：⑩の内数である（⑫+⑬＋⑭）の量が⑩を超えています",1,0)</f>
        <v>0</v>
      </c>
      <c r="O54" s="449">
        <f>IF(ｹ.繊維くず!$AR$32="エラー !：⑩の内数である（⑫+⑬＋⑭）の量が⑩を超えています",1,0)</f>
        <v>0</v>
      </c>
      <c r="P54" s="449">
        <f>IF(ｺ.動植物性残さ!$AR$32="エラー !：⑩の内数である（⑫+⑬＋⑭）の量が⑩を超えています",1,0)</f>
        <v>0</v>
      </c>
      <c r="Q54" s="449">
        <f>IF(ｻ.動物系固形不要物!$AR$32="エラー !：⑩の内数である（⑫+⑬＋⑭）の量が⑩を超えています",1,0)</f>
        <v>0</v>
      </c>
      <c r="R54" s="449">
        <f>IF(ｼ.ｺﾞﾑくず!$AR$32="エラー !：⑩の内数である（⑫+⑬＋⑭）の量が⑩を超えています",1,0)</f>
        <v>0</v>
      </c>
      <c r="S54" s="449">
        <f>IF(ｽ.金属くず!$AR$32="エラー !：⑩の内数である（⑫+⑬＋⑭）の量が⑩を超えています",1,0)</f>
        <v>0</v>
      </c>
      <c r="T54" s="449">
        <f>IF(ｾ.ｶﾞﾗｽ･ｺﾝｸﾘ･陶磁器くず!$AR$32="エラー !：⑩の内数である（⑫+⑬＋⑭）の量が⑩を超えています",1,0)</f>
        <v>0</v>
      </c>
      <c r="U54" s="449">
        <f>IF(ｿ.鉱さい!$AR$32="エラー !：⑩の内数である（⑫+⑬＋⑭）の量が⑩を超えています",1,0)</f>
        <v>0</v>
      </c>
      <c r="V54" s="449">
        <f>IF(ﾀ.がれき類!$AR$32="エラー !：⑩の内数である（⑫+⑬＋⑭）の量が⑩を超えています",1,0)</f>
        <v>0</v>
      </c>
      <c r="W54" s="449">
        <f>IF(ﾁ.動物のふん尿!$AR$32="エラー !：⑩の内数である（⑫+⑬＋⑭）の量が⑩を超えています",1,0)</f>
        <v>0</v>
      </c>
      <c r="X54" s="449">
        <f>IF(ﾂ.動物の死体!$AR$32="エラー !：⑩の内数である（⑫+⑬＋⑭）の量が⑩を超えています",1,0)</f>
        <v>0</v>
      </c>
      <c r="Y54" s="449">
        <f>IF(ﾃ.ばいじん!$AR$32="エラー !：⑩の内数である（⑫+⑬＋⑭）の量が⑩を超えています",1,0)</f>
        <v>0</v>
      </c>
      <c r="Z54" s="449">
        <f>IF(ﾄ.混合廃棄物その他!$AR$32="エラー !：⑩の内数である（⑫+⑬＋⑭）の量が⑩を超えています",1,0)</f>
        <v>0</v>
      </c>
    </row>
    <row r="55" spans="6:27" s="448" customFormat="1" x14ac:dyDescent="0.15">
      <c r="G55" s="448">
        <f>IF(G9="0",+G19+G20,+G9+G19+G20)</f>
        <v>0</v>
      </c>
      <c r="H55" s="448">
        <f t="shared" ref="H55:Z55" si="10">IF(H9="0",+H19+H20,+H9+H19+H20)</f>
        <v>7172</v>
      </c>
      <c r="I55" s="448">
        <f t="shared" si="10"/>
        <v>233.3</v>
      </c>
      <c r="J55" s="448">
        <f t="shared" si="10"/>
        <v>720.1</v>
      </c>
      <c r="K55" s="448">
        <f t="shared" si="10"/>
        <v>444.7</v>
      </c>
      <c r="L55" s="448">
        <f t="shared" si="10"/>
        <v>41.5</v>
      </c>
      <c r="M55" s="448">
        <f t="shared" si="10"/>
        <v>0</v>
      </c>
      <c r="N55" s="448">
        <f t="shared" si="10"/>
        <v>48.9</v>
      </c>
      <c r="O55" s="448">
        <f t="shared" si="10"/>
        <v>0</v>
      </c>
      <c r="P55" s="448">
        <f t="shared" si="10"/>
        <v>0</v>
      </c>
      <c r="Q55" s="448">
        <f t="shared" si="10"/>
        <v>0</v>
      </c>
      <c r="R55" s="448">
        <f t="shared" si="10"/>
        <v>0</v>
      </c>
      <c r="S55" s="448">
        <f t="shared" si="10"/>
        <v>0.30000000000000004</v>
      </c>
      <c r="T55" s="448">
        <f t="shared" si="10"/>
        <v>0</v>
      </c>
      <c r="U55" s="448">
        <f t="shared" si="10"/>
        <v>0</v>
      </c>
      <c r="V55" s="448">
        <f t="shared" si="10"/>
        <v>0</v>
      </c>
      <c r="W55" s="448">
        <f t="shared" si="10"/>
        <v>0</v>
      </c>
      <c r="X55" s="448">
        <f t="shared" si="10"/>
        <v>0</v>
      </c>
      <c r="Y55" s="448">
        <f t="shared" si="10"/>
        <v>0</v>
      </c>
      <c r="Z55" s="448">
        <f t="shared" si="10"/>
        <v>0</v>
      </c>
      <c r="AA55" s="449">
        <f>+AA9+AA19+AA20</f>
        <v>8660.7999999999993</v>
      </c>
    </row>
    <row r="56" spans="6:27" ht="13.5" x14ac:dyDescent="0.15">
      <c r="F56" s="71"/>
    </row>
    <row r="57" spans="6:27" ht="13.5" x14ac:dyDescent="0.15">
      <c r="F57" s="71"/>
    </row>
    <row r="58" spans="6:27" ht="13.5" x14ac:dyDescent="0.15">
      <c r="F58" s="71"/>
    </row>
    <row r="59" spans="6:27" ht="13.5" x14ac:dyDescent="0.15">
      <c r="F59" s="71"/>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77" t="s">
        <v>397</v>
      </c>
    </row>
    <row r="2" spans="1:23" ht="16.149999999999999" customHeight="1" x14ac:dyDescent="0.15">
      <c r="C2" s="77"/>
    </row>
    <row r="3" spans="1:23" ht="13.9" customHeight="1" thickBot="1" x14ac:dyDescent="0.2">
      <c r="U3" s="97"/>
      <c r="V3" s="97"/>
      <c r="W3" s="97"/>
    </row>
    <row r="4" spans="1:23" ht="13.5" x14ac:dyDescent="0.15">
      <c r="A4" s="22">
        <v>14</v>
      </c>
      <c r="P4" s="547" t="s">
        <v>25</v>
      </c>
      <c r="Q4" s="552" t="s">
        <v>26</v>
      </c>
      <c r="R4" s="553"/>
      <c r="S4" s="554"/>
      <c r="T4" s="416" t="s">
        <v>27</v>
      </c>
      <c r="U4" s="259"/>
      <c r="V4" s="259"/>
    </row>
    <row r="5" spans="1:23" ht="20.100000000000001" customHeight="1" thickBot="1" x14ac:dyDescent="0.2">
      <c r="A5" s="22" t="e">
        <f>+#REF!</f>
        <v>#REF!</v>
      </c>
      <c r="C5" s="22" t="s">
        <v>28</v>
      </c>
      <c r="P5" s="762"/>
      <c r="Q5" s="853" t="str">
        <f>+表紙!Q29</f>
        <v>〇</v>
      </c>
      <c r="R5" s="854"/>
      <c r="S5" s="855"/>
      <c r="T5" s="445" t="str">
        <f>+表紙!T29</f>
        <v/>
      </c>
      <c r="U5" s="111"/>
      <c r="V5" s="111"/>
    </row>
    <row r="6" spans="1:23" ht="13.15" customHeight="1" x14ac:dyDescent="0.15">
      <c r="C6" s="555" t="s">
        <v>29</v>
      </c>
      <c r="D6" s="555"/>
      <c r="E6" s="555"/>
      <c r="F6" s="555"/>
      <c r="G6" s="555"/>
      <c r="H6" s="555"/>
      <c r="I6" s="555"/>
      <c r="J6" s="555"/>
      <c r="K6" s="555"/>
      <c r="L6" s="555"/>
      <c r="M6" s="555"/>
      <c r="N6" s="555"/>
      <c r="O6" s="555"/>
      <c r="P6" s="555"/>
      <c r="Q6" s="555"/>
      <c r="R6" s="555"/>
      <c r="S6" s="555"/>
      <c r="T6" s="555"/>
      <c r="U6" s="555"/>
    </row>
    <row r="7" spans="1:23" ht="13.15" customHeight="1" x14ac:dyDescent="0.15">
      <c r="C7" s="78"/>
      <c r="D7" s="79"/>
      <c r="E7" s="79"/>
      <c r="F7" s="79"/>
      <c r="G7" s="79"/>
      <c r="H7" s="79"/>
      <c r="I7" s="79"/>
      <c r="J7" s="79"/>
      <c r="K7" s="79"/>
      <c r="L7" s="79"/>
      <c r="M7" s="79"/>
      <c r="N7" s="79"/>
      <c r="O7" s="79"/>
      <c r="P7" s="79"/>
      <c r="Q7" s="79"/>
      <c r="R7" s="79"/>
      <c r="S7" s="79"/>
      <c r="T7" s="79"/>
      <c r="U7" s="80"/>
    </row>
    <row r="8" spans="1:23" ht="12" customHeight="1" x14ac:dyDescent="0.15">
      <c r="C8" s="556" t="s">
        <v>30</v>
      </c>
      <c r="D8" s="557"/>
      <c r="E8" s="557"/>
      <c r="F8" s="557"/>
      <c r="G8" s="557"/>
      <c r="H8" s="557"/>
      <c r="I8" s="557"/>
      <c r="J8" s="557"/>
      <c r="K8" s="557"/>
      <c r="L8" s="557"/>
      <c r="M8" s="557"/>
      <c r="N8" s="557"/>
      <c r="O8" s="557"/>
      <c r="P8" s="557"/>
      <c r="Q8" s="557"/>
      <c r="R8" s="557"/>
      <c r="S8" s="557"/>
      <c r="T8" s="557"/>
      <c r="U8" s="558"/>
      <c r="V8" s="21"/>
    </row>
    <row r="9" spans="1:23" ht="12" customHeight="1" x14ac:dyDescent="0.15">
      <c r="C9" s="556"/>
      <c r="D9" s="557"/>
      <c r="E9" s="557"/>
      <c r="F9" s="557"/>
      <c r="G9" s="557"/>
      <c r="H9" s="557"/>
      <c r="I9" s="557"/>
      <c r="J9" s="557"/>
      <c r="K9" s="557"/>
      <c r="L9" s="557"/>
      <c r="M9" s="557"/>
      <c r="N9" s="557"/>
      <c r="O9" s="557"/>
      <c r="P9" s="557"/>
      <c r="Q9" s="557"/>
      <c r="R9" s="557"/>
      <c r="S9" s="557"/>
      <c r="T9" s="557"/>
      <c r="U9" s="558"/>
    </row>
    <row r="10" spans="1:23" ht="10.15" customHeight="1" x14ac:dyDescent="0.15">
      <c r="C10" s="81"/>
      <c r="U10" s="82"/>
    </row>
    <row r="11" spans="1:23" ht="13.5" x14ac:dyDescent="0.15">
      <c r="C11" s="81"/>
      <c r="P11" s="847">
        <f>+表紙!P35</f>
        <v>45471</v>
      </c>
      <c r="Q11" s="848"/>
      <c r="R11" s="848"/>
      <c r="S11" s="848"/>
      <c r="T11" s="849"/>
      <c r="U11" s="459"/>
    </row>
    <row r="12" spans="1:23" ht="13.15" customHeight="1" x14ac:dyDescent="0.15">
      <c r="C12" s="81"/>
      <c r="S12" s="42"/>
      <c r="T12" s="42"/>
      <c r="U12" s="83"/>
    </row>
    <row r="13" spans="1:23" ht="13.5" x14ac:dyDescent="0.15">
      <c r="C13" s="857" t="str">
        <f>+表紙!C37</f>
        <v>横浜市長</v>
      </c>
      <c r="D13" s="858"/>
      <c r="E13" s="858"/>
      <c r="F13" s="858"/>
      <c r="G13" s="290" t="s">
        <v>31</v>
      </c>
      <c r="H13" s="290"/>
      <c r="U13" s="82"/>
    </row>
    <row r="14" spans="1:23" ht="13.15" customHeight="1" x14ac:dyDescent="0.15">
      <c r="C14" s="81"/>
      <c r="U14" s="82"/>
    </row>
    <row r="15" spans="1:23" ht="13.15" customHeight="1" x14ac:dyDescent="0.15">
      <c r="A15" s="22">
        <v>3</v>
      </c>
      <c r="C15" s="81"/>
      <c r="I15" s="74"/>
      <c r="J15" s="74" t="s">
        <v>32</v>
      </c>
      <c r="K15" s="74"/>
      <c r="U15" s="82"/>
    </row>
    <row r="16" spans="1:23" ht="26.25" customHeight="1" x14ac:dyDescent="0.15">
      <c r="C16" s="81"/>
      <c r="I16" s="24"/>
      <c r="J16" s="24" t="s">
        <v>33</v>
      </c>
      <c r="K16" s="24"/>
      <c r="L16" s="856" t="str">
        <f>+表紙!L40</f>
        <v>神奈川県　横浜市　港北区　新羽町　1261</v>
      </c>
      <c r="M16" s="856"/>
      <c r="N16" s="856"/>
      <c r="O16" s="856"/>
      <c r="P16" s="856"/>
      <c r="Q16" s="856"/>
      <c r="R16" s="856"/>
      <c r="S16" s="856"/>
      <c r="T16" s="856"/>
      <c r="U16" s="251"/>
    </row>
    <row r="17" spans="1:21" ht="26.25" customHeight="1" x14ac:dyDescent="0.15">
      <c r="C17" s="81"/>
      <c r="I17" s="24"/>
      <c r="J17" s="24" t="s">
        <v>34</v>
      </c>
      <c r="K17" s="24"/>
      <c r="L17" s="856" t="str">
        <f>+表紙!L41</f>
        <v>株式会社　浅川製作所　代表取締役社長　浅川　辰彦</v>
      </c>
      <c r="M17" s="856"/>
      <c r="N17" s="856"/>
      <c r="O17" s="856"/>
      <c r="P17" s="856"/>
      <c r="Q17" s="856"/>
      <c r="R17" s="856"/>
      <c r="S17" s="856"/>
      <c r="T17" s="856"/>
      <c r="U17" s="251"/>
    </row>
    <row r="18" spans="1:21" x14ac:dyDescent="0.15">
      <c r="C18" s="81"/>
      <c r="L18" s="22" t="s">
        <v>35</v>
      </c>
      <c r="U18" s="82"/>
    </row>
    <row r="19" spans="1:21" x14ac:dyDescent="0.15">
      <c r="C19" s="81"/>
      <c r="L19" s="25"/>
      <c r="M19" s="25" t="s">
        <v>36</v>
      </c>
      <c r="N19" s="25"/>
      <c r="O19" s="861" t="str">
        <f>IF(+表紙!O43="","",+表紙!O43)</f>
        <v>045-531-1291</v>
      </c>
      <c r="P19" s="861"/>
      <c r="Q19" s="861"/>
      <c r="R19" s="861"/>
      <c r="S19" s="861"/>
      <c r="T19" s="861"/>
      <c r="U19" s="252"/>
    </row>
    <row r="20" spans="1:21" x14ac:dyDescent="0.15">
      <c r="C20" s="81"/>
      <c r="L20" s="25"/>
      <c r="M20" s="25"/>
      <c r="N20" s="25"/>
      <c r="U20" s="82"/>
    </row>
    <row r="21" spans="1:21" x14ac:dyDescent="0.15">
      <c r="C21" s="81"/>
      <c r="U21" s="82"/>
    </row>
    <row r="22" spans="1:21" ht="30" customHeight="1" x14ac:dyDescent="0.15">
      <c r="A22" s="22">
        <v>4</v>
      </c>
      <c r="C22" s="850" t="s">
        <v>37</v>
      </c>
      <c r="D22" s="851"/>
      <c r="E22" s="851"/>
      <c r="F22" s="851"/>
      <c r="G22" s="851"/>
      <c r="H22" s="851"/>
      <c r="I22" s="851"/>
      <c r="J22" s="851"/>
      <c r="K22" s="851"/>
      <c r="L22" s="851"/>
      <c r="M22" s="851"/>
      <c r="N22" s="851"/>
      <c r="O22" s="851"/>
      <c r="P22" s="851"/>
      <c r="Q22" s="851"/>
      <c r="R22" s="851"/>
      <c r="S22" s="851"/>
      <c r="T22" s="851"/>
      <c r="U22" s="852"/>
    </row>
    <row r="23" spans="1:21" x14ac:dyDescent="0.15">
      <c r="C23" s="84"/>
      <c r="D23" s="26"/>
      <c r="E23" s="26"/>
      <c r="F23" s="26"/>
      <c r="G23" s="26"/>
      <c r="H23" s="26"/>
      <c r="I23" s="26"/>
      <c r="J23" s="26"/>
      <c r="K23" s="26"/>
      <c r="L23" s="26"/>
      <c r="M23" s="26"/>
      <c r="N23" s="26"/>
      <c r="O23" s="26"/>
      <c r="P23" s="26"/>
      <c r="Q23" s="26"/>
      <c r="R23" s="26"/>
      <c r="S23" s="26"/>
      <c r="U23" s="82"/>
    </row>
    <row r="24" spans="1:21" ht="24.75" customHeight="1" x14ac:dyDescent="0.15">
      <c r="C24" s="516" t="s">
        <v>38</v>
      </c>
      <c r="D24" s="536"/>
      <c r="E24" s="537"/>
      <c r="F24" s="868" t="str">
        <f>+表紙!F48</f>
        <v>株式会社　浅川製作所　川和工場</v>
      </c>
      <c r="G24" s="869"/>
      <c r="H24" s="869"/>
      <c r="I24" s="870"/>
      <c r="J24" s="870"/>
      <c r="K24" s="870"/>
      <c r="L24" s="870"/>
      <c r="M24" s="870"/>
      <c r="N24" s="870"/>
      <c r="O24" s="870"/>
      <c r="P24" s="541" t="s">
        <v>398</v>
      </c>
      <c r="Q24" s="542"/>
      <c r="R24" s="542"/>
      <c r="S24" s="542"/>
      <c r="T24" s="542"/>
      <c r="U24" s="543"/>
    </row>
    <row r="25" spans="1:21" ht="21.75" customHeight="1" x14ac:dyDescent="0.15">
      <c r="C25" s="538"/>
      <c r="D25" s="539"/>
      <c r="E25" s="540"/>
      <c r="F25" s="871"/>
      <c r="G25" s="872"/>
      <c r="H25" s="872"/>
      <c r="I25" s="872"/>
      <c r="J25" s="872"/>
      <c r="K25" s="872"/>
      <c r="L25" s="872"/>
      <c r="M25" s="872"/>
      <c r="N25" s="872"/>
      <c r="O25" s="872"/>
      <c r="P25" s="862">
        <f>表紙!P49</f>
        <v>2511</v>
      </c>
      <c r="Q25" s="863"/>
      <c r="R25" s="863"/>
      <c r="S25" s="863"/>
      <c r="T25" s="863"/>
      <c r="U25" s="864"/>
    </row>
    <row r="26" spans="1:21" ht="26.25" customHeight="1" x14ac:dyDescent="0.15">
      <c r="C26" s="516" t="s">
        <v>40</v>
      </c>
      <c r="D26" s="517"/>
      <c r="E26" s="518"/>
      <c r="F26" s="878" t="str">
        <f>+表紙!F50</f>
        <v>神奈川県　横浜市　都筑区　川和町　561</v>
      </c>
      <c r="G26" s="879"/>
      <c r="H26" s="879"/>
      <c r="I26" s="879"/>
      <c r="J26" s="879"/>
      <c r="K26" s="879"/>
      <c r="L26" s="879"/>
      <c r="M26" s="879"/>
      <c r="N26" s="446" t="s">
        <v>41</v>
      </c>
      <c r="O26"/>
      <c r="P26"/>
      <c r="Q26" s="873" t="str">
        <f>IF(+表紙!Q50="","",+表紙!Q50)</f>
        <v>045-932-3661</v>
      </c>
      <c r="R26" s="873"/>
      <c r="S26" s="873"/>
      <c r="T26" s="873"/>
      <c r="U26" s="874"/>
    </row>
    <row r="27" spans="1:21" ht="26.25" customHeight="1" x14ac:dyDescent="0.15">
      <c r="C27" s="519"/>
      <c r="D27" s="520"/>
      <c r="E27" s="521"/>
      <c r="F27" s="880"/>
      <c r="G27" s="881"/>
      <c r="H27" s="881"/>
      <c r="I27" s="881"/>
      <c r="J27" s="881"/>
      <c r="K27" s="881"/>
      <c r="L27" s="881"/>
      <c r="M27" s="881"/>
      <c r="N27" s="876" t="str">
        <f>IF(+表紙!N51="","",+表紙!N51)</f>
        <v/>
      </c>
      <c r="O27" s="876"/>
      <c r="P27" s="876"/>
      <c r="Q27" s="876"/>
      <c r="R27" s="876"/>
      <c r="S27" s="876"/>
      <c r="T27" s="876"/>
      <c r="U27" s="877"/>
    </row>
    <row r="28" spans="1:21" ht="26.25" customHeight="1" x14ac:dyDescent="0.15">
      <c r="C28" s="598" t="s">
        <v>42</v>
      </c>
      <c r="D28" s="599"/>
      <c r="E28" s="600"/>
      <c r="F28" s="615" t="str">
        <f>+表紙!F52</f>
        <v>令和 ６ 年 ４ 月 １ 日 ～ 令和 ７ 年 ３ 月 31 日（ １ 年間）</v>
      </c>
      <c r="G28" s="616"/>
      <c r="H28" s="616"/>
      <c r="I28" s="616"/>
      <c r="J28" s="616"/>
      <c r="K28" s="616"/>
      <c r="L28" s="616"/>
      <c r="M28" s="616"/>
      <c r="N28" s="616"/>
      <c r="O28" s="616"/>
      <c r="P28" s="616"/>
      <c r="Q28" s="616"/>
      <c r="R28" s="616"/>
      <c r="S28" s="616"/>
      <c r="T28" s="616"/>
      <c r="U28" s="875"/>
    </row>
    <row r="29" spans="1:21" ht="15" customHeight="1" x14ac:dyDescent="0.15">
      <c r="C29" s="165" t="s">
        <v>44</v>
      </c>
      <c r="D29" s="166"/>
      <c r="E29" s="166"/>
      <c r="F29" s="167"/>
      <c r="G29" s="167"/>
      <c r="H29" s="167"/>
      <c r="I29" s="167"/>
      <c r="J29" s="167"/>
      <c r="K29" s="167"/>
      <c r="L29" s="167"/>
      <c r="M29" s="167"/>
      <c r="N29" s="167"/>
      <c r="O29" s="168"/>
      <c r="P29" s="220"/>
      <c r="Q29" s="220"/>
      <c r="R29" s="220"/>
      <c r="S29" s="177"/>
      <c r="T29" s="177"/>
      <c r="U29" s="263"/>
    </row>
    <row r="30" spans="1:21" ht="45" customHeight="1" x14ac:dyDescent="0.15">
      <c r="C30" s="169"/>
      <c r="D30" s="170" t="s">
        <v>45</v>
      </c>
      <c r="E30" s="174" t="s">
        <v>46</v>
      </c>
      <c r="F30" s="865" t="str">
        <f>+表紙!F54</f>
        <v>Ｅ31－輸送用機械器具製造業</v>
      </c>
      <c r="G30" s="866"/>
      <c r="H30" s="866"/>
      <c r="I30" s="866"/>
      <c r="J30" s="866"/>
      <c r="K30" s="866"/>
      <c r="L30" s="31" t="s">
        <v>47</v>
      </c>
      <c r="M30" s="31"/>
      <c r="N30" s="484" t="str">
        <f>IF(COUNTA(表紙!N54)=1,+表紙!N54,"")</f>
        <v>自動車及び建設機械の締結部品などの製造販売</v>
      </c>
      <c r="O30" s="484"/>
      <c r="P30" s="484"/>
      <c r="Q30" s="484"/>
      <c r="R30" s="484"/>
      <c r="S30" s="484"/>
      <c r="T30" s="484"/>
      <c r="U30" s="867"/>
    </row>
    <row r="31" spans="1:21" ht="27" customHeight="1" x14ac:dyDescent="0.15">
      <c r="C31" s="171"/>
      <c r="D31" s="412" t="s">
        <v>48</v>
      </c>
      <c r="E31" s="298" t="s">
        <v>49</v>
      </c>
      <c r="F31" s="579" t="s">
        <v>50</v>
      </c>
      <c r="G31" s="580"/>
      <c r="H31" s="580"/>
      <c r="I31" s="581"/>
      <c r="J31" s="615" t="s">
        <v>51</v>
      </c>
      <c r="K31" s="616"/>
      <c r="L31" s="616"/>
      <c r="M31" s="617"/>
      <c r="N31" s="859">
        <f>IF(+表紙!N55="","",+表紙!N55)</f>
        <v>22600</v>
      </c>
      <c r="O31" s="860"/>
      <c r="P31" s="860"/>
      <c r="Q31" s="860"/>
      <c r="R31" s="860"/>
      <c r="S31" s="29" t="str">
        <f>+表紙!S55</f>
        <v>百万円</v>
      </c>
      <c r="T31" s="264"/>
      <c r="U31" s="219"/>
    </row>
    <row r="32" spans="1:21" ht="27" customHeight="1" x14ac:dyDescent="0.15">
      <c r="C32" s="171"/>
      <c r="D32" s="172"/>
      <c r="E32" s="173"/>
      <c r="F32" s="579" t="s">
        <v>53</v>
      </c>
      <c r="G32" s="580"/>
      <c r="H32" s="580"/>
      <c r="I32" s="581"/>
      <c r="J32" s="615" t="s">
        <v>54</v>
      </c>
      <c r="K32" s="616"/>
      <c r="L32" s="616"/>
      <c r="M32" s="617"/>
      <c r="N32" s="859" t="str">
        <f>IF(+表紙!N56="","",+表紙!N56)</f>
        <v/>
      </c>
      <c r="O32" s="860"/>
      <c r="P32" s="860"/>
      <c r="Q32" s="860"/>
      <c r="R32" s="860"/>
      <c r="S32" s="29" t="str">
        <f>+表紙!S56</f>
        <v>百万円</v>
      </c>
      <c r="T32" s="264"/>
      <c r="U32" s="219"/>
    </row>
    <row r="33" spans="3:21" ht="27" customHeight="1" x14ac:dyDescent="0.15">
      <c r="C33" s="171"/>
      <c r="D33" s="575" t="s">
        <v>399</v>
      </c>
      <c r="E33" s="576"/>
      <c r="F33" s="579" t="s">
        <v>56</v>
      </c>
      <c r="G33" s="580"/>
      <c r="H33" s="580"/>
      <c r="I33" s="581"/>
      <c r="J33" s="615" t="s">
        <v>57</v>
      </c>
      <c r="K33" s="616"/>
      <c r="L33" s="616"/>
      <c r="M33" s="617"/>
      <c r="N33" s="859" t="str">
        <f>IF(+表紙!N57="","",+表紙!N57)</f>
        <v/>
      </c>
      <c r="O33" s="860"/>
      <c r="P33" s="860"/>
      <c r="Q33" s="860"/>
      <c r="R33" s="860"/>
      <c r="S33" s="29" t="str">
        <f>+表紙!S57</f>
        <v>床</v>
      </c>
      <c r="T33" s="264"/>
      <c r="U33" s="219"/>
    </row>
    <row r="34" spans="3:21" ht="27" customHeight="1" x14ac:dyDescent="0.15">
      <c r="C34" s="171"/>
      <c r="D34" s="575"/>
      <c r="E34" s="576"/>
      <c r="F34" s="579" t="str">
        <f>+表紙!F58</f>
        <v>その他の業種</v>
      </c>
      <c r="G34" s="580">
        <f>+表紙!G58</f>
        <v>0</v>
      </c>
      <c r="H34" s="580"/>
      <c r="I34" s="581">
        <f>+表紙!I58</f>
        <v>0</v>
      </c>
      <c r="J34" s="615" t="str">
        <f>+表紙!J58</f>
        <v>売上高</v>
      </c>
      <c r="K34" s="616"/>
      <c r="L34" s="616">
        <f>+表紙!L58</f>
        <v>0</v>
      </c>
      <c r="M34" s="617">
        <f>+表紙!M58</f>
        <v>0</v>
      </c>
      <c r="N34" s="859" t="str">
        <f>IF(+表紙!N58="","",+表紙!N58)</f>
        <v/>
      </c>
      <c r="O34" s="860"/>
      <c r="P34" s="860"/>
      <c r="Q34" s="860"/>
      <c r="R34" s="860"/>
      <c r="S34" s="29" t="str">
        <f>+表紙!S58</f>
        <v>百万円</v>
      </c>
      <c r="T34" s="264"/>
      <c r="U34" s="219"/>
    </row>
    <row r="35" spans="3:21" ht="15" customHeight="1" x14ac:dyDescent="0.15">
      <c r="C35" s="171"/>
      <c r="D35" s="253"/>
      <c r="E35" s="418"/>
      <c r="F35" s="163" t="s">
        <v>61</v>
      </c>
      <c r="G35" s="296"/>
      <c r="H35" s="296"/>
      <c r="I35" s="296"/>
      <c r="J35" s="230"/>
      <c r="K35" s="230"/>
      <c r="L35" s="230"/>
      <c r="M35" s="230"/>
      <c r="N35" s="230"/>
      <c r="O35" s="254"/>
      <c r="P35" s="254"/>
      <c r="Q35" s="254"/>
      <c r="R35" s="254"/>
      <c r="S35" s="265"/>
      <c r="T35" s="265"/>
      <c r="U35" s="255"/>
    </row>
    <row r="36" spans="3:21" ht="28.15" customHeight="1" x14ac:dyDescent="0.15">
      <c r="C36" s="171"/>
      <c r="D36" s="253"/>
      <c r="E36" s="418"/>
      <c r="F36" s="836" t="str">
        <f>IF(+表紙!F60="","",+表紙!F60)</f>
        <v/>
      </c>
      <c r="G36" s="837"/>
      <c r="H36" s="837"/>
      <c r="I36" s="837"/>
      <c r="J36" s="837"/>
      <c r="K36" s="837"/>
      <c r="L36" s="837"/>
      <c r="M36" s="837"/>
      <c r="N36" s="837"/>
      <c r="O36" s="837"/>
      <c r="P36" s="837"/>
      <c r="Q36" s="837"/>
      <c r="R36" s="837"/>
      <c r="S36" s="837"/>
      <c r="T36" s="837"/>
      <c r="U36" s="571"/>
    </row>
    <row r="37" spans="3:21" ht="18" customHeight="1" x14ac:dyDescent="0.15">
      <c r="C37" s="382"/>
      <c r="D37" s="413" t="s">
        <v>62</v>
      </c>
      <c r="E37" s="414" t="s">
        <v>63</v>
      </c>
      <c r="F37" s="465" t="str">
        <f>IF(+表紙!F61="","",+表紙!F61)</f>
        <v/>
      </c>
      <c r="G37" s="839"/>
      <c r="H37" s="839"/>
      <c r="I37" s="839"/>
      <c r="J37" s="839"/>
      <c r="K37" s="839"/>
      <c r="L37" s="839"/>
      <c r="M37" s="839"/>
      <c r="N37" s="839"/>
      <c r="O37" s="839"/>
      <c r="P37" s="839"/>
      <c r="Q37" s="839"/>
      <c r="R37" s="839"/>
      <c r="S37" s="839"/>
      <c r="T37" s="839"/>
      <c r="U37" s="840"/>
    </row>
    <row r="38" spans="3:21" ht="13.9" customHeight="1" x14ac:dyDescent="0.15">
      <c r="C38" s="382"/>
      <c r="D38" s="415"/>
      <c r="E38" s="298"/>
      <c r="F38" s="820"/>
      <c r="G38" s="821"/>
      <c r="H38" s="821"/>
      <c r="I38" s="821"/>
      <c r="J38" s="821"/>
      <c r="K38" s="821"/>
      <c r="L38" s="821"/>
      <c r="M38" s="821"/>
      <c r="N38" s="821"/>
      <c r="O38" s="821"/>
      <c r="P38" s="821"/>
      <c r="Q38" s="821"/>
      <c r="R38" s="821"/>
      <c r="S38" s="821"/>
      <c r="T38" s="821"/>
      <c r="U38" s="822"/>
    </row>
    <row r="39" spans="3:21" ht="13.9" customHeight="1" x14ac:dyDescent="0.15">
      <c r="C39" s="382"/>
      <c r="D39" s="421" t="s">
        <v>64</v>
      </c>
      <c r="E39" s="463" t="s">
        <v>65</v>
      </c>
      <c r="F39" s="823"/>
      <c r="G39" s="824"/>
      <c r="H39" s="824"/>
      <c r="I39" s="824"/>
      <c r="J39" s="824"/>
      <c r="K39" s="824"/>
      <c r="L39" s="824"/>
      <c r="M39" s="824"/>
      <c r="N39" s="824"/>
      <c r="O39" s="824"/>
      <c r="P39" s="824"/>
      <c r="Q39" s="824"/>
      <c r="R39" s="824"/>
      <c r="S39" s="824"/>
      <c r="T39" s="824"/>
      <c r="U39" s="825"/>
    </row>
    <row r="40" spans="3:21" ht="13.9" customHeight="1" x14ac:dyDescent="0.15">
      <c r="C40" s="382"/>
      <c r="D40" s="421"/>
      <c r="E40" s="621"/>
      <c r="F40" s="823"/>
      <c r="G40" s="824"/>
      <c r="H40" s="824"/>
      <c r="I40" s="824"/>
      <c r="J40" s="824"/>
      <c r="K40" s="824"/>
      <c r="L40" s="824"/>
      <c r="M40" s="824"/>
      <c r="N40" s="824"/>
      <c r="O40" s="824"/>
      <c r="P40" s="824"/>
      <c r="Q40" s="824"/>
      <c r="R40" s="824"/>
      <c r="S40" s="824"/>
      <c r="T40" s="824"/>
      <c r="U40" s="825"/>
    </row>
    <row r="41" spans="3:21" ht="13.9" customHeight="1" x14ac:dyDescent="0.15">
      <c r="C41" s="382"/>
      <c r="D41" s="421"/>
      <c r="E41" s="621"/>
      <c r="F41" s="823"/>
      <c r="G41" s="824"/>
      <c r="H41" s="824"/>
      <c r="I41" s="824"/>
      <c r="J41" s="824"/>
      <c r="K41" s="824"/>
      <c r="L41" s="824"/>
      <c r="M41" s="824"/>
      <c r="N41" s="824"/>
      <c r="O41" s="824"/>
      <c r="P41" s="824"/>
      <c r="Q41" s="824"/>
      <c r="R41" s="824"/>
      <c r="S41" s="824"/>
      <c r="T41" s="824"/>
      <c r="U41" s="825"/>
    </row>
    <row r="42" spans="3:21" ht="13.9" customHeight="1" x14ac:dyDescent="0.15">
      <c r="C42" s="382"/>
      <c r="D42" s="421"/>
      <c r="E42" s="621"/>
      <c r="F42" s="823"/>
      <c r="G42" s="824"/>
      <c r="H42" s="824"/>
      <c r="I42" s="824"/>
      <c r="J42" s="824"/>
      <c r="K42" s="824"/>
      <c r="L42" s="824"/>
      <c r="M42" s="824"/>
      <c r="N42" s="824"/>
      <c r="O42" s="824"/>
      <c r="P42" s="824"/>
      <c r="Q42" s="824"/>
      <c r="R42" s="824"/>
      <c r="S42" s="824"/>
      <c r="T42" s="824"/>
      <c r="U42" s="825"/>
    </row>
    <row r="43" spans="3:21" ht="13.9" customHeight="1" x14ac:dyDescent="0.15">
      <c r="C43" s="382"/>
      <c r="D43" s="622" t="s">
        <v>66</v>
      </c>
      <c r="E43" s="623"/>
      <c r="F43" s="823"/>
      <c r="G43" s="824"/>
      <c r="H43" s="824"/>
      <c r="I43" s="824"/>
      <c r="J43" s="824"/>
      <c r="K43" s="824"/>
      <c r="L43" s="824"/>
      <c r="M43" s="824"/>
      <c r="N43" s="824"/>
      <c r="O43" s="824"/>
      <c r="P43" s="824"/>
      <c r="Q43" s="824"/>
      <c r="R43" s="824"/>
      <c r="S43" s="824"/>
      <c r="T43" s="824"/>
      <c r="U43" s="825"/>
    </row>
    <row r="44" spans="3:21" ht="13.9" customHeight="1" x14ac:dyDescent="0.15">
      <c r="C44" s="382"/>
      <c r="D44" s="624"/>
      <c r="E44" s="623"/>
      <c r="F44" s="823"/>
      <c r="G44" s="824"/>
      <c r="H44" s="824"/>
      <c r="I44" s="824"/>
      <c r="J44" s="824"/>
      <c r="K44" s="824"/>
      <c r="L44" s="824"/>
      <c r="M44" s="824"/>
      <c r="N44" s="824"/>
      <c r="O44" s="824"/>
      <c r="P44" s="824"/>
      <c r="Q44" s="824"/>
      <c r="R44" s="824"/>
      <c r="S44" s="824"/>
      <c r="T44" s="824"/>
      <c r="U44" s="825"/>
    </row>
    <row r="45" spans="3:21" ht="13.9" customHeight="1" x14ac:dyDescent="0.15">
      <c r="C45" s="382"/>
      <c r="D45" s="624"/>
      <c r="E45" s="623"/>
      <c r="F45" s="823"/>
      <c r="G45" s="824"/>
      <c r="H45" s="824"/>
      <c r="I45" s="824"/>
      <c r="J45" s="824"/>
      <c r="K45" s="824"/>
      <c r="L45" s="824"/>
      <c r="M45" s="824"/>
      <c r="N45" s="824"/>
      <c r="O45" s="824"/>
      <c r="P45" s="824"/>
      <c r="Q45" s="824"/>
      <c r="R45" s="824"/>
      <c r="S45" s="824"/>
      <c r="T45" s="824"/>
      <c r="U45" s="825"/>
    </row>
    <row r="46" spans="3:21" ht="13.9" customHeight="1" x14ac:dyDescent="0.15">
      <c r="C46" s="382"/>
      <c r="D46" s="624"/>
      <c r="E46" s="623"/>
      <c r="F46" s="823"/>
      <c r="G46" s="824"/>
      <c r="H46" s="824"/>
      <c r="I46" s="824"/>
      <c r="J46" s="824"/>
      <c r="K46" s="824"/>
      <c r="L46" s="824"/>
      <c r="M46" s="824"/>
      <c r="N46" s="824"/>
      <c r="O46" s="824"/>
      <c r="P46" s="824"/>
      <c r="Q46" s="824"/>
      <c r="R46" s="824"/>
      <c r="S46" s="824"/>
      <c r="T46" s="824"/>
      <c r="U46" s="825"/>
    </row>
    <row r="47" spans="3:21" ht="13.9" customHeight="1" x14ac:dyDescent="0.15">
      <c r="C47" s="382"/>
      <c r="D47" s="624"/>
      <c r="E47" s="623"/>
      <c r="F47" s="823"/>
      <c r="G47" s="824"/>
      <c r="H47" s="824"/>
      <c r="I47" s="824"/>
      <c r="J47" s="824"/>
      <c r="K47" s="824"/>
      <c r="L47" s="824"/>
      <c r="M47" s="824"/>
      <c r="N47" s="824"/>
      <c r="O47" s="824"/>
      <c r="P47" s="824"/>
      <c r="Q47" s="824"/>
      <c r="R47" s="824"/>
      <c r="S47" s="824"/>
      <c r="T47" s="824"/>
      <c r="U47" s="825"/>
    </row>
    <row r="48" spans="3:21" ht="13.9" customHeight="1" x14ac:dyDescent="0.15">
      <c r="C48" s="383"/>
      <c r="D48" s="422"/>
      <c r="E48" s="316"/>
      <c r="F48" s="826"/>
      <c r="G48" s="827"/>
      <c r="H48" s="827"/>
      <c r="I48" s="827"/>
      <c r="J48" s="827"/>
      <c r="K48" s="827"/>
      <c r="L48" s="827"/>
      <c r="M48" s="827"/>
      <c r="N48" s="827"/>
      <c r="O48" s="827"/>
      <c r="P48" s="827"/>
      <c r="Q48" s="827"/>
      <c r="R48" s="827"/>
      <c r="S48" s="827"/>
      <c r="T48" s="827"/>
      <c r="U48" s="828"/>
    </row>
    <row r="49" spans="3:21" ht="13.9" customHeight="1" x14ac:dyDescent="0.15">
      <c r="C49" s="384"/>
      <c r="D49" s="296"/>
      <c r="E49" s="297"/>
      <c r="F49" s="254"/>
      <c r="G49" s="254"/>
      <c r="H49" s="254"/>
      <c r="I49" s="254"/>
      <c r="J49" s="254"/>
      <c r="K49" s="254"/>
      <c r="L49" s="254"/>
      <c r="M49" s="254"/>
      <c r="N49" s="254"/>
      <c r="O49" s="254"/>
      <c r="P49" s="254"/>
      <c r="Q49" s="254"/>
      <c r="R49" s="254"/>
      <c r="S49" s="254"/>
      <c r="T49" s="254"/>
      <c r="U49" s="254"/>
    </row>
    <row r="50" spans="3:21" ht="13.15" customHeight="1" x14ac:dyDescent="0.15">
      <c r="C50" s="464" t="s">
        <v>67</v>
      </c>
      <c r="D50" s="464"/>
      <c r="E50" s="464"/>
      <c r="F50" s="464"/>
      <c r="G50" s="464"/>
      <c r="H50" s="464"/>
      <c r="I50" s="464"/>
      <c r="J50" s="464"/>
      <c r="K50" s="464"/>
      <c r="L50" s="464"/>
      <c r="M50" s="464"/>
      <c r="N50" s="464"/>
      <c r="O50" s="464"/>
      <c r="P50" s="464"/>
      <c r="Q50" s="464"/>
      <c r="R50" s="464"/>
      <c r="S50" s="464"/>
      <c r="T50" s="464"/>
      <c r="U50" s="464"/>
    </row>
    <row r="51" spans="3:21" ht="15" customHeight="1" x14ac:dyDescent="0.15">
      <c r="C51" s="165" t="s">
        <v>68</v>
      </c>
      <c r="D51" s="413"/>
      <c r="E51" s="166"/>
      <c r="F51" s="28"/>
      <c r="G51" s="28"/>
      <c r="H51" s="28"/>
      <c r="I51" s="29"/>
      <c r="J51" s="29"/>
      <c r="K51" s="29"/>
      <c r="L51" s="30"/>
      <c r="M51" s="30"/>
      <c r="N51" s="30"/>
      <c r="O51" s="31"/>
      <c r="P51" s="31"/>
      <c r="Q51" s="31"/>
      <c r="R51" s="31"/>
      <c r="S51" s="29"/>
      <c r="T51" s="29"/>
      <c r="U51" s="32"/>
    </row>
    <row r="52" spans="3:21" ht="15" customHeight="1" x14ac:dyDescent="0.15">
      <c r="C52" s="175"/>
      <c r="D52" s="163" t="s">
        <v>69</v>
      </c>
      <c r="E52" s="164"/>
      <c r="F52" s="33"/>
      <c r="G52" s="33"/>
      <c r="H52" s="33"/>
      <c r="I52" s="34"/>
      <c r="J52" s="34"/>
      <c r="K52" s="34"/>
      <c r="L52" s="35"/>
      <c r="M52" s="35"/>
      <c r="N52" s="35"/>
      <c r="O52" s="36"/>
      <c r="P52" s="36"/>
      <c r="Q52" s="36"/>
      <c r="R52" s="36"/>
      <c r="S52" s="34"/>
      <c r="T52" s="260"/>
      <c r="U52" s="266"/>
    </row>
    <row r="53" spans="3:21" ht="13.9" customHeight="1" x14ac:dyDescent="0.15">
      <c r="C53" s="171"/>
      <c r="D53" s="829"/>
      <c r="E53" s="830"/>
      <c r="F53" s="830"/>
      <c r="G53" s="830"/>
      <c r="H53" s="830"/>
      <c r="I53" s="830"/>
      <c r="J53" s="830"/>
      <c r="K53" s="830"/>
      <c r="L53" s="830"/>
      <c r="M53" s="830"/>
      <c r="N53" s="830"/>
      <c r="O53" s="830"/>
      <c r="P53" s="830"/>
      <c r="Q53" s="830"/>
      <c r="R53" s="830"/>
      <c r="S53" s="830"/>
      <c r="T53" s="830"/>
      <c r="U53" s="831"/>
    </row>
    <row r="54" spans="3:21" ht="13.9" customHeight="1" x14ac:dyDescent="0.15">
      <c r="C54" s="171"/>
      <c r="D54" s="829"/>
      <c r="E54" s="830"/>
      <c r="F54" s="830"/>
      <c r="G54" s="830"/>
      <c r="H54" s="830"/>
      <c r="I54" s="830"/>
      <c r="J54" s="830"/>
      <c r="K54" s="830"/>
      <c r="L54" s="830"/>
      <c r="M54" s="830"/>
      <c r="N54" s="830"/>
      <c r="O54" s="830"/>
      <c r="P54" s="830"/>
      <c r="Q54" s="830"/>
      <c r="R54" s="830"/>
      <c r="S54" s="830"/>
      <c r="T54" s="830"/>
      <c r="U54" s="831"/>
    </row>
    <row r="55" spans="3:21" ht="13.9" customHeight="1" x14ac:dyDescent="0.15">
      <c r="C55" s="171"/>
      <c r="D55" s="829"/>
      <c r="E55" s="830"/>
      <c r="F55" s="830"/>
      <c r="G55" s="830"/>
      <c r="H55" s="830"/>
      <c r="I55" s="830"/>
      <c r="J55" s="830"/>
      <c r="K55" s="830"/>
      <c r="L55" s="830"/>
      <c r="M55" s="830"/>
      <c r="N55" s="830"/>
      <c r="O55" s="830"/>
      <c r="P55" s="830"/>
      <c r="Q55" s="830"/>
      <c r="R55" s="830"/>
      <c r="S55" s="830"/>
      <c r="T55" s="830"/>
      <c r="U55" s="831"/>
    </row>
    <row r="56" spans="3:21" ht="13.9" customHeight="1" x14ac:dyDescent="0.15">
      <c r="C56" s="171"/>
      <c r="D56" s="829"/>
      <c r="E56" s="830"/>
      <c r="F56" s="830"/>
      <c r="G56" s="830"/>
      <c r="H56" s="830"/>
      <c r="I56" s="830"/>
      <c r="J56" s="830"/>
      <c r="K56" s="830"/>
      <c r="L56" s="830"/>
      <c r="M56" s="830"/>
      <c r="N56" s="830"/>
      <c r="O56" s="830"/>
      <c r="P56" s="830"/>
      <c r="Q56" s="830"/>
      <c r="R56" s="830"/>
      <c r="S56" s="830"/>
      <c r="T56" s="830"/>
      <c r="U56" s="831"/>
    </row>
    <row r="57" spans="3:21" ht="13.9" customHeight="1" x14ac:dyDescent="0.15">
      <c r="C57" s="171"/>
      <c r="D57" s="829"/>
      <c r="E57" s="830"/>
      <c r="F57" s="830"/>
      <c r="G57" s="830"/>
      <c r="H57" s="830"/>
      <c r="I57" s="830"/>
      <c r="J57" s="830"/>
      <c r="K57" s="830"/>
      <c r="L57" s="830"/>
      <c r="M57" s="830"/>
      <c r="N57" s="830"/>
      <c r="O57" s="830"/>
      <c r="P57" s="830"/>
      <c r="Q57" s="830"/>
      <c r="R57" s="830"/>
      <c r="S57" s="830"/>
      <c r="T57" s="830"/>
      <c r="U57" s="831"/>
    </row>
    <row r="58" spans="3:21" ht="13.9" customHeight="1" x14ac:dyDescent="0.15">
      <c r="C58" s="171"/>
      <c r="D58" s="829"/>
      <c r="E58" s="830"/>
      <c r="F58" s="830"/>
      <c r="G58" s="830"/>
      <c r="H58" s="830"/>
      <c r="I58" s="830"/>
      <c r="J58" s="830"/>
      <c r="K58" s="830"/>
      <c r="L58" s="830"/>
      <c r="M58" s="830"/>
      <c r="N58" s="830"/>
      <c r="O58" s="830"/>
      <c r="P58" s="830"/>
      <c r="Q58" s="830"/>
      <c r="R58" s="830"/>
      <c r="S58" s="830"/>
      <c r="T58" s="830"/>
      <c r="U58" s="831"/>
    </row>
    <row r="59" spans="3:21" ht="13.9" customHeight="1" x14ac:dyDescent="0.15">
      <c r="C59" s="171"/>
      <c r="D59" s="829"/>
      <c r="E59" s="830"/>
      <c r="F59" s="830"/>
      <c r="G59" s="830"/>
      <c r="H59" s="830"/>
      <c r="I59" s="830"/>
      <c r="J59" s="830"/>
      <c r="K59" s="830"/>
      <c r="L59" s="830"/>
      <c r="M59" s="830"/>
      <c r="N59" s="830"/>
      <c r="O59" s="830"/>
      <c r="P59" s="830"/>
      <c r="Q59" s="830"/>
      <c r="R59" s="830"/>
      <c r="S59" s="830"/>
      <c r="T59" s="830"/>
      <c r="U59" s="831"/>
    </row>
    <row r="60" spans="3:21" ht="13.9" customHeight="1" x14ac:dyDescent="0.15">
      <c r="C60" s="171"/>
      <c r="D60" s="829"/>
      <c r="E60" s="830"/>
      <c r="F60" s="830"/>
      <c r="G60" s="830"/>
      <c r="H60" s="830"/>
      <c r="I60" s="830"/>
      <c r="J60" s="830"/>
      <c r="K60" s="830"/>
      <c r="L60" s="830"/>
      <c r="M60" s="830"/>
      <c r="N60" s="830"/>
      <c r="O60" s="830"/>
      <c r="P60" s="830"/>
      <c r="Q60" s="830"/>
      <c r="R60" s="830"/>
      <c r="S60" s="830"/>
      <c r="T60" s="830"/>
      <c r="U60" s="831"/>
    </row>
    <row r="61" spans="3:21" ht="13.9" customHeight="1" x14ac:dyDescent="0.15">
      <c r="C61" s="171"/>
      <c r="D61" s="829"/>
      <c r="E61" s="830"/>
      <c r="F61" s="830"/>
      <c r="G61" s="830"/>
      <c r="H61" s="830"/>
      <c r="I61" s="830"/>
      <c r="J61" s="830"/>
      <c r="K61" s="830"/>
      <c r="L61" s="830"/>
      <c r="M61" s="830"/>
      <c r="N61" s="830"/>
      <c r="O61" s="830"/>
      <c r="P61" s="830"/>
      <c r="Q61" s="830"/>
      <c r="R61" s="830"/>
      <c r="S61" s="830"/>
      <c r="T61" s="830"/>
      <c r="U61" s="831"/>
    </row>
    <row r="62" spans="3:21" ht="13.9" customHeight="1" x14ac:dyDescent="0.15">
      <c r="C62" s="383"/>
      <c r="D62" s="832"/>
      <c r="E62" s="833"/>
      <c r="F62" s="833"/>
      <c r="G62" s="833"/>
      <c r="H62" s="833"/>
      <c r="I62" s="833"/>
      <c r="J62" s="833"/>
      <c r="K62" s="833"/>
      <c r="L62" s="833"/>
      <c r="M62" s="833"/>
      <c r="N62" s="833"/>
      <c r="O62" s="833"/>
      <c r="P62" s="833"/>
      <c r="Q62" s="833"/>
      <c r="R62" s="833"/>
      <c r="S62" s="833"/>
      <c r="T62" s="833"/>
      <c r="U62" s="834"/>
    </row>
    <row r="63" spans="3:21" ht="15" customHeight="1" x14ac:dyDescent="0.15">
      <c r="C63" s="165" t="s">
        <v>70</v>
      </c>
      <c r="D63" s="413"/>
      <c r="E63" s="166"/>
      <c r="F63" s="28"/>
      <c r="G63" s="28"/>
      <c r="H63" s="28"/>
      <c r="I63" s="29"/>
      <c r="J63" s="29"/>
      <c r="K63" s="29"/>
      <c r="L63" s="30"/>
      <c r="M63" s="30"/>
      <c r="N63" s="30"/>
      <c r="O63" s="31"/>
      <c r="P63" s="31"/>
      <c r="Q63" s="31"/>
      <c r="R63" s="31"/>
      <c r="S63" s="29"/>
      <c r="T63" s="29"/>
      <c r="U63" s="32"/>
    </row>
    <row r="64" spans="3:21" ht="15" customHeight="1" x14ac:dyDescent="0.15">
      <c r="C64" s="835"/>
      <c r="D64" s="541" t="s">
        <v>45</v>
      </c>
      <c r="E64" s="569" t="s">
        <v>71</v>
      </c>
      <c r="F64" s="31" t="s">
        <v>72</v>
      </c>
      <c r="G64" s="221"/>
      <c r="H64" s="221"/>
      <c r="I64" s="29"/>
      <c r="J64" s="29"/>
      <c r="K64" s="29"/>
      <c r="L64" s="30"/>
      <c r="M64" s="30"/>
      <c r="N64" s="30"/>
      <c r="O64" s="31"/>
      <c r="P64" s="31"/>
      <c r="Q64" s="31"/>
      <c r="R64" s="31"/>
      <c r="S64" s="29"/>
      <c r="T64" s="268"/>
      <c r="U64" s="269"/>
    </row>
    <row r="65" spans="1:24" ht="15" customHeight="1" x14ac:dyDescent="0.15">
      <c r="A65" s="22">
        <v>5</v>
      </c>
      <c r="C65" s="596"/>
      <c r="D65" s="601"/>
      <c r="E65" s="570"/>
      <c r="F65" s="163" t="s">
        <v>73</v>
      </c>
      <c r="G65" s="254"/>
      <c r="H65" s="254"/>
      <c r="I65" s="254"/>
      <c r="J65" s="254"/>
      <c r="K65" s="846">
        <f>+表紙!K89</f>
        <v>7</v>
      </c>
      <c r="L65" s="846"/>
      <c r="M65" s="846"/>
      <c r="N65" s="34" t="s">
        <v>74</v>
      </c>
      <c r="O65" s="34"/>
      <c r="P65" s="4"/>
      <c r="Q65" s="841" t="s">
        <v>75</v>
      </c>
      <c r="R65" s="841"/>
      <c r="S65" s="841"/>
      <c r="T65" s="841"/>
      <c r="U65" s="842"/>
      <c r="V65" s="261"/>
      <c r="W65" s="261"/>
    </row>
    <row r="66" spans="1:24" ht="18" customHeight="1" x14ac:dyDescent="0.15">
      <c r="A66" s="22">
        <v>6</v>
      </c>
      <c r="C66" s="596"/>
      <c r="D66" s="601"/>
      <c r="E66" s="570"/>
      <c r="F66" s="169" t="s">
        <v>76</v>
      </c>
      <c r="G66" s="176"/>
      <c r="H66" s="176"/>
      <c r="I66" s="176"/>
      <c r="J66" s="176"/>
      <c r="K66" s="845">
        <f>+表紙!K90</f>
        <v>4405.7</v>
      </c>
      <c r="L66" s="845"/>
      <c r="M66" s="845"/>
      <c r="N66" s="845"/>
      <c r="O66" s="845"/>
      <c r="P66" s="176" t="s">
        <v>77</v>
      </c>
      <c r="Q66" s="843"/>
      <c r="R66" s="843"/>
      <c r="S66" s="843"/>
      <c r="T66" s="843"/>
      <c r="U66" s="844"/>
      <c r="V66" s="261"/>
      <c r="W66" s="261"/>
      <c r="X66" s="96"/>
    </row>
    <row r="67" spans="1:24" ht="13.9" customHeight="1" x14ac:dyDescent="0.15">
      <c r="C67" s="596"/>
      <c r="D67" s="601"/>
      <c r="E67" s="570"/>
      <c r="F67" s="222"/>
      <c r="G67" s="222"/>
      <c r="H67" s="222"/>
      <c r="I67" s="460"/>
      <c r="J67" s="460"/>
      <c r="K67" s="460"/>
      <c r="L67" s="460"/>
      <c r="M67" s="460"/>
      <c r="N67" s="460"/>
      <c r="O67" s="388"/>
      <c r="P67" s="148"/>
      <c r="Q67" s="148"/>
      <c r="R67" s="148"/>
      <c r="S67" s="148"/>
      <c r="T67" s="148"/>
      <c r="U67" s="223"/>
      <c r="V67" s="224"/>
    </row>
    <row r="68" spans="1:24" ht="18" hidden="1" customHeight="1" x14ac:dyDescent="0.15">
      <c r="C68" s="596"/>
      <c r="D68" s="601"/>
      <c r="E68" s="570"/>
      <c r="F68" s="287"/>
      <c r="G68" s="444"/>
      <c r="H68" s="299"/>
      <c r="I68" s="299"/>
      <c r="J68" s="444"/>
      <c r="K68" s="299"/>
      <c r="L68" s="300"/>
      <c r="M68" s="444"/>
      <c r="N68" s="299"/>
      <c r="O68" s="301"/>
      <c r="P68" s="444"/>
      <c r="Q68" s="299"/>
      <c r="R68" s="301"/>
      <c r="S68" s="819"/>
      <c r="T68" s="819"/>
      <c r="U68" s="302"/>
      <c r="V68" s="226"/>
    </row>
    <row r="69" spans="1:24" ht="15" customHeight="1" x14ac:dyDescent="0.15">
      <c r="C69" s="596"/>
      <c r="D69" s="601"/>
      <c r="E69" s="570"/>
      <c r="F69" s="163" t="s">
        <v>78</v>
      </c>
      <c r="G69" s="225"/>
      <c r="H69" s="225"/>
      <c r="I69" s="34"/>
      <c r="J69" s="34"/>
      <c r="K69" s="34"/>
      <c r="L69" s="35"/>
      <c r="M69" s="35"/>
      <c r="N69" s="35"/>
      <c r="O69" s="36"/>
      <c r="P69" s="36"/>
      <c r="Q69" s="36"/>
      <c r="R69" s="36"/>
      <c r="S69" s="34"/>
      <c r="T69" s="34"/>
      <c r="U69" s="37"/>
      <c r="V69" s="232"/>
    </row>
    <row r="70" spans="1:24" ht="13.9" customHeight="1" x14ac:dyDescent="0.15">
      <c r="C70" s="596"/>
      <c r="D70" s="601"/>
      <c r="E70" s="570"/>
      <c r="F70" s="796" t="str">
        <f>IF(COUNTA(表紙!F94)=1,+表紙!F94,"")</f>
        <v/>
      </c>
      <c r="G70" s="797"/>
      <c r="H70" s="797"/>
      <c r="I70" s="797"/>
      <c r="J70" s="797"/>
      <c r="K70" s="797"/>
      <c r="L70" s="797"/>
      <c r="M70" s="797"/>
      <c r="N70" s="797"/>
      <c r="O70" s="797"/>
      <c r="P70" s="797"/>
      <c r="Q70" s="797"/>
      <c r="R70" s="797"/>
      <c r="S70" s="797"/>
      <c r="T70" s="797"/>
      <c r="U70" s="798"/>
      <c r="V70" s="226"/>
    </row>
    <row r="71" spans="1:24" ht="13.9" customHeight="1" x14ac:dyDescent="0.15">
      <c r="C71" s="419"/>
      <c r="D71" s="601"/>
      <c r="E71" s="570"/>
      <c r="F71" s="796"/>
      <c r="G71" s="797"/>
      <c r="H71" s="797"/>
      <c r="I71" s="797"/>
      <c r="J71" s="797"/>
      <c r="K71" s="797"/>
      <c r="L71" s="797"/>
      <c r="M71" s="797"/>
      <c r="N71" s="797"/>
      <c r="O71" s="797"/>
      <c r="P71" s="797"/>
      <c r="Q71" s="797"/>
      <c r="R71" s="797"/>
      <c r="S71" s="797"/>
      <c r="T71" s="797"/>
      <c r="U71" s="798"/>
      <c r="V71" s="226"/>
    </row>
    <row r="72" spans="1:24" ht="13.9" customHeight="1" x14ac:dyDescent="0.15">
      <c r="C72" s="419"/>
      <c r="D72" s="601"/>
      <c r="E72" s="570"/>
      <c r="F72" s="796"/>
      <c r="G72" s="797"/>
      <c r="H72" s="797"/>
      <c r="I72" s="797"/>
      <c r="J72" s="797"/>
      <c r="K72" s="797"/>
      <c r="L72" s="797"/>
      <c r="M72" s="797"/>
      <c r="N72" s="797"/>
      <c r="O72" s="797"/>
      <c r="P72" s="797"/>
      <c r="Q72" s="797"/>
      <c r="R72" s="797"/>
      <c r="S72" s="797"/>
      <c r="T72" s="797"/>
      <c r="U72" s="798"/>
      <c r="V72" s="226"/>
    </row>
    <row r="73" spans="1:24" ht="13.9" customHeight="1" x14ac:dyDescent="0.15">
      <c r="C73" s="419"/>
      <c r="D73" s="601"/>
      <c r="E73" s="570"/>
      <c r="F73" s="796"/>
      <c r="G73" s="797"/>
      <c r="H73" s="797"/>
      <c r="I73" s="797"/>
      <c r="J73" s="797"/>
      <c r="K73" s="797"/>
      <c r="L73" s="797"/>
      <c r="M73" s="797"/>
      <c r="N73" s="797"/>
      <c r="O73" s="797"/>
      <c r="P73" s="797"/>
      <c r="Q73" s="797"/>
      <c r="R73" s="797"/>
      <c r="S73" s="797"/>
      <c r="T73" s="797"/>
      <c r="U73" s="798"/>
      <c r="V73" s="226"/>
    </row>
    <row r="74" spans="1:24" ht="13.9" customHeight="1" x14ac:dyDescent="0.15">
      <c r="C74" s="419"/>
      <c r="D74" s="601"/>
      <c r="E74" s="570"/>
      <c r="F74" s="796"/>
      <c r="G74" s="797"/>
      <c r="H74" s="797"/>
      <c r="I74" s="797"/>
      <c r="J74" s="797"/>
      <c r="K74" s="797"/>
      <c r="L74" s="797"/>
      <c r="M74" s="797"/>
      <c r="N74" s="797"/>
      <c r="O74" s="797"/>
      <c r="P74" s="797"/>
      <c r="Q74" s="797"/>
      <c r="R74" s="797"/>
      <c r="S74" s="797"/>
      <c r="T74" s="797"/>
      <c r="U74" s="798"/>
      <c r="V74" s="226"/>
    </row>
    <row r="75" spans="1:24" ht="13.5" customHeight="1" x14ac:dyDescent="0.15">
      <c r="C75" s="419"/>
      <c r="D75" s="601"/>
      <c r="E75" s="570"/>
      <c r="F75" s="796"/>
      <c r="G75" s="797"/>
      <c r="H75" s="797"/>
      <c r="I75" s="797"/>
      <c r="J75" s="797"/>
      <c r="K75" s="797"/>
      <c r="L75" s="797"/>
      <c r="M75" s="797"/>
      <c r="N75" s="797"/>
      <c r="O75" s="797"/>
      <c r="P75" s="797"/>
      <c r="Q75" s="797"/>
      <c r="R75" s="797"/>
      <c r="S75" s="797"/>
      <c r="T75" s="797"/>
      <c r="U75" s="798"/>
      <c r="V75" s="226"/>
    </row>
    <row r="76" spans="1:24" ht="13.9" customHeight="1" x14ac:dyDescent="0.15">
      <c r="C76" s="419"/>
      <c r="D76" s="601"/>
      <c r="E76" s="570"/>
      <c r="F76" s="796"/>
      <c r="G76" s="797"/>
      <c r="H76" s="797"/>
      <c r="I76" s="797"/>
      <c r="J76" s="797"/>
      <c r="K76" s="797"/>
      <c r="L76" s="797"/>
      <c r="M76" s="797"/>
      <c r="N76" s="797"/>
      <c r="O76" s="797"/>
      <c r="P76" s="797"/>
      <c r="Q76" s="797"/>
      <c r="R76" s="797"/>
      <c r="S76" s="797"/>
      <c r="T76" s="797"/>
      <c r="U76" s="798"/>
      <c r="V76" s="226"/>
    </row>
    <row r="77" spans="1:24" ht="13.9" customHeight="1" x14ac:dyDescent="0.15">
      <c r="C77" s="419"/>
      <c r="D77" s="601"/>
      <c r="E77" s="570"/>
      <c r="F77" s="796"/>
      <c r="G77" s="797"/>
      <c r="H77" s="797"/>
      <c r="I77" s="797"/>
      <c r="J77" s="797"/>
      <c r="K77" s="797"/>
      <c r="L77" s="797"/>
      <c r="M77" s="797"/>
      <c r="N77" s="797"/>
      <c r="O77" s="797"/>
      <c r="P77" s="797"/>
      <c r="Q77" s="797"/>
      <c r="R77" s="797"/>
      <c r="S77" s="797"/>
      <c r="T77" s="797"/>
      <c r="U77" s="798"/>
      <c r="V77" s="226"/>
    </row>
    <row r="78" spans="1:24" ht="13.9" customHeight="1" x14ac:dyDescent="0.15">
      <c r="C78" s="419"/>
      <c r="D78" s="602"/>
      <c r="E78" s="571"/>
      <c r="F78" s="799"/>
      <c r="G78" s="800"/>
      <c r="H78" s="800"/>
      <c r="I78" s="800"/>
      <c r="J78" s="800"/>
      <c r="K78" s="800"/>
      <c r="L78" s="800"/>
      <c r="M78" s="800"/>
      <c r="N78" s="800"/>
      <c r="O78" s="800"/>
      <c r="P78" s="800"/>
      <c r="Q78" s="800"/>
      <c r="R78" s="800"/>
      <c r="S78" s="800"/>
      <c r="T78" s="800"/>
      <c r="U78" s="801"/>
      <c r="V78" s="226"/>
    </row>
    <row r="79" spans="1:24" ht="15" customHeight="1" x14ac:dyDescent="0.15">
      <c r="C79" s="838"/>
      <c r="D79" s="471" t="s">
        <v>48</v>
      </c>
      <c r="E79" s="474" t="s">
        <v>79</v>
      </c>
      <c r="F79" s="267" t="s">
        <v>80</v>
      </c>
      <c r="G79" s="221"/>
      <c r="H79" s="221"/>
      <c r="I79" s="29"/>
      <c r="J79" s="29"/>
      <c r="K79" s="29"/>
      <c r="L79" s="30"/>
      <c r="M79" s="30"/>
      <c r="N79" s="30"/>
      <c r="O79" s="31"/>
      <c r="P79" s="31"/>
      <c r="Q79" s="31"/>
      <c r="R79" s="31"/>
      <c r="S79" s="29"/>
      <c r="T79" s="260"/>
      <c r="U79" s="32"/>
      <c r="V79" s="226"/>
    </row>
    <row r="80" spans="1:24" ht="15" customHeight="1" x14ac:dyDescent="0.15">
      <c r="A80" s="22">
        <v>7</v>
      </c>
      <c r="C80" s="597"/>
      <c r="D80" s="472"/>
      <c r="E80" s="475"/>
      <c r="F80" s="163" t="s">
        <v>73</v>
      </c>
      <c r="G80" s="36"/>
      <c r="H80" s="36"/>
      <c r="I80" s="36"/>
      <c r="J80" s="36"/>
      <c r="K80" s="846">
        <f>+表紙!K104</f>
        <v>7</v>
      </c>
      <c r="L80" s="846"/>
      <c r="M80" s="846"/>
      <c r="N80" s="34" t="s">
        <v>74</v>
      </c>
      <c r="O80" s="34"/>
      <c r="P80" s="4"/>
      <c r="Q80" s="841" t="s">
        <v>81</v>
      </c>
      <c r="R80" s="841"/>
      <c r="S80" s="841"/>
      <c r="T80" s="841"/>
      <c r="U80" s="842"/>
      <c r="V80" s="261"/>
      <c r="W80" s="261"/>
      <c r="X80" s="149"/>
    </row>
    <row r="81" spans="1:24" ht="18" customHeight="1" x14ac:dyDescent="0.15">
      <c r="A81" s="22">
        <v>8</v>
      </c>
      <c r="C81" s="597"/>
      <c r="D81" s="472"/>
      <c r="E81" s="475"/>
      <c r="F81" s="169" t="s">
        <v>76</v>
      </c>
      <c r="G81" s="176"/>
      <c r="H81" s="176"/>
      <c r="I81" s="176"/>
      <c r="J81" s="176"/>
      <c r="K81" s="845">
        <f>+表紙!K105</f>
        <v>4255.1000000000004</v>
      </c>
      <c r="L81" s="845"/>
      <c r="M81" s="845"/>
      <c r="N81" s="845"/>
      <c r="O81" s="845"/>
      <c r="P81" s="388" t="s">
        <v>77</v>
      </c>
      <c r="Q81" s="843"/>
      <c r="R81" s="843"/>
      <c r="S81" s="843"/>
      <c r="T81" s="843"/>
      <c r="U81" s="844"/>
      <c r="V81" s="261"/>
      <c r="W81" s="261"/>
      <c r="X81" s="96"/>
    </row>
    <row r="82" spans="1:24" ht="13.9" customHeight="1" x14ac:dyDescent="0.15">
      <c r="C82" s="597"/>
      <c r="D82" s="472"/>
      <c r="E82" s="475"/>
      <c r="F82" s="227"/>
      <c r="G82" s="222"/>
      <c r="H82" s="222"/>
      <c r="I82" s="460"/>
      <c r="J82" s="460"/>
      <c r="K82" s="460"/>
      <c r="L82" s="460"/>
      <c r="M82" s="460"/>
      <c r="N82" s="460"/>
      <c r="O82" s="388"/>
      <c r="P82" s="148"/>
      <c r="Q82" s="148"/>
      <c r="R82" s="148"/>
      <c r="S82" s="148"/>
      <c r="T82" s="148"/>
      <c r="U82" s="223"/>
      <c r="V82" s="96"/>
    </row>
    <row r="83" spans="1:24" ht="18" hidden="1" customHeight="1" x14ac:dyDescent="0.15">
      <c r="A83" s="22">
        <v>9</v>
      </c>
      <c r="C83" s="597"/>
      <c r="D83" s="472"/>
      <c r="E83" s="475"/>
      <c r="F83" s="287"/>
      <c r="G83" s="444"/>
      <c r="H83" s="299"/>
      <c r="I83" s="299"/>
      <c r="J83" s="444"/>
      <c r="K83" s="299"/>
      <c r="L83" s="300"/>
      <c r="M83" s="444"/>
      <c r="N83" s="299"/>
      <c r="O83" s="301"/>
      <c r="P83" s="444"/>
      <c r="Q83" s="299"/>
      <c r="R83" s="301"/>
      <c r="S83" s="819"/>
      <c r="T83" s="819"/>
      <c r="U83" s="302"/>
      <c r="V83" s="226"/>
    </row>
    <row r="84" spans="1:24" ht="15" customHeight="1" x14ac:dyDescent="0.15">
      <c r="C84" s="597"/>
      <c r="D84" s="472"/>
      <c r="E84" s="475"/>
      <c r="F84" s="163" t="s">
        <v>82</v>
      </c>
      <c r="G84" s="225"/>
      <c r="H84" s="225"/>
      <c r="I84" s="34"/>
      <c r="J84" s="34"/>
      <c r="K84" s="34"/>
      <c r="L84" s="35"/>
      <c r="M84" s="35"/>
      <c r="N84" s="35"/>
      <c r="O84" s="36"/>
      <c r="P84" s="36"/>
      <c r="Q84" s="36"/>
      <c r="R84" s="36"/>
      <c r="S84" s="34"/>
      <c r="T84" s="34"/>
      <c r="U84" s="37"/>
      <c r="V84" s="232"/>
    </row>
    <row r="85" spans="1:24" ht="13.9" customHeight="1" x14ac:dyDescent="0.15">
      <c r="C85" s="597"/>
      <c r="D85" s="472"/>
      <c r="E85" s="475"/>
      <c r="F85" s="796" t="str">
        <f>IF(COUNTA(表紙!F109)=1,+表紙!F109,"")</f>
        <v/>
      </c>
      <c r="G85" s="797"/>
      <c r="H85" s="797"/>
      <c r="I85" s="797"/>
      <c r="J85" s="797"/>
      <c r="K85" s="797"/>
      <c r="L85" s="797"/>
      <c r="M85" s="797"/>
      <c r="N85" s="797"/>
      <c r="O85" s="797"/>
      <c r="P85" s="797"/>
      <c r="Q85" s="797"/>
      <c r="R85" s="797"/>
      <c r="S85" s="797"/>
      <c r="T85" s="797"/>
      <c r="U85" s="798"/>
      <c r="V85" s="232"/>
    </row>
    <row r="86" spans="1:24" ht="13.9" customHeight="1" x14ac:dyDescent="0.15">
      <c r="C86" s="420"/>
      <c r="D86" s="472"/>
      <c r="E86" s="475"/>
      <c r="F86" s="796"/>
      <c r="G86" s="797"/>
      <c r="H86" s="797"/>
      <c r="I86" s="797"/>
      <c r="J86" s="797"/>
      <c r="K86" s="797"/>
      <c r="L86" s="797"/>
      <c r="M86" s="797"/>
      <c r="N86" s="797"/>
      <c r="O86" s="797"/>
      <c r="P86" s="797"/>
      <c r="Q86" s="797"/>
      <c r="R86" s="797"/>
      <c r="S86" s="797"/>
      <c r="T86" s="797"/>
      <c r="U86" s="798"/>
      <c r="V86" s="232"/>
    </row>
    <row r="87" spans="1:24" ht="13.9" customHeight="1" x14ac:dyDescent="0.15">
      <c r="C87" s="420"/>
      <c r="D87" s="472"/>
      <c r="E87" s="475"/>
      <c r="F87" s="796"/>
      <c r="G87" s="797"/>
      <c r="H87" s="797"/>
      <c r="I87" s="797"/>
      <c r="J87" s="797"/>
      <c r="K87" s="797"/>
      <c r="L87" s="797"/>
      <c r="M87" s="797"/>
      <c r="N87" s="797"/>
      <c r="O87" s="797"/>
      <c r="P87" s="797"/>
      <c r="Q87" s="797"/>
      <c r="R87" s="797"/>
      <c r="S87" s="797"/>
      <c r="T87" s="797"/>
      <c r="U87" s="798"/>
      <c r="V87" s="232"/>
    </row>
    <row r="88" spans="1:24" ht="13.9" customHeight="1" x14ac:dyDescent="0.15">
      <c r="C88" s="420"/>
      <c r="D88" s="472"/>
      <c r="E88" s="475"/>
      <c r="F88" s="796"/>
      <c r="G88" s="797"/>
      <c r="H88" s="797"/>
      <c r="I88" s="797"/>
      <c r="J88" s="797"/>
      <c r="K88" s="797"/>
      <c r="L88" s="797"/>
      <c r="M88" s="797"/>
      <c r="N88" s="797"/>
      <c r="O88" s="797"/>
      <c r="P88" s="797"/>
      <c r="Q88" s="797"/>
      <c r="R88" s="797"/>
      <c r="S88" s="797"/>
      <c r="T88" s="797"/>
      <c r="U88" s="798"/>
      <c r="V88" s="232"/>
    </row>
    <row r="89" spans="1:24" ht="13.9" customHeight="1" x14ac:dyDescent="0.15">
      <c r="C89" s="420"/>
      <c r="D89" s="472"/>
      <c r="E89" s="475"/>
      <c r="F89" s="796"/>
      <c r="G89" s="797"/>
      <c r="H89" s="797"/>
      <c r="I89" s="797"/>
      <c r="J89" s="797"/>
      <c r="K89" s="797"/>
      <c r="L89" s="797"/>
      <c r="M89" s="797"/>
      <c r="N89" s="797"/>
      <c r="O89" s="797"/>
      <c r="P89" s="797"/>
      <c r="Q89" s="797"/>
      <c r="R89" s="797"/>
      <c r="S89" s="797"/>
      <c r="T89" s="797"/>
      <c r="U89" s="798"/>
      <c r="V89" s="232"/>
    </row>
    <row r="90" spans="1:24" ht="13.9" customHeight="1" x14ac:dyDescent="0.15">
      <c r="C90" s="420"/>
      <c r="D90" s="472"/>
      <c r="E90" s="475"/>
      <c r="F90" s="796"/>
      <c r="G90" s="797"/>
      <c r="H90" s="797"/>
      <c r="I90" s="797"/>
      <c r="J90" s="797"/>
      <c r="K90" s="797"/>
      <c r="L90" s="797"/>
      <c r="M90" s="797"/>
      <c r="N90" s="797"/>
      <c r="O90" s="797"/>
      <c r="P90" s="797"/>
      <c r="Q90" s="797"/>
      <c r="R90" s="797"/>
      <c r="S90" s="797"/>
      <c r="T90" s="797"/>
      <c r="U90" s="798"/>
      <c r="V90" s="232"/>
    </row>
    <row r="91" spans="1:24" ht="13.9" customHeight="1" x14ac:dyDescent="0.15">
      <c r="C91" s="420"/>
      <c r="D91" s="472"/>
      <c r="E91" s="475"/>
      <c r="F91" s="796"/>
      <c r="G91" s="797"/>
      <c r="H91" s="797"/>
      <c r="I91" s="797"/>
      <c r="J91" s="797"/>
      <c r="K91" s="797"/>
      <c r="L91" s="797"/>
      <c r="M91" s="797"/>
      <c r="N91" s="797"/>
      <c r="O91" s="797"/>
      <c r="P91" s="797"/>
      <c r="Q91" s="797"/>
      <c r="R91" s="797"/>
      <c r="S91" s="797"/>
      <c r="T91" s="797"/>
      <c r="U91" s="798"/>
      <c r="V91" s="232"/>
    </row>
    <row r="92" spans="1:24" ht="13.9" customHeight="1" x14ac:dyDescent="0.15">
      <c r="C92" s="420"/>
      <c r="D92" s="472"/>
      <c r="E92" s="475"/>
      <c r="F92" s="796"/>
      <c r="G92" s="797"/>
      <c r="H92" s="797"/>
      <c r="I92" s="797"/>
      <c r="J92" s="797"/>
      <c r="K92" s="797"/>
      <c r="L92" s="797"/>
      <c r="M92" s="797"/>
      <c r="N92" s="797"/>
      <c r="O92" s="797"/>
      <c r="P92" s="797"/>
      <c r="Q92" s="797"/>
      <c r="R92" s="797"/>
      <c r="S92" s="797"/>
      <c r="T92" s="797"/>
      <c r="U92" s="798"/>
      <c r="V92" s="232"/>
    </row>
    <row r="93" spans="1:24" ht="13.9" customHeight="1" x14ac:dyDescent="0.15">
      <c r="C93" s="392"/>
      <c r="D93" s="473"/>
      <c r="E93" s="476"/>
      <c r="F93" s="799"/>
      <c r="G93" s="800"/>
      <c r="H93" s="800"/>
      <c r="I93" s="800"/>
      <c r="J93" s="800"/>
      <c r="K93" s="800"/>
      <c r="L93" s="800"/>
      <c r="M93" s="800"/>
      <c r="N93" s="800"/>
      <c r="O93" s="800"/>
      <c r="P93" s="800"/>
      <c r="Q93" s="800"/>
      <c r="R93" s="800"/>
      <c r="S93" s="800"/>
      <c r="T93" s="800"/>
      <c r="U93" s="801"/>
      <c r="V93" s="232"/>
    </row>
    <row r="94" spans="1:24" ht="15" customHeight="1" x14ac:dyDescent="0.15">
      <c r="C94" s="165" t="s">
        <v>83</v>
      </c>
      <c r="D94" s="393"/>
      <c r="E94" s="228"/>
      <c r="F94" s="229"/>
      <c r="G94" s="229"/>
      <c r="H94" s="229"/>
      <c r="I94" s="394"/>
      <c r="J94" s="394"/>
      <c r="K94" s="394"/>
      <c r="L94" s="394"/>
      <c r="M94" s="394"/>
      <c r="N94" s="394"/>
      <c r="O94" s="394"/>
      <c r="P94" s="394"/>
      <c r="Q94" s="394"/>
      <c r="R94" s="394"/>
      <c r="S94" s="394"/>
      <c r="T94" s="394"/>
      <c r="U94" s="395"/>
      <c r="V94" s="232"/>
    </row>
    <row r="95" spans="1:24" ht="15" customHeight="1" x14ac:dyDescent="0.15">
      <c r="C95" s="396"/>
      <c r="D95" s="471" t="s">
        <v>45</v>
      </c>
      <c r="E95" s="474" t="s">
        <v>71</v>
      </c>
      <c r="F95" s="36" t="s">
        <v>84</v>
      </c>
      <c r="G95" s="225"/>
      <c r="H95" s="225"/>
      <c r="I95" s="397"/>
      <c r="J95" s="397"/>
      <c r="K95" s="397"/>
      <c r="L95" s="397"/>
      <c r="M95" s="397"/>
      <c r="N95" s="397"/>
      <c r="O95" s="397"/>
      <c r="P95" s="397"/>
      <c r="Q95" s="397"/>
      <c r="R95" s="397"/>
      <c r="S95" s="397"/>
      <c r="T95" s="398"/>
      <c r="U95" s="399"/>
      <c r="V95" s="232"/>
    </row>
    <row r="96" spans="1:24" ht="13.9" customHeight="1" x14ac:dyDescent="0.15">
      <c r="C96" s="396"/>
      <c r="D96" s="472"/>
      <c r="E96" s="475"/>
      <c r="F96" s="796" t="str">
        <f>IF(COUNTA(表紙!F120)=1,+表紙!F120,"")</f>
        <v/>
      </c>
      <c r="G96" s="797"/>
      <c r="H96" s="797"/>
      <c r="I96" s="797"/>
      <c r="J96" s="797"/>
      <c r="K96" s="797"/>
      <c r="L96" s="797"/>
      <c r="M96" s="797"/>
      <c r="N96" s="797"/>
      <c r="O96" s="797"/>
      <c r="P96" s="797"/>
      <c r="Q96" s="797"/>
      <c r="R96" s="797"/>
      <c r="S96" s="797"/>
      <c r="T96" s="797"/>
      <c r="U96" s="798"/>
      <c r="V96" s="232"/>
    </row>
    <row r="97" spans="3:24" ht="13.9" customHeight="1" x14ac:dyDescent="0.15">
      <c r="C97" s="396"/>
      <c r="D97" s="472"/>
      <c r="E97" s="475"/>
      <c r="F97" s="796"/>
      <c r="G97" s="797"/>
      <c r="H97" s="797"/>
      <c r="I97" s="797"/>
      <c r="J97" s="797"/>
      <c r="K97" s="797"/>
      <c r="L97" s="797"/>
      <c r="M97" s="797"/>
      <c r="N97" s="797"/>
      <c r="O97" s="797"/>
      <c r="P97" s="797"/>
      <c r="Q97" s="797"/>
      <c r="R97" s="797"/>
      <c r="S97" s="797"/>
      <c r="T97" s="797"/>
      <c r="U97" s="798"/>
      <c r="V97" s="232"/>
    </row>
    <row r="98" spans="3:24" ht="13.9" customHeight="1" x14ac:dyDescent="0.15">
      <c r="C98" s="396"/>
      <c r="D98" s="472"/>
      <c r="E98" s="475"/>
      <c r="F98" s="796"/>
      <c r="G98" s="797"/>
      <c r="H98" s="797"/>
      <c r="I98" s="797"/>
      <c r="J98" s="797"/>
      <c r="K98" s="797"/>
      <c r="L98" s="797"/>
      <c r="M98" s="797"/>
      <c r="N98" s="797"/>
      <c r="O98" s="797"/>
      <c r="P98" s="797"/>
      <c r="Q98" s="797"/>
      <c r="R98" s="797"/>
      <c r="S98" s="797"/>
      <c r="T98" s="797"/>
      <c r="U98" s="798"/>
      <c r="V98" s="232"/>
    </row>
    <row r="99" spans="3:24" ht="13.9" customHeight="1" x14ac:dyDescent="0.15">
      <c r="C99" s="396"/>
      <c r="D99" s="472"/>
      <c r="E99" s="475"/>
      <c r="F99" s="796"/>
      <c r="G99" s="797"/>
      <c r="H99" s="797"/>
      <c r="I99" s="797"/>
      <c r="J99" s="797"/>
      <c r="K99" s="797"/>
      <c r="L99" s="797"/>
      <c r="M99" s="797"/>
      <c r="N99" s="797"/>
      <c r="O99" s="797"/>
      <c r="P99" s="797"/>
      <c r="Q99" s="797"/>
      <c r="R99" s="797"/>
      <c r="S99" s="797"/>
      <c r="T99" s="797"/>
      <c r="U99" s="798"/>
      <c r="V99" s="232"/>
    </row>
    <row r="100" spans="3:24" ht="13.9" customHeight="1" x14ac:dyDescent="0.15">
      <c r="C100" s="396"/>
      <c r="D100" s="473"/>
      <c r="E100" s="476"/>
      <c r="F100" s="799"/>
      <c r="G100" s="800"/>
      <c r="H100" s="800"/>
      <c r="I100" s="800"/>
      <c r="J100" s="800"/>
      <c r="K100" s="800"/>
      <c r="L100" s="800"/>
      <c r="M100" s="800"/>
      <c r="N100" s="800"/>
      <c r="O100" s="800"/>
      <c r="P100" s="800"/>
      <c r="Q100" s="800"/>
      <c r="R100" s="800"/>
      <c r="S100" s="800"/>
      <c r="T100" s="800"/>
      <c r="U100" s="801"/>
      <c r="V100" s="232"/>
    </row>
    <row r="101" spans="3:24" ht="15" customHeight="1" x14ac:dyDescent="0.15">
      <c r="C101" s="400"/>
      <c r="D101" s="471" t="s">
        <v>48</v>
      </c>
      <c r="E101" s="474" t="s">
        <v>79</v>
      </c>
      <c r="F101" s="163" t="s">
        <v>85</v>
      </c>
      <c r="G101" s="36"/>
      <c r="H101" s="36"/>
      <c r="I101" s="230"/>
      <c r="J101" s="230"/>
      <c r="K101" s="230"/>
      <c r="L101" s="230"/>
      <c r="M101" s="230"/>
      <c r="N101" s="230"/>
      <c r="O101" s="230"/>
      <c r="P101" s="230"/>
      <c r="Q101" s="230"/>
      <c r="R101" s="230"/>
      <c r="S101" s="230"/>
      <c r="T101" s="262"/>
      <c r="U101" s="270"/>
      <c r="V101" s="232"/>
    </row>
    <row r="102" spans="3:24" ht="13.9" customHeight="1" x14ac:dyDescent="0.15">
      <c r="C102" s="400"/>
      <c r="D102" s="472"/>
      <c r="E102" s="475"/>
      <c r="F102" s="813" t="str">
        <f>IF(COUNTA(表紙!F126)=1,+表紙!F126,"")</f>
        <v/>
      </c>
      <c r="G102" s="814"/>
      <c r="H102" s="814"/>
      <c r="I102" s="814"/>
      <c r="J102" s="814"/>
      <c r="K102" s="814"/>
      <c r="L102" s="814"/>
      <c r="M102" s="814"/>
      <c r="N102" s="814"/>
      <c r="O102" s="814"/>
      <c r="P102" s="814"/>
      <c r="Q102" s="814"/>
      <c r="R102" s="814"/>
      <c r="S102" s="814"/>
      <c r="T102" s="814"/>
      <c r="U102" s="815"/>
      <c r="V102" s="232"/>
    </row>
    <row r="103" spans="3:24" ht="13.9" customHeight="1" x14ac:dyDescent="0.15">
      <c r="C103" s="396"/>
      <c r="D103" s="472"/>
      <c r="E103" s="475"/>
      <c r="F103" s="813"/>
      <c r="G103" s="814"/>
      <c r="H103" s="814"/>
      <c r="I103" s="814"/>
      <c r="J103" s="814"/>
      <c r="K103" s="814"/>
      <c r="L103" s="814"/>
      <c r="M103" s="814"/>
      <c r="N103" s="814"/>
      <c r="O103" s="814"/>
      <c r="P103" s="814"/>
      <c r="Q103" s="814"/>
      <c r="R103" s="814"/>
      <c r="S103" s="814"/>
      <c r="T103" s="814"/>
      <c r="U103" s="815"/>
      <c r="V103" s="232"/>
    </row>
    <row r="104" spans="3:24" ht="13.9" customHeight="1" x14ac:dyDescent="0.15">
      <c r="C104" s="400"/>
      <c r="D104" s="472"/>
      <c r="E104" s="475"/>
      <c r="F104" s="813"/>
      <c r="G104" s="814"/>
      <c r="H104" s="814"/>
      <c r="I104" s="814"/>
      <c r="J104" s="814"/>
      <c r="K104" s="814"/>
      <c r="L104" s="814"/>
      <c r="M104" s="814"/>
      <c r="N104" s="814"/>
      <c r="O104" s="814"/>
      <c r="P104" s="814"/>
      <c r="Q104" s="814"/>
      <c r="R104" s="814"/>
      <c r="S104" s="814"/>
      <c r="T104" s="814"/>
      <c r="U104" s="815"/>
      <c r="V104" s="232"/>
    </row>
    <row r="105" spans="3:24" ht="13.9" customHeight="1" x14ac:dyDescent="0.15">
      <c r="C105" s="400"/>
      <c r="D105" s="472"/>
      <c r="E105" s="475"/>
      <c r="F105" s="813"/>
      <c r="G105" s="814"/>
      <c r="H105" s="814"/>
      <c r="I105" s="814"/>
      <c r="J105" s="814"/>
      <c r="K105" s="814"/>
      <c r="L105" s="814"/>
      <c r="M105" s="814"/>
      <c r="N105" s="814"/>
      <c r="O105" s="814"/>
      <c r="P105" s="814"/>
      <c r="Q105" s="814"/>
      <c r="R105" s="814"/>
      <c r="S105" s="814"/>
      <c r="T105" s="814"/>
      <c r="U105" s="815"/>
      <c r="V105" s="232"/>
    </row>
    <row r="106" spans="3:24" ht="13.9" customHeight="1" x14ac:dyDescent="0.15">
      <c r="C106" s="401"/>
      <c r="D106" s="473"/>
      <c r="E106" s="476"/>
      <c r="F106" s="816"/>
      <c r="G106" s="817"/>
      <c r="H106" s="817"/>
      <c r="I106" s="817"/>
      <c r="J106" s="817"/>
      <c r="K106" s="817"/>
      <c r="L106" s="817"/>
      <c r="M106" s="817"/>
      <c r="N106" s="817"/>
      <c r="O106" s="817"/>
      <c r="P106" s="817"/>
      <c r="Q106" s="817"/>
      <c r="R106" s="817"/>
      <c r="S106" s="817"/>
      <c r="T106" s="817"/>
      <c r="U106" s="818"/>
      <c r="V106" s="232"/>
    </row>
    <row r="107" spans="3:24" ht="13.9" customHeight="1" x14ac:dyDescent="0.15">
      <c r="C107" s="464" t="s">
        <v>86</v>
      </c>
      <c r="D107" s="464"/>
      <c r="E107" s="464"/>
      <c r="F107" s="464"/>
      <c r="G107" s="464"/>
      <c r="H107" s="464"/>
      <c r="I107" s="464"/>
      <c r="J107" s="464"/>
      <c r="K107" s="464"/>
      <c r="L107" s="464"/>
      <c r="M107" s="464"/>
      <c r="N107" s="464"/>
      <c r="O107" s="464"/>
      <c r="P107" s="464"/>
      <c r="Q107" s="464"/>
      <c r="R107" s="464"/>
      <c r="S107" s="464"/>
      <c r="T107" s="464"/>
      <c r="U107" s="464"/>
      <c r="V107" s="232"/>
    </row>
    <row r="108" spans="3:24" ht="15" customHeight="1" x14ac:dyDescent="0.15">
      <c r="C108" s="165" t="s">
        <v>87</v>
      </c>
      <c r="D108" s="177"/>
      <c r="E108" s="177"/>
      <c r="F108" s="409"/>
      <c r="G108" s="409"/>
      <c r="H108" s="409"/>
      <c r="I108" s="409"/>
      <c r="J108" s="409"/>
      <c r="K108" s="409"/>
      <c r="L108" s="409"/>
      <c r="M108" s="409"/>
      <c r="N108" s="409"/>
      <c r="O108" s="409"/>
      <c r="P108" s="409"/>
      <c r="Q108" s="409"/>
      <c r="R108" s="409"/>
      <c r="S108" s="409"/>
      <c r="T108" s="409"/>
      <c r="U108" s="233"/>
      <c r="V108" s="226"/>
    </row>
    <row r="109" spans="3:24" ht="15" customHeight="1" x14ac:dyDescent="0.15">
      <c r="C109" s="178"/>
      <c r="D109" s="471" t="s">
        <v>45</v>
      </c>
      <c r="E109" s="485" t="s">
        <v>71</v>
      </c>
      <c r="F109" s="31" t="s">
        <v>72</v>
      </c>
      <c r="G109" s="31"/>
      <c r="H109" s="31"/>
      <c r="I109" s="29"/>
      <c r="J109" s="29"/>
      <c r="K109" s="29"/>
      <c r="L109" s="30"/>
      <c r="M109" s="30"/>
      <c r="N109" s="30"/>
      <c r="O109" s="31"/>
      <c r="P109" s="31"/>
      <c r="Q109" s="31"/>
      <c r="R109" s="31"/>
      <c r="S109" s="29"/>
      <c r="T109" s="29"/>
      <c r="U109" s="32"/>
      <c r="V109" s="226"/>
    </row>
    <row r="110" spans="3:24" ht="30" customHeight="1" x14ac:dyDescent="0.15">
      <c r="C110" s="178"/>
      <c r="D110" s="472"/>
      <c r="E110" s="486"/>
      <c r="F110" s="483" t="s">
        <v>88</v>
      </c>
      <c r="G110" s="484"/>
      <c r="H110" s="484"/>
      <c r="I110" s="484"/>
      <c r="J110" s="484"/>
      <c r="K110" s="812" t="str">
        <f>+表紙!K134</f>
        <v>0</v>
      </c>
      <c r="L110" s="812"/>
      <c r="M110" s="812"/>
      <c r="N110" s="812"/>
      <c r="O110" s="812"/>
      <c r="P110" s="179" t="s">
        <v>77</v>
      </c>
      <c r="Q110" s="500" t="s">
        <v>89</v>
      </c>
      <c r="R110" s="500"/>
      <c r="S110" s="500"/>
      <c r="T110" s="500"/>
      <c r="U110" s="501"/>
      <c r="V110" s="261"/>
      <c r="W110" s="261"/>
      <c r="X110" s="232"/>
    </row>
    <row r="111" spans="3:24" ht="13.9" customHeight="1" x14ac:dyDescent="0.15">
      <c r="C111" s="178"/>
      <c r="D111" s="472"/>
      <c r="E111" s="486"/>
      <c r="F111" s="36" t="s">
        <v>78</v>
      </c>
      <c r="G111" s="36"/>
      <c r="H111" s="36"/>
      <c r="I111" s="230"/>
      <c r="J111" s="230"/>
      <c r="K111" s="230"/>
      <c r="L111" s="230"/>
      <c r="M111" s="230"/>
      <c r="N111" s="230"/>
      <c r="O111" s="230"/>
      <c r="P111" s="230"/>
      <c r="Q111" s="230"/>
      <c r="R111" s="230"/>
      <c r="S111" s="230"/>
      <c r="T111" s="230"/>
      <c r="U111" s="231"/>
      <c r="V111" s="226"/>
    </row>
    <row r="112" spans="3:24" ht="13.9" customHeight="1" x14ac:dyDescent="0.15">
      <c r="C112" s="178"/>
      <c r="D112" s="472"/>
      <c r="E112" s="486"/>
      <c r="F112" s="796" t="str">
        <f>IF(COUNTA(表紙!F136)=1,+表紙!F136,"")</f>
        <v/>
      </c>
      <c r="G112" s="797"/>
      <c r="H112" s="797"/>
      <c r="I112" s="797"/>
      <c r="J112" s="797"/>
      <c r="K112" s="797"/>
      <c r="L112" s="797"/>
      <c r="M112" s="797"/>
      <c r="N112" s="797"/>
      <c r="O112" s="797"/>
      <c r="P112" s="797"/>
      <c r="Q112" s="797"/>
      <c r="R112" s="797"/>
      <c r="S112" s="797"/>
      <c r="T112" s="797"/>
      <c r="U112" s="798"/>
      <c r="V112" s="226"/>
    </row>
    <row r="113" spans="3:24" ht="13.9" customHeight="1" x14ac:dyDescent="0.15">
      <c r="C113" s="178"/>
      <c r="D113" s="472"/>
      <c r="E113" s="486"/>
      <c r="F113" s="796"/>
      <c r="G113" s="797"/>
      <c r="H113" s="797"/>
      <c r="I113" s="797"/>
      <c r="J113" s="797"/>
      <c r="K113" s="797"/>
      <c r="L113" s="797"/>
      <c r="M113" s="797"/>
      <c r="N113" s="797"/>
      <c r="O113" s="797"/>
      <c r="P113" s="797"/>
      <c r="Q113" s="797"/>
      <c r="R113" s="797"/>
      <c r="S113" s="797"/>
      <c r="T113" s="797"/>
      <c r="U113" s="798"/>
      <c r="V113" s="226"/>
    </row>
    <row r="114" spans="3:24" ht="13.9" customHeight="1" x14ac:dyDescent="0.15">
      <c r="C114" s="178"/>
      <c r="D114" s="472"/>
      <c r="E114" s="486"/>
      <c r="F114" s="796"/>
      <c r="G114" s="797"/>
      <c r="H114" s="797"/>
      <c r="I114" s="797"/>
      <c r="J114" s="797"/>
      <c r="K114" s="797"/>
      <c r="L114" s="797"/>
      <c r="M114" s="797"/>
      <c r="N114" s="797"/>
      <c r="O114" s="797"/>
      <c r="P114" s="797"/>
      <c r="Q114" s="797"/>
      <c r="R114" s="797"/>
      <c r="S114" s="797"/>
      <c r="T114" s="797"/>
      <c r="U114" s="798"/>
      <c r="V114" s="226"/>
    </row>
    <row r="115" spans="3:24" ht="13.9" customHeight="1" x14ac:dyDescent="0.15">
      <c r="C115" s="178"/>
      <c r="D115" s="472"/>
      <c r="E115" s="486"/>
      <c r="F115" s="796"/>
      <c r="G115" s="797"/>
      <c r="H115" s="797"/>
      <c r="I115" s="797"/>
      <c r="J115" s="797"/>
      <c r="K115" s="797"/>
      <c r="L115" s="797"/>
      <c r="M115" s="797"/>
      <c r="N115" s="797"/>
      <c r="O115" s="797"/>
      <c r="P115" s="797"/>
      <c r="Q115" s="797"/>
      <c r="R115" s="797"/>
      <c r="S115" s="797"/>
      <c r="T115" s="797"/>
      <c r="U115" s="798"/>
      <c r="V115" s="226"/>
    </row>
    <row r="116" spans="3:24" ht="13.9" customHeight="1" x14ac:dyDescent="0.15">
      <c r="C116" s="178"/>
      <c r="D116" s="472"/>
      <c r="E116" s="486"/>
      <c r="F116" s="796"/>
      <c r="G116" s="797"/>
      <c r="H116" s="797"/>
      <c r="I116" s="797"/>
      <c r="J116" s="797"/>
      <c r="K116" s="797"/>
      <c r="L116" s="797"/>
      <c r="M116" s="797"/>
      <c r="N116" s="797"/>
      <c r="O116" s="797"/>
      <c r="P116" s="797"/>
      <c r="Q116" s="797"/>
      <c r="R116" s="797"/>
      <c r="S116" s="797"/>
      <c r="T116" s="797"/>
      <c r="U116" s="798"/>
      <c r="V116" s="226"/>
    </row>
    <row r="117" spans="3:24" ht="13.9" customHeight="1" x14ac:dyDescent="0.15">
      <c r="C117" s="178"/>
      <c r="D117" s="472"/>
      <c r="E117" s="486"/>
      <c r="F117" s="796"/>
      <c r="G117" s="797"/>
      <c r="H117" s="797"/>
      <c r="I117" s="797"/>
      <c r="J117" s="797"/>
      <c r="K117" s="797"/>
      <c r="L117" s="797"/>
      <c r="M117" s="797"/>
      <c r="N117" s="797"/>
      <c r="O117" s="797"/>
      <c r="P117" s="797"/>
      <c r="Q117" s="797"/>
      <c r="R117" s="797"/>
      <c r="S117" s="797"/>
      <c r="T117" s="797"/>
      <c r="U117" s="798"/>
      <c r="V117" s="226"/>
    </row>
    <row r="118" spans="3:24" ht="13.9" customHeight="1" x14ac:dyDescent="0.15">
      <c r="C118" s="178"/>
      <c r="D118" s="472"/>
      <c r="E118" s="486"/>
      <c r="F118" s="796"/>
      <c r="G118" s="797"/>
      <c r="H118" s="797"/>
      <c r="I118" s="797"/>
      <c r="J118" s="797"/>
      <c r="K118" s="797"/>
      <c r="L118" s="797"/>
      <c r="M118" s="797"/>
      <c r="N118" s="797"/>
      <c r="O118" s="797"/>
      <c r="P118" s="797"/>
      <c r="Q118" s="797"/>
      <c r="R118" s="797"/>
      <c r="S118" s="797"/>
      <c r="T118" s="797"/>
      <c r="U118" s="798"/>
      <c r="V118" s="226"/>
    </row>
    <row r="119" spans="3:24" ht="13.9" customHeight="1" x14ac:dyDescent="0.15">
      <c r="C119" s="178"/>
      <c r="D119" s="473"/>
      <c r="E119" s="487"/>
      <c r="F119" s="799"/>
      <c r="G119" s="800"/>
      <c r="H119" s="800"/>
      <c r="I119" s="800"/>
      <c r="J119" s="800"/>
      <c r="K119" s="800"/>
      <c r="L119" s="800"/>
      <c r="M119" s="800"/>
      <c r="N119" s="800"/>
      <c r="O119" s="800"/>
      <c r="P119" s="800"/>
      <c r="Q119" s="800"/>
      <c r="R119" s="800"/>
      <c r="S119" s="800"/>
      <c r="T119" s="800"/>
      <c r="U119" s="801"/>
      <c r="V119" s="226"/>
    </row>
    <row r="120" spans="3:24" ht="15" customHeight="1" x14ac:dyDescent="0.15">
      <c r="C120" s="178"/>
      <c r="D120" s="471" t="s">
        <v>48</v>
      </c>
      <c r="E120" s="474" t="s">
        <v>79</v>
      </c>
      <c r="F120" s="267" t="s">
        <v>80</v>
      </c>
      <c r="G120" s="31"/>
      <c r="H120" s="31"/>
      <c r="I120" s="29"/>
      <c r="J120" s="29"/>
      <c r="K120" s="29"/>
      <c r="L120" s="30"/>
      <c r="M120" s="30"/>
      <c r="N120" s="30"/>
      <c r="O120" s="31"/>
      <c r="P120" s="31"/>
      <c r="Q120" s="31"/>
      <c r="R120" s="31"/>
      <c r="S120" s="29"/>
      <c r="T120" s="268"/>
      <c r="U120" s="269"/>
      <c r="V120" s="226"/>
    </row>
    <row r="121" spans="3:24" ht="30" customHeight="1" x14ac:dyDescent="0.15">
      <c r="C121" s="178"/>
      <c r="D121" s="472"/>
      <c r="E121" s="475"/>
      <c r="F121" s="483" t="s">
        <v>90</v>
      </c>
      <c r="G121" s="484"/>
      <c r="H121" s="484"/>
      <c r="I121" s="484"/>
      <c r="J121" s="484"/>
      <c r="K121" s="812">
        <f>+表紙!K145</f>
        <v>0</v>
      </c>
      <c r="L121" s="812"/>
      <c r="M121" s="812"/>
      <c r="N121" s="812"/>
      <c r="O121" s="812"/>
      <c r="P121" s="176" t="s">
        <v>77</v>
      </c>
      <c r="Q121" s="500" t="s">
        <v>91</v>
      </c>
      <c r="R121" s="500"/>
      <c r="S121" s="500"/>
      <c r="T121" s="500"/>
      <c r="U121" s="501"/>
      <c r="V121" s="261"/>
      <c r="W121" s="261"/>
      <c r="X121" s="232"/>
    </row>
    <row r="122" spans="3:24" ht="13.9" customHeight="1" x14ac:dyDescent="0.15">
      <c r="C122" s="178"/>
      <c r="D122" s="472"/>
      <c r="E122" s="475"/>
      <c r="F122" s="163" t="s">
        <v>82</v>
      </c>
      <c r="G122" s="36"/>
      <c r="H122" s="36"/>
      <c r="I122" s="34"/>
      <c r="J122" s="34"/>
      <c r="K122" s="34"/>
      <c r="L122" s="35"/>
      <c r="M122" s="35"/>
      <c r="N122" s="35"/>
      <c r="O122" s="36"/>
      <c r="P122" s="36"/>
      <c r="Q122" s="36"/>
      <c r="R122" s="36"/>
      <c r="S122" s="34"/>
      <c r="T122" s="260"/>
      <c r="U122" s="37"/>
      <c r="V122" s="232"/>
    </row>
    <row r="123" spans="3:24" ht="13.9" customHeight="1" x14ac:dyDescent="0.15">
      <c r="C123" s="178"/>
      <c r="D123" s="472"/>
      <c r="E123" s="475"/>
      <c r="F123" s="796" t="str">
        <f>IF(COUNTA(表紙!F147)=1,+表紙!F147,"")</f>
        <v/>
      </c>
      <c r="G123" s="797"/>
      <c r="H123" s="797"/>
      <c r="I123" s="797"/>
      <c r="J123" s="797"/>
      <c r="K123" s="797"/>
      <c r="L123" s="797"/>
      <c r="M123" s="797"/>
      <c r="N123" s="797"/>
      <c r="O123" s="797"/>
      <c r="P123" s="797"/>
      <c r="Q123" s="797"/>
      <c r="R123" s="797"/>
      <c r="S123" s="797"/>
      <c r="T123" s="797"/>
      <c r="U123" s="798"/>
      <c r="V123" s="226"/>
    </row>
    <row r="124" spans="3:24" ht="13.9" customHeight="1" x14ac:dyDescent="0.15">
      <c r="C124" s="178"/>
      <c r="D124" s="472"/>
      <c r="E124" s="475"/>
      <c r="F124" s="796"/>
      <c r="G124" s="797"/>
      <c r="H124" s="797"/>
      <c r="I124" s="797"/>
      <c r="J124" s="797"/>
      <c r="K124" s="797"/>
      <c r="L124" s="797"/>
      <c r="M124" s="797"/>
      <c r="N124" s="797"/>
      <c r="O124" s="797"/>
      <c r="P124" s="797"/>
      <c r="Q124" s="797"/>
      <c r="R124" s="797"/>
      <c r="S124" s="797"/>
      <c r="T124" s="797"/>
      <c r="U124" s="798"/>
      <c r="V124" s="226"/>
    </row>
    <row r="125" spans="3:24" ht="13.9" customHeight="1" x14ac:dyDescent="0.15">
      <c r="C125" s="178"/>
      <c r="D125" s="472"/>
      <c r="E125" s="475"/>
      <c r="F125" s="796"/>
      <c r="G125" s="797"/>
      <c r="H125" s="797"/>
      <c r="I125" s="797"/>
      <c r="J125" s="797"/>
      <c r="K125" s="797"/>
      <c r="L125" s="797"/>
      <c r="M125" s="797"/>
      <c r="N125" s="797"/>
      <c r="O125" s="797"/>
      <c r="P125" s="797"/>
      <c r="Q125" s="797"/>
      <c r="R125" s="797"/>
      <c r="S125" s="797"/>
      <c r="T125" s="797"/>
      <c r="U125" s="798"/>
      <c r="V125" s="226"/>
    </row>
    <row r="126" spans="3:24" ht="13.9" customHeight="1" x14ac:dyDescent="0.15">
      <c r="C126" s="178"/>
      <c r="D126" s="472"/>
      <c r="E126" s="475"/>
      <c r="F126" s="796"/>
      <c r="G126" s="797"/>
      <c r="H126" s="797"/>
      <c r="I126" s="797"/>
      <c r="J126" s="797"/>
      <c r="K126" s="797"/>
      <c r="L126" s="797"/>
      <c r="M126" s="797"/>
      <c r="N126" s="797"/>
      <c r="O126" s="797"/>
      <c r="P126" s="797"/>
      <c r="Q126" s="797"/>
      <c r="R126" s="797"/>
      <c r="S126" s="797"/>
      <c r="T126" s="797"/>
      <c r="U126" s="798"/>
      <c r="V126" s="226"/>
    </row>
    <row r="127" spans="3:24" ht="13.9" customHeight="1" x14ac:dyDescent="0.15">
      <c r="C127" s="178"/>
      <c r="D127" s="472"/>
      <c r="E127" s="475"/>
      <c r="F127" s="796"/>
      <c r="G127" s="797"/>
      <c r="H127" s="797"/>
      <c r="I127" s="797"/>
      <c r="J127" s="797"/>
      <c r="K127" s="797"/>
      <c r="L127" s="797"/>
      <c r="M127" s="797"/>
      <c r="N127" s="797"/>
      <c r="O127" s="797"/>
      <c r="P127" s="797"/>
      <c r="Q127" s="797"/>
      <c r="R127" s="797"/>
      <c r="S127" s="797"/>
      <c r="T127" s="797"/>
      <c r="U127" s="798"/>
      <c r="V127" s="226"/>
    </row>
    <row r="128" spans="3:24" ht="13.9" customHeight="1" x14ac:dyDescent="0.15">
      <c r="C128" s="178"/>
      <c r="D128" s="472"/>
      <c r="E128" s="475"/>
      <c r="F128" s="796"/>
      <c r="G128" s="797"/>
      <c r="H128" s="797"/>
      <c r="I128" s="797"/>
      <c r="J128" s="797"/>
      <c r="K128" s="797"/>
      <c r="L128" s="797"/>
      <c r="M128" s="797"/>
      <c r="N128" s="797"/>
      <c r="O128" s="797"/>
      <c r="P128" s="797"/>
      <c r="Q128" s="797"/>
      <c r="R128" s="797"/>
      <c r="S128" s="797"/>
      <c r="T128" s="797"/>
      <c r="U128" s="798"/>
      <c r="V128" s="226"/>
    </row>
    <row r="129" spans="3:24" ht="13.9" customHeight="1" x14ac:dyDescent="0.15">
      <c r="C129" s="178"/>
      <c r="D129" s="472"/>
      <c r="E129" s="475"/>
      <c r="F129" s="796"/>
      <c r="G129" s="797"/>
      <c r="H129" s="797"/>
      <c r="I129" s="797"/>
      <c r="J129" s="797"/>
      <c r="K129" s="797"/>
      <c r="L129" s="797"/>
      <c r="M129" s="797"/>
      <c r="N129" s="797"/>
      <c r="O129" s="797"/>
      <c r="P129" s="797"/>
      <c r="Q129" s="797"/>
      <c r="R129" s="797"/>
      <c r="S129" s="797"/>
      <c r="T129" s="797"/>
      <c r="U129" s="798"/>
      <c r="V129" s="226"/>
    </row>
    <row r="130" spans="3:24" ht="13.9" customHeight="1" x14ac:dyDescent="0.15">
      <c r="C130" s="180"/>
      <c r="D130" s="473"/>
      <c r="E130" s="476"/>
      <c r="F130" s="799"/>
      <c r="G130" s="800"/>
      <c r="H130" s="800"/>
      <c r="I130" s="800"/>
      <c r="J130" s="800"/>
      <c r="K130" s="800"/>
      <c r="L130" s="800"/>
      <c r="M130" s="800"/>
      <c r="N130" s="800"/>
      <c r="O130" s="800"/>
      <c r="P130" s="800"/>
      <c r="Q130" s="800"/>
      <c r="R130" s="800"/>
      <c r="S130" s="800"/>
      <c r="T130" s="800"/>
      <c r="U130" s="801"/>
      <c r="V130" s="226"/>
    </row>
    <row r="131" spans="3:24" ht="15" customHeight="1" x14ac:dyDescent="0.15">
      <c r="C131" s="165" t="s">
        <v>92</v>
      </c>
      <c r="D131" s="177"/>
      <c r="E131" s="177"/>
      <c r="F131" s="409"/>
      <c r="G131" s="409"/>
      <c r="H131" s="409"/>
      <c r="I131" s="409"/>
      <c r="J131" s="409"/>
      <c r="K131" s="409"/>
      <c r="L131" s="409"/>
      <c r="M131" s="409"/>
      <c r="N131" s="409"/>
      <c r="O131" s="409"/>
      <c r="P131" s="409"/>
      <c r="Q131" s="409"/>
      <c r="R131" s="409"/>
      <c r="S131" s="409"/>
      <c r="T131" s="409"/>
      <c r="U131" s="233"/>
      <c r="V131" s="226"/>
    </row>
    <row r="132" spans="3:24" ht="15" customHeight="1" x14ac:dyDescent="0.15">
      <c r="C132" s="178"/>
      <c r="D132" s="471" t="s">
        <v>45</v>
      </c>
      <c r="E132" s="474" t="s">
        <v>71</v>
      </c>
      <c r="F132" s="31" t="s">
        <v>72</v>
      </c>
      <c r="G132" s="31"/>
      <c r="H132" s="31"/>
      <c r="I132" s="29"/>
      <c r="J132" s="29"/>
      <c r="K132" s="29"/>
      <c r="L132" s="30"/>
      <c r="M132" s="30"/>
      <c r="N132" s="30"/>
      <c r="O132" s="31"/>
      <c r="P132" s="31"/>
      <c r="Q132" s="31"/>
      <c r="R132" s="31"/>
      <c r="S132" s="29"/>
      <c r="T132" s="260"/>
      <c r="U132" s="32"/>
      <c r="V132" s="226"/>
    </row>
    <row r="133" spans="3:24" ht="37.9" customHeight="1" x14ac:dyDescent="0.15">
      <c r="C133" s="178"/>
      <c r="D133" s="472"/>
      <c r="E133" s="475"/>
      <c r="F133" s="483" t="s">
        <v>93</v>
      </c>
      <c r="G133" s="484"/>
      <c r="H133" s="484"/>
      <c r="I133" s="484"/>
      <c r="J133" s="484"/>
      <c r="K133" s="812" t="str">
        <f>+表紙!K157</f>
        <v>0</v>
      </c>
      <c r="L133" s="812"/>
      <c r="M133" s="812"/>
      <c r="N133" s="812"/>
      <c r="O133" s="812"/>
      <c r="P133" s="179" t="s">
        <v>77</v>
      </c>
      <c r="Q133" s="500" t="s">
        <v>94</v>
      </c>
      <c r="R133" s="500"/>
      <c r="S133" s="500"/>
      <c r="T133" s="500"/>
      <c r="U133" s="501"/>
      <c r="V133" s="261"/>
      <c r="W133" s="261"/>
      <c r="X133" s="232"/>
    </row>
    <row r="134" spans="3:24" ht="37.9" customHeight="1" x14ac:dyDescent="0.15">
      <c r="C134" s="178"/>
      <c r="D134" s="472"/>
      <c r="E134" s="475"/>
      <c r="F134" s="483" t="s">
        <v>95</v>
      </c>
      <c r="G134" s="484"/>
      <c r="H134" s="484"/>
      <c r="I134" s="484"/>
      <c r="J134" s="484"/>
      <c r="K134" s="812">
        <f>+表紙!K158</f>
        <v>3464.5</v>
      </c>
      <c r="L134" s="812"/>
      <c r="M134" s="812"/>
      <c r="N134" s="812"/>
      <c r="O134" s="812"/>
      <c r="P134" s="179" t="s">
        <v>77</v>
      </c>
      <c r="Q134" s="500" t="s">
        <v>96</v>
      </c>
      <c r="R134" s="500"/>
      <c r="S134" s="500"/>
      <c r="T134" s="500"/>
      <c r="U134" s="501"/>
      <c r="V134" s="261"/>
      <c r="W134" s="261"/>
      <c r="X134" s="232"/>
    </row>
    <row r="135" spans="3:24" ht="13.9" customHeight="1" x14ac:dyDescent="0.15">
      <c r="C135" s="178"/>
      <c r="D135" s="472"/>
      <c r="E135" s="475"/>
      <c r="F135" s="163" t="s">
        <v>78</v>
      </c>
      <c r="G135" s="36"/>
      <c r="H135" s="36"/>
      <c r="I135" s="230"/>
      <c r="J135" s="230"/>
      <c r="K135" s="230"/>
      <c r="L135" s="230"/>
      <c r="M135" s="230"/>
      <c r="N135" s="230"/>
      <c r="O135" s="230"/>
      <c r="P135" s="230"/>
      <c r="Q135" s="230"/>
      <c r="R135" s="230"/>
      <c r="S135" s="230"/>
      <c r="T135" s="262"/>
      <c r="U135" s="231"/>
      <c r="V135" s="232"/>
    </row>
    <row r="136" spans="3:24" ht="13.9" customHeight="1" x14ac:dyDescent="0.15">
      <c r="C136" s="178"/>
      <c r="D136" s="472"/>
      <c r="E136" s="475"/>
      <c r="F136" s="796" t="str">
        <f>IF(COUNTA(表紙!F160)=1,+表紙!F160,"")</f>
        <v/>
      </c>
      <c r="G136" s="797"/>
      <c r="H136" s="797"/>
      <c r="I136" s="797"/>
      <c r="J136" s="797"/>
      <c r="K136" s="797"/>
      <c r="L136" s="797"/>
      <c r="M136" s="797"/>
      <c r="N136" s="797"/>
      <c r="O136" s="797"/>
      <c r="P136" s="797"/>
      <c r="Q136" s="797"/>
      <c r="R136" s="797"/>
      <c r="S136" s="797"/>
      <c r="T136" s="797"/>
      <c r="U136" s="798"/>
      <c r="V136" s="226"/>
    </row>
    <row r="137" spans="3:24" ht="13.9" customHeight="1" x14ac:dyDescent="0.15">
      <c r="C137" s="178"/>
      <c r="D137" s="472"/>
      <c r="E137" s="475"/>
      <c r="F137" s="796"/>
      <c r="G137" s="797"/>
      <c r="H137" s="797"/>
      <c r="I137" s="797"/>
      <c r="J137" s="797"/>
      <c r="K137" s="797"/>
      <c r="L137" s="797"/>
      <c r="M137" s="797"/>
      <c r="N137" s="797"/>
      <c r="O137" s="797"/>
      <c r="P137" s="797"/>
      <c r="Q137" s="797"/>
      <c r="R137" s="797"/>
      <c r="S137" s="797"/>
      <c r="T137" s="797"/>
      <c r="U137" s="798"/>
      <c r="V137" s="226"/>
    </row>
    <row r="138" spans="3:24" ht="13.9" customHeight="1" x14ac:dyDescent="0.15">
      <c r="C138" s="178"/>
      <c r="D138" s="472"/>
      <c r="E138" s="475"/>
      <c r="F138" s="796"/>
      <c r="G138" s="797"/>
      <c r="H138" s="797"/>
      <c r="I138" s="797"/>
      <c r="J138" s="797"/>
      <c r="K138" s="797"/>
      <c r="L138" s="797"/>
      <c r="M138" s="797"/>
      <c r="N138" s="797"/>
      <c r="O138" s="797"/>
      <c r="P138" s="797"/>
      <c r="Q138" s="797"/>
      <c r="R138" s="797"/>
      <c r="S138" s="797"/>
      <c r="T138" s="797"/>
      <c r="U138" s="798"/>
      <c r="V138" s="226"/>
    </row>
    <row r="139" spans="3:24" ht="13.9" customHeight="1" x14ac:dyDescent="0.15">
      <c r="C139" s="178"/>
      <c r="D139" s="472"/>
      <c r="E139" s="475"/>
      <c r="F139" s="796"/>
      <c r="G139" s="797"/>
      <c r="H139" s="797"/>
      <c r="I139" s="797"/>
      <c r="J139" s="797"/>
      <c r="K139" s="797"/>
      <c r="L139" s="797"/>
      <c r="M139" s="797"/>
      <c r="N139" s="797"/>
      <c r="O139" s="797"/>
      <c r="P139" s="797"/>
      <c r="Q139" s="797"/>
      <c r="R139" s="797"/>
      <c r="S139" s="797"/>
      <c r="T139" s="797"/>
      <c r="U139" s="798"/>
      <c r="V139" s="226"/>
    </row>
    <row r="140" spans="3:24" ht="13.9" customHeight="1" x14ac:dyDescent="0.15">
      <c r="C140" s="178"/>
      <c r="D140" s="472"/>
      <c r="E140" s="475"/>
      <c r="F140" s="796"/>
      <c r="G140" s="797"/>
      <c r="H140" s="797"/>
      <c r="I140" s="797"/>
      <c r="J140" s="797"/>
      <c r="K140" s="797"/>
      <c r="L140" s="797"/>
      <c r="M140" s="797"/>
      <c r="N140" s="797"/>
      <c r="O140" s="797"/>
      <c r="P140" s="797"/>
      <c r="Q140" s="797"/>
      <c r="R140" s="797"/>
      <c r="S140" s="797"/>
      <c r="T140" s="797"/>
      <c r="U140" s="798"/>
      <c r="V140" s="226"/>
    </row>
    <row r="141" spans="3:24" ht="13.9" customHeight="1" x14ac:dyDescent="0.15">
      <c r="C141" s="178"/>
      <c r="D141" s="472"/>
      <c r="E141" s="475"/>
      <c r="F141" s="796"/>
      <c r="G141" s="797"/>
      <c r="H141" s="797"/>
      <c r="I141" s="797"/>
      <c r="J141" s="797"/>
      <c r="K141" s="797"/>
      <c r="L141" s="797"/>
      <c r="M141" s="797"/>
      <c r="N141" s="797"/>
      <c r="O141" s="797"/>
      <c r="P141" s="797"/>
      <c r="Q141" s="797"/>
      <c r="R141" s="797"/>
      <c r="S141" s="797"/>
      <c r="T141" s="797"/>
      <c r="U141" s="798"/>
      <c r="V141" s="226"/>
    </row>
    <row r="142" spans="3:24" ht="13.9" customHeight="1" x14ac:dyDescent="0.15">
      <c r="C142" s="178"/>
      <c r="D142" s="472"/>
      <c r="E142" s="475"/>
      <c r="F142" s="796"/>
      <c r="G142" s="797"/>
      <c r="H142" s="797"/>
      <c r="I142" s="797"/>
      <c r="J142" s="797"/>
      <c r="K142" s="797"/>
      <c r="L142" s="797"/>
      <c r="M142" s="797"/>
      <c r="N142" s="797"/>
      <c r="O142" s="797"/>
      <c r="P142" s="797"/>
      <c r="Q142" s="797"/>
      <c r="R142" s="797"/>
      <c r="S142" s="797"/>
      <c r="T142" s="797"/>
      <c r="U142" s="798"/>
      <c r="V142" s="226"/>
    </row>
    <row r="143" spans="3:24" ht="13.9" customHeight="1" x14ac:dyDescent="0.15">
      <c r="C143" s="178"/>
      <c r="D143" s="473"/>
      <c r="E143" s="476"/>
      <c r="F143" s="799"/>
      <c r="G143" s="800"/>
      <c r="H143" s="800"/>
      <c r="I143" s="800"/>
      <c r="J143" s="800"/>
      <c r="K143" s="800"/>
      <c r="L143" s="800"/>
      <c r="M143" s="800"/>
      <c r="N143" s="800"/>
      <c r="O143" s="800"/>
      <c r="P143" s="800"/>
      <c r="Q143" s="800"/>
      <c r="R143" s="800"/>
      <c r="S143" s="800"/>
      <c r="T143" s="800"/>
      <c r="U143" s="801"/>
      <c r="V143" s="226"/>
    </row>
    <row r="144" spans="3:24" ht="13.9" customHeight="1" x14ac:dyDescent="0.15">
      <c r="C144" s="178"/>
      <c r="D144" s="471" t="s">
        <v>48</v>
      </c>
      <c r="E144" s="474" t="s">
        <v>79</v>
      </c>
      <c r="F144" s="267" t="s">
        <v>80</v>
      </c>
      <c r="G144" s="179"/>
      <c r="H144" s="179"/>
      <c r="I144" s="268"/>
      <c r="J144" s="268"/>
      <c r="K144" s="268"/>
      <c r="L144" s="273"/>
      <c r="M144" s="273"/>
      <c r="N144" s="273"/>
      <c r="O144" s="179"/>
      <c r="P144" s="179"/>
      <c r="Q144" s="179"/>
      <c r="R144" s="179"/>
      <c r="S144" s="268"/>
      <c r="T144" s="260"/>
      <c r="U144" s="32"/>
      <c r="V144" s="232"/>
    </row>
    <row r="145" spans="3:24" ht="37.9" customHeight="1" x14ac:dyDescent="0.15">
      <c r="C145" s="178"/>
      <c r="D145" s="472"/>
      <c r="E145" s="475"/>
      <c r="F145" s="483" t="s">
        <v>97</v>
      </c>
      <c r="G145" s="484"/>
      <c r="H145" s="484"/>
      <c r="I145" s="484"/>
      <c r="J145" s="484"/>
      <c r="K145" s="812">
        <f>+表紙!K169</f>
        <v>0</v>
      </c>
      <c r="L145" s="812"/>
      <c r="M145" s="812"/>
      <c r="N145" s="812"/>
      <c r="O145" s="812"/>
      <c r="P145" s="179" t="s">
        <v>77</v>
      </c>
      <c r="Q145" s="500" t="s">
        <v>98</v>
      </c>
      <c r="R145" s="500"/>
      <c r="S145" s="500"/>
      <c r="T145" s="500"/>
      <c r="U145" s="501"/>
      <c r="V145" s="261"/>
      <c r="W145" s="261"/>
      <c r="X145" s="232"/>
    </row>
    <row r="146" spans="3:24" ht="37.9" customHeight="1" x14ac:dyDescent="0.15">
      <c r="C146" s="178"/>
      <c r="D146" s="472"/>
      <c r="E146" s="475"/>
      <c r="F146" s="483" t="s">
        <v>99</v>
      </c>
      <c r="G146" s="484"/>
      <c r="H146" s="484"/>
      <c r="I146" s="484"/>
      <c r="J146" s="484"/>
      <c r="K146" s="812">
        <f>+表紙!K170</f>
        <v>3330</v>
      </c>
      <c r="L146" s="812"/>
      <c r="M146" s="812"/>
      <c r="N146" s="812"/>
      <c r="O146" s="812"/>
      <c r="P146" s="179" t="s">
        <v>77</v>
      </c>
      <c r="Q146" s="500" t="s">
        <v>100</v>
      </c>
      <c r="R146" s="500"/>
      <c r="S146" s="500"/>
      <c r="T146" s="500"/>
      <c r="U146" s="501"/>
      <c r="V146" s="261"/>
      <c r="W146" s="261"/>
      <c r="X146" s="232"/>
    </row>
    <row r="147" spans="3:24" ht="15" customHeight="1" x14ac:dyDescent="0.15">
      <c r="C147" s="178"/>
      <c r="D147" s="472"/>
      <c r="E147" s="475"/>
      <c r="F147" s="163" t="s">
        <v>82</v>
      </c>
      <c r="G147" s="36"/>
      <c r="H147" s="36"/>
      <c r="I147" s="34"/>
      <c r="J147" s="34"/>
      <c r="K147" s="34"/>
      <c r="L147" s="35"/>
      <c r="M147" s="35"/>
      <c r="N147" s="35"/>
      <c r="O147" s="36"/>
      <c r="P147" s="36"/>
      <c r="Q147" s="36"/>
      <c r="R147" s="36"/>
      <c r="S147" s="34"/>
      <c r="T147" s="260"/>
      <c r="U147" s="37"/>
      <c r="V147" s="232"/>
    </row>
    <row r="148" spans="3:24" ht="13.9" customHeight="1" x14ac:dyDescent="0.15">
      <c r="C148" s="178"/>
      <c r="D148" s="472"/>
      <c r="E148" s="475"/>
      <c r="F148" s="796" t="str">
        <f>IF(COUNTA(表紙!F172)=1,+表紙!F172,"")</f>
        <v/>
      </c>
      <c r="G148" s="797"/>
      <c r="H148" s="797"/>
      <c r="I148" s="797"/>
      <c r="J148" s="797"/>
      <c r="K148" s="797"/>
      <c r="L148" s="797"/>
      <c r="M148" s="797"/>
      <c r="N148" s="797"/>
      <c r="O148" s="797"/>
      <c r="P148" s="797"/>
      <c r="Q148" s="797"/>
      <c r="R148" s="797"/>
      <c r="S148" s="797"/>
      <c r="T148" s="797"/>
      <c r="U148" s="798"/>
      <c r="V148" s="226"/>
    </row>
    <row r="149" spans="3:24" ht="13.9" customHeight="1" x14ac:dyDescent="0.15">
      <c r="C149" s="178"/>
      <c r="D149" s="472"/>
      <c r="E149" s="475"/>
      <c r="F149" s="796"/>
      <c r="G149" s="797"/>
      <c r="H149" s="797"/>
      <c r="I149" s="797"/>
      <c r="J149" s="797"/>
      <c r="K149" s="797"/>
      <c r="L149" s="797"/>
      <c r="M149" s="797"/>
      <c r="N149" s="797"/>
      <c r="O149" s="797"/>
      <c r="P149" s="797"/>
      <c r="Q149" s="797"/>
      <c r="R149" s="797"/>
      <c r="S149" s="797"/>
      <c r="T149" s="797"/>
      <c r="U149" s="798"/>
      <c r="V149" s="226"/>
    </row>
    <row r="150" spans="3:24" ht="13.9" customHeight="1" x14ac:dyDescent="0.15">
      <c r="C150" s="178"/>
      <c r="D150" s="472"/>
      <c r="E150" s="475"/>
      <c r="F150" s="796"/>
      <c r="G150" s="797"/>
      <c r="H150" s="797"/>
      <c r="I150" s="797"/>
      <c r="J150" s="797"/>
      <c r="K150" s="797"/>
      <c r="L150" s="797"/>
      <c r="M150" s="797"/>
      <c r="N150" s="797"/>
      <c r="O150" s="797"/>
      <c r="P150" s="797"/>
      <c r="Q150" s="797"/>
      <c r="R150" s="797"/>
      <c r="S150" s="797"/>
      <c r="T150" s="797"/>
      <c r="U150" s="798"/>
      <c r="V150" s="226"/>
    </row>
    <row r="151" spans="3:24" ht="13.9" customHeight="1" x14ac:dyDescent="0.15">
      <c r="C151" s="178"/>
      <c r="D151" s="472"/>
      <c r="E151" s="475"/>
      <c r="F151" s="796"/>
      <c r="G151" s="797"/>
      <c r="H151" s="797"/>
      <c r="I151" s="797"/>
      <c r="J151" s="797"/>
      <c r="K151" s="797"/>
      <c r="L151" s="797"/>
      <c r="M151" s="797"/>
      <c r="N151" s="797"/>
      <c r="O151" s="797"/>
      <c r="P151" s="797"/>
      <c r="Q151" s="797"/>
      <c r="R151" s="797"/>
      <c r="S151" s="797"/>
      <c r="T151" s="797"/>
      <c r="U151" s="798"/>
      <c r="V151" s="226"/>
    </row>
    <row r="152" spans="3:24" ht="13.9" customHeight="1" x14ac:dyDescent="0.15">
      <c r="C152" s="178"/>
      <c r="D152" s="472"/>
      <c r="E152" s="475"/>
      <c r="F152" s="796"/>
      <c r="G152" s="797"/>
      <c r="H152" s="797"/>
      <c r="I152" s="797"/>
      <c r="J152" s="797"/>
      <c r="K152" s="797"/>
      <c r="L152" s="797"/>
      <c r="M152" s="797"/>
      <c r="N152" s="797"/>
      <c r="O152" s="797"/>
      <c r="P152" s="797"/>
      <c r="Q152" s="797"/>
      <c r="R152" s="797"/>
      <c r="S152" s="797"/>
      <c r="T152" s="797"/>
      <c r="U152" s="798"/>
      <c r="V152" s="226"/>
    </row>
    <row r="153" spans="3:24" ht="13.9" customHeight="1" x14ac:dyDescent="0.15">
      <c r="C153" s="178"/>
      <c r="D153" s="472"/>
      <c r="E153" s="475"/>
      <c r="F153" s="796"/>
      <c r="G153" s="797"/>
      <c r="H153" s="797"/>
      <c r="I153" s="797"/>
      <c r="J153" s="797"/>
      <c r="K153" s="797"/>
      <c r="L153" s="797"/>
      <c r="M153" s="797"/>
      <c r="N153" s="797"/>
      <c r="O153" s="797"/>
      <c r="P153" s="797"/>
      <c r="Q153" s="797"/>
      <c r="R153" s="797"/>
      <c r="S153" s="797"/>
      <c r="T153" s="797"/>
      <c r="U153" s="798"/>
      <c r="V153" s="226"/>
    </row>
    <row r="154" spans="3:24" ht="13.9" customHeight="1" x14ac:dyDescent="0.15">
      <c r="C154" s="178"/>
      <c r="D154" s="472"/>
      <c r="E154" s="475"/>
      <c r="F154" s="796"/>
      <c r="G154" s="797"/>
      <c r="H154" s="797"/>
      <c r="I154" s="797"/>
      <c r="J154" s="797"/>
      <c r="K154" s="797"/>
      <c r="L154" s="797"/>
      <c r="M154" s="797"/>
      <c r="N154" s="797"/>
      <c r="O154" s="797"/>
      <c r="P154" s="797"/>
      <c r="Q154" s="797"/>
      <c r="R154" s="797"/>
      <c r="S154" s="797"/>
      <c r="T154" s="797"/>
      <c r="U154" s="798"/>
      <c r="V154" s="226"/>
    </row>
    <row r="155" spans="3:24" ht="13.9" customHeight="1" x14ac:dyDescent="0.15">
      <c r="C155" s="180"/>
      <c r="D155" s="473"/>
      <c r="E155" s="476"/>
      <c r="F155" s="799"/>
      <c r="G155" s="800"/>
      <c r="H155" s="800"/>
      <c r="I155" s="800"/>
      <c r="J155" s="800"/>
      <c r="K155" s="800"/>
      <c r="L155" s="800"/>
      <c r="M155" s="800"/>
      <c r="N155" s="800"/>
      <c r="O155" s="800"/>
      <c r="P155" s="800"/>
      <c r="Q155" s="800"/>
      <c r="R155" s="800"/>
      <c r="S155" s="800"/>
      <c r="T155" s="800"/>
      <c r="U155" s="801"/>
      <c r="V155" s="226"/>
    </row>
    <row r="156" spans="3:24" ht="18" customHeight="1" x14ac:dyDescent="0.15">
      <c r="C156" s="811" t="s">
        <v>101</v>
      </c>
      <c r="D156" s="811"/>
      <c r="E156" s="811"/>
      <c r="F156" s="811"/>
      <c r="G156" s="811"/>
      <c r="H156" s="811"/>
      <c r="I156" s="811"/>
      <c r="J156" s="811"/>
      <c r="K156" s="811"/>
      <c r="L156" s="811"/>
      <c r="M156" s="811"/>
      <c r="N156" s="811"/>
      <c r="O156" s="811"/>
      <c r="P156" s="811"/>
      <c r="Q156" s="811"/>
      <c r="R156" s="811"/>
      <c r="S156" s="811"/>
      <c r="T156" s="811"/>
      <c r="U156" s="811"/>
      <c r="V156" s="232"/>
    </row>
    <row r="157" spans="3:24" ht="15" customHeight="1" x14ac:dyDescent="0.15">
      <c r="C157" s="165" t="s">
        <v>102</v>
      </c>
      <c r="D157" s="177"/>
      <c r="E157" s="177"/>
      <c r="F157" s="409"/>
      <c r="G157" s="409"/>
      <c r="H157" s="409"/>
      <c r="I157" s="409"/>
      <c r="J157" s="409"/>
      <c r="K157" s="409"/>
      <c r="L157" s="409"/>
      <c r="M157" s="409"/>
      <c r="N157" s="409"/>
      <c r="O157" s="409"/>
      <c r="P157" s="409"/>
      <c r="Q157" s="409"/>
      <c r="R157" s="409"/>
      <c r="S157" s="409"/>
      <c r="T157" s="409"/>
      <c r="U157" s="233"/>
      <c r="V157" s="226"/>
    </row>
    <row r="158" spans="3:24" ht="15" customHeight="1" x14ac:dyDescent="0.15">
      <c r="C158" s="178"/>
      <c r="D158" s="471" t="s">
        <v>45</v>
      </c>
      <c r="E158" s="485" t="s">
        <v>71</v>
      </c>
      <c r="F158" s="31" t="s">
        <v>72</v>
      </c>
      <c r="G158" s="31"/>
      <c r="H158" s="31"/>
      <c r="I158" s="29"/>
      <c r="J158" s="29"/>
      <c r="K158" s="29"/>
      <c r="L158" s="30"/>
      <c r="M158" s="30"/>
      <c r="N158" s="30"/>
      <c r="O158" s="31"/>
      <c r="P158" s="31"/>
      <c r="Q158" s="31"/>
      <c r="R158" s="31"/>
      <c r="S158" s="29"/>
      <c r="T158" s="29"/>
      <c r="U158" s="32"/>
      <c r="V158" s="226"/>
    </row>
    <row r="159" spans="3:24" ht="45" customHeight="1" x14ac:dyDescent="0.15">
      <c r="C159" s="178"/>
      <c r="D159" s="472"/>
      <c r="E159" s="486"/>
      <c r="F159" s="483" t="s">
        <v>103</v>
      </c>
      <c r="G159" s="484"/>
      <c r="H159" s="484"/>
      <c r="I159" s="484"/>
      <c r="J159" s="484"/>
      <c r="K159" s="812" t="str">
        <f>+表紙!K183</f>
        <v>0</v>
      </c>
      <c r="L159" s="812"/>
      <c r="M159" s="812"/>
      <c r="N159" s="812"/>
      <c r="O159" s="812"/>
      <c r="P159" s="179" t="s">
        <v>77</v>
      </c>
      <c r="Q159" s="500" t="s">
        <v>104</v>
      </c>
      <c r="R159" s="500"/>
      <c r="S159" s="500"/>
      <c r="T159" s="500"/>
      <c r="U159" s="501"/>
      <c r="V159" s="261"/>
      <c r="W159" s="261"/>
      <c r="X159" s="232"/>
    </row>
    <row r="160" spans="3:24" ht="13.9" customHeight="1" x14ac:dyDescent="0.15">
      <c r="C160" s="178"/>
      <c r="D160" s="472"/>
      <c r="E160" s="486"/>
      <c r="F160" s="163" t="s">
        <v>78</v>
      </c>
      <c r="G160" s="36"/>
      <c r="H160" s="36"/>
      <c r="I160" s="230"/>
      <c r="J160" s="230"/>
      <c r="K160" s="230"/>
      <c r="L160" s="230"/>
      <c r="M160" s="230"/>
      <c r="N160" s="230"/>
      <c r="O160" s="230"/>
      <c r="P160" s="230"/>
      <c r="Q160" s="230"/>
      <c r="R160" s="230"/>
      <c r="S160" s="230"/>
      <c r="T160" s="262"/>
      <c r="U160" s="231"/>
      <c r="V160" s="226"/>
    </row>
    <row r="161" spans="3:24" ht="13.9" customHeight="1" x14ac:dyDescent="0.15">
      <c r="C161" s="178"/>
      <c r="D161" s="472"/>
      <c r="E161" s="486"/>
      <c r="F161" s="796" t="str">
        <f>IF(COUNTA(表紙!F185)=1,+表紙!F185,"")</f>
        <v/>
      </c>
      <c r="G161" s="797"/>
      <c r="H161" s="797"/>
      <c r="I161" s="797"/>
      <c r="J161" s="797"/>
      <c r="K161" s="797"/>
      <c r="L161" s="797"/>
      <c r="M161" s="797"/>
      <c r="N161" s="797"/>
      <c r="O161" s="797"/>
      <c r="P161" s="797"/>
      <c r="Q161" s="797"/>
      <c r="R161" s="797"/>
      <c r="S161" s="797"/>
      <c r="T161" s="797"/>
      <c r="U161" s="798"/>
      <c r="V161" s="226"/>
    </row>
    <row r="162" spans="3:24" ht="13.9" customHeight="1" x14ac:dyDescent="0.15">
      <c r="C162" s="178"/>
      <c r="D162" s="472"/>
      <c r="E162" s="486"/>
      <c r="F162" s="796"/>
      <c r="G162" s="797"/>
      <c r="H162" s="797"/>
      <c r="I162" s="797"/>
      <c r="J162" s="797"/>
      <c r="K162" s="797"/>
      <c r="L162" s="797"/>
      <c r="M162" s="797"/>
      <c r="N162" s="797"/>
      <c r="O162" s="797"/>
      <c r="P162" s="797"/>
      <c r="Q162" s="797"/>
      <c r="R162" s="797"/>
      <c r="S162" s="797"/>
      <c r="T162" s="797"/>
      <c r="U162" s="798"/>
      <c r="V162" s="226"/>
    </row>
    <row r="163" spans="3:24" ht="13.9" customHeight="1" x14ac:dyDescent="0.15">
      <c r="C163" s="178"/>
      <c r="D163" s="472"/>
      <c r="E163" s="486"/>
      <c r="F163" s="796"/>
      <c r="G163" s="797"/>
      <c r="H163" s="797"/>
      <c r="I163" s="797"/>
      <c r="J163" s="797"/>
      <c r="K163" s="797"/>
      <c r="L163" s="797"/>
      <c r="M163" s="797"/>
      <c r="N163" s="797"/>
      <c r="O163" s="797"/>
      <c r="P163" s="797"/>
      <c r="Q163" s="797"/>
      <c r="R163" s="797"/>
      <c r="S163" s="797"/>
      <c r="T163" s="797"/>
      <c r="U163" s="798"/>
      <c r="V163" s="226"/>
    </row>
    <row r="164" spans="3:24" ht="13.9" customHeight="1" x14ac:dyDescent="0.15">
      <c r="C164" s="178"/>
      <c r="D164" s="472"/>
      <c r="E164" s="486"/>
      <c r="F164" s="796"/>
      <c r="G164" s="797"/>
      <c r="H164" s="797"/>
      <c r="I164" s="797"/>
      <c r="J164" s="797"/>
      <c r="K164" s="797"/>
      <c r="L164" s="797"/>
      <c r="M164" s="797"/>
      <c r="N164" s="797"/>
      <c r="O164" s="797"/>
      <c r="P164" s="797"/>
      <c r="Q164" s="797"/>
      <c r="R164" s="797"/>
      <c r="S164" s="797"/>
      <c r="T164" s="797"/>
      <c r="U164" s="798"/>
      <c r="V164" s="226"/>
    </row>
    <row r="165" spans="3:24" ht="13.9" customHeight="1" x14ac:dyDescent="0.15">
      <c r="C165" s="178"/>
      <c r="D165" s="472"/>
      <c r="E165" s="486"/>
      <c r="F165" s="796"/>
      <c r="G165" s="797"/>
      <c r="H165" s="797"/>
      <c r="I165" s="797"/>
      <c r="J165" s="797"/>
      <c r="K165" s="797"/>
      <c r="L165" s="797"/>
      <c r="M165" s="797"/>
      <c r="N165" s="797"/>
      <c r="O165" s="797"/>
      <c r="P165" s="797"/>
      <c r="Q165" s="797"/>
      <c r="R165" s="797"/>
      <c r="S165" s="797"/>
      <c r="T165" s="797"/>
      <c r="U165" s="798"/>
      <c r="V165" s="226"/>
    </row>
    <row r="166" spans="3:24" ht="13.9" customHeight="1" x14ac:dyDescent="0.15">
      <c r="C166" s="178"/>
      <c r="D166" s="472"/>
      <c r="E166" s="486"/>
      <c r="F166" s="796"/>
      <c r="G166" s="797"/>
      <c r="H166" s="797"/>
      <c r="I166" s="797"/>
      <c r="J166" s="797"/>
      <c r="K166" s="797"/>
      <c r="L166" s="797"/>
      <c r="M166" s="797"/>
      <c r="N166" s="797"/>
      <c r="O166" s="797"/>
      <c r="P166" s="797"/>
      <c r="Q166" s="797"/>
      <c r="R166" s="797"/>
      <c r="S166" s="797"/>
      <c r="T166" s="797"/>
      <c r="U166" s="798"/>
      <c r="V166" s="226"/>
    </row>
    <row r="167" spans="3:24" ht="13.9" customHeight="1" x14ac:dyDescent="0.15">
      <c r="C167" s="178"/>
      <c r="D167" s="472"/>
      <c r="E167" s="486"/>
      <c r="F167" s="796"/>
      <c r="G167" s="797"/>
      <c r="H167" s="797"/>
      <c r="I167" s="797"/>
      <c r="J167" s="797"/>
      <c r="K167" s="797"/>
      <c r="L167" s="797"/>
      <c r="M167" s="797"/>
      <c r="N167" s="797"/>
      <c r="O167" s="797"/>
      <c r="P167" s="797"/>
      <c r="Q167" s="797"/>
      <c r="R167" s="797"/>
      <c r="S167" s="797"/>
      <c r="T167" s="797"/>
      <c r="U167" s="798"/>
      <c r="V167" s="226"/>
    </row>
    <row r="168" spans="3:24" ht="13.9" customHeight="1" x14ac:dyDescent="0.15">
      <c r="C168" s="178"/>
      <c r="D168" s="472"/>
      <c r="E168" s="486"/>
      <c r="F168" s="796"/>
      <c r="G168" s="797"/>
      <c r="H168" s="797"/>
      <c r="I168" s="797"/>
      <c r="J168" s="797"/>
      <c r="K168" s="797"/>
      <c r="L168" s="797"/>
      <c r="M168" s="797"/>
      <c r="N168" s="797"/>
      <c r="O168" s="797"/>
      <c r="P168" s="797"/>
      <c r="Q168" s="797"/>
      <c r="R168" s="797"/>
      <c r="S168" s="797"/>
      <c r="T168" s="797"/>
      <c r="U168" s="798"/>
      <c r="V168" s="226"/>
    </row>
    <row r="169" spans="3:24" ht="13.9" customHeight="1" x14ac:dyDescent="0.15">
      <c r="C169" s="178"/>
      <c r="D169" s="473"/>
      <c r="E169" s="487"/>
      <c r="F169" s="799"/>
      <c r="G169" s="800"/>
      <c r="H169" s="800"/>
      <c r="I169" s="800"/>
      <c r="J169" s="800"/>
      <c r="K169" s="800"/>
      <c r="L169" s="800"/>
      <c r="M169" s="800"/>
      <c r="N169" s="800"/>
      <c r="O169" s="800"/>
      <c r="P169" s="800"/>
      <c r="Q169" s="800"/>
      <c r="R169" s="800"/>
      <c r="S169" s="800"/>
      <c r="T169" s="800"/>
      <c r="U169" s="801"/>
      <c r="V169" s="226"/>
    </row>
    <row r="170" spans="3:24" ht="15" customHeight="1" x14ac:dyDescent="0.15">
      <c r="C170" s="178"/>
      <c r="D170" s="471" t="s">
        <v>48</v>
      </c>
      <c r="E170" s="474" t="s">
        <v>79</v>
      </c>
      <c r="F170" s="267" t="s">
        <v>80</v>
      </c>
      <c r="G170" s="31"/>
      <c r="H170" s="31"/>
      <c r="I170" s="29"/>
      <c r="J170" s="29"/>
      <c r="K170" s="29"/>
      <c r="L170" s="30"/>
      <c r="M170" s="30"/>
      <c r="N170" s="30"/>
      <c r="O170" s="31"/>
      <c r="P170" s="31"/>
      <c r="Q170" s="31"/>
      <c r="R170" s="31"/>
      <c r="S170" s="29"/>
      <c r="T170" s="260"/>
      <c r="U170" s="32"/>
      <c r="V170" s="226"/>
    </row>
    <row r="171" spans="3:24" ht="45" customHeight="1" x14ac:dyDescent="0.15">
      <c r="C171" s="178"/>
      <c r="D171" s="472"/>
      <c r="E171" s="475"/>
      <c r="F171" s="483" t="s">
        <v>105</v>
      </c>
      <c r="G171" s="484"/>
      <c r="H171" s="484"/>
      <c r="I171" s="484"/>
      <c r="J171" s="484"/>
      <c r="K171" s="812">
        <f>+表紙!K195</f>
        <v>0</v>
      </c>
      <c r="L171" s="812"/>
      <c r="M171" s="812"/>
      <c r="N171" s="812"/>
      <c r="O171" s="812"/>
      <c r="P171" s="176" t="s">
        <v>77</v>
      </c>
      <c r="Q171" s="500" t="s">
        <v>106</v>
      </c>
      <c r="R171" s="500"/>
      <c r="S171" s="500"/>
      <c r="T171" s="500"/>
      <c r="U171" s="501"/>
      <c r="V171" s="261"/>
      <c r="W171" s="261"/>
      <c r="X171" s="232"/>
    </row>
    <row r="172" spans="3:24" ht="15" customHeight="1" x14ac:dyDescent="0.15">
      <c r="C172" s="178"/>
      <c r="D172" s="472"/>
      <c r="E172" s="475"/>
      <c r="F172" s="163" t="s">
        <v>82</v>
      </c>
      <c r="G172" s="36"/>
      <c r="H172" s="36"/>
      <c r="I172" s="34"/>
      <c r="J172" s="34"/>
      <c r="K172" s="34"/>
      <c r="L172" s="35"/>
      <c r="M172" s="35"/>
      <c r="N172" s="35"/>
      <c r="O172" s="36"/>
      <c r="P172" s="36"/>
      <c r="Q172" s="36"/>
      <c r="R172" s="36"/>
      <c r="S172" s="34"/>
      <c r="T172" s="260"/>
      <c r="U172" s="37"/>
      <c r="V172" s="226"/>
    </row>
    <row r="173" spans="3:24" ht="13.9" customHeight="1" x14ac:dyDescent="0.15">
      <c r="C173" s="178"/>
      <c r="D173" s="472"/>
      <c r="E173" s="475"/>
      <c r="F173" s="796" t="str">
        <f>IF(COUNTA(表紙!F197)=1,+表紙!F197,"")</f>
        <v/>
      </c>
      <c r="G173" s="797"/>
      <c r="H173" s="797"/>
      <c r="I173" s="797"/>
      <c r="J173" s="797"/>
      <c r="K173" s="797"/>
      <c r="L173" s="797"/>
      <c r="M173" s="797"/>
      <c r="N173" s="797"/>
      <c r="O173" s="797"/>
      <c r="P173" s="797"/>
      <c r="Q173" s="797"/>
      <c r="R173" s="797"/>
      <c r="S173" s="797"/>
      <c r="T173" s="797"/>
      <c r="U173" s="798"/>
      <c r="V173" s="226"/>
    </row>
    <row r="174" spans="3:24" ht="13.9" customHeight="1" x14ac:dyDescent="0.15">
      <c r="C174" s="178"/>
      <c r="D174" s="472"/>
      <c r="E174" s="475"/>
      <c r="F174" s="796"/>
      <c r="G174" s="797"/>
      <c r="H174" s="797"/>
      <c r="I174" s="797"/>
      <c r="J174" s="797"/>
      <c r="K174" s="797"/>
      <c r="L174" s="797"/>
      <c r="M174" s="797"/>
      <c r="N174" s="797"/>
      <c r="O174" s="797"/>
      <c r="P174" s="797"/>
      <c r="Q174" s="797"/>
      <c r="R174" s="797"/>
      <c r="S174" s="797"/>
      <c r="T174" s="797"/>
      <c r="U174" s="798"/>
      <c r="V174" s="226"/>
    </row>
    <row r="175" spans="3:24" ht="13.9" customHeight="1" x14ac:dyDescent="0.15">
      <c r="C175" s="178"/>
      <c r="D175" s="472"/>
      <c r="E175" s="475"/>
      <c r="F175" s="796"/>
      <c r="G175" s="797"/>
      <c r="H175" s="797"/>
      <c r="I175" s="797"/>
      <c r="J175" s="797"/>
      <c r="K175" s="797"/>
      <c r="L175" s="797"/>
      <c r="M175" s="797"/>
      <c r="N175" s="797"/>
      <c r="O175" s="797"/>
      <c r="P175" s="797"/>
      <c r="Q175" s="797"/>
      <c r="R175" s="797"/>
      <c r="S175" s="797"/>
      <c r="T175" s="797"/>
      <c r="U175" s="798"/>
      <c r="V175" s="226"/>
    </row>
    <row r="176" spans="3:24" ht="13.9" customHeight="1" x14ac:dyDescent="0.15">
      <c r="C176" s="178"/>
      <c r="D176" s="472"/>
      <c r="E176" s="475"/>
      <c r="F176" s="796"/>
      <c r="G176" s="797"/>
      <c r="H176" s="797"/>
      <c r="I176" s="797"/>
      <c r="J176" s="797"/>
      <c r="K176" s="797"/>
      <c r="L176" s="797"/>
      <c r="M176" s="797"/>
      <c r="N176" s="797"/>
      <c r="O176" s="797"/>
      <c r="P176" s="797"/>
      <c r="Q176" s="797"/>
      <c r="R176" s="797"/>
      <c r="S176" s="797"/>
      <c r="T176" s="797"/>
      <c r="U176" s="798"/>
      <c r="V176" s="226"/>
    </row>
    <row r="177" spans="3:24" ht="13.9" customHeight="1" x14ac:dyDescent="0.15">
      <c r="C177" s="178"/>
      <c r="D177" s="472"/>
      <c r="E177" s="475"/>
      <c r="F177" s="796"/>
      <c r="G177" s="797"/>
      <c r="H177" s="797"/>
      <c r="I177" s="797"/>
      <c r="J177" s="797"/>
      <c r="K177" s="797"/>
      <c r="L177" s="797"/>
      <c r="M177" s="797"/>
      <c r="N177" s="797"/>
      <c r="O177" s="797"/>
      <c r="P177" s="797"/>
      <c r="Q177" s="797"/>
      <c r="R177" s="797"/>
      <c r="S177" s="797"/>
      <c r="T177" s="797"/>
      <c r="U177" s="798"/>
      <c r="V177" s="226"/>
    </row>
    <row r="178" spans="3:24" ht="13.9" customHeight="1" x14ac:dyDescent="0.15">
      <c r="C178" s="178"/>
      <c r="D178" s="472"/>
      <c r="E178" s="475"/>
      <c r="F178" s="796"/>
      <c r="G178" s="797"/>
      <c r="H178" s="797"/>
      <c r="I178" s="797"/>
      <c r="J178" s="797"/>
      <c r="K178" s="797"/>
      <c r="L178" s="797"/>
      <c r="M178" s="797"/>
      <c r="N178" s="797"/>
      <c r="O178" s="797"/>
      <c r="P178" s="797"/>
      <c r="Q178" s="797"/>
      <c r="R178" s="797"/>
      <c r="S178" s="797"/>
      <c r="T178" s="797"/>
      <c r="U178" s="798"/>
      <c r="V178" s="226"/>
    </row>
    <row r="179" spans="3:24" ht="13.9" customHeight="1" x14ac:dyDescent="0.15">
      <c r="C179" s="178"/>
      <c r="D179" s="472"/>
      <c r="E179" s="475"/>
      <c r="F179" s="796"/>
      <c r="G179" s="797"/>
      <c r="H179" s="797"/>
      <c r="I179" s="797"/>
      <c r="J179" s="797"/>
      <c r="K179" s="797"/>
      <c r="L179" s="797"/>
      <c r="M179" s="797"/>
      <c r="N179" s="797"/>
      <c r="O179" s="797"/>
      <c r="P179" s="797"/>
      <c r="Q179" s="797"/>
      <c r="R179" s="797"/>
      <c r="S179" s="797"/>
      <c r="T179" s="797"/>
      <c r="U179" s="798"/>
      <c r="V179" s="226"/>
    </row>
    <row r="180" spans="3:24" ht="13.9" customHeight="1" x14ac:dyDescent="0.15">
      <c r="C180" s="178"/>
      <c r="D180" s="472"/>
      <c r="E180" s="475"/>
      <c r="F180" s="796"/>
      <c r="G180" s="797"/>
      <c r="H180" s="797"/>
      <c r="I180" s="797"/>
      <c r="J180" s="797"/>
      <c r="K180" s="797"/>
      <c r="L180" s="797"/>
      <c r="M180" s="797"/>
      <c r="N180" s="797"/>
      <c r="O180" s="797"/>
      <c r="P180" s="797"/>
      <c r="Q180" s="797"/>
      <c r="R180" s="797"/>
      <c r="S180" s="797"/>
      <c r="T180" s="797"/>
      <c r="U180" s="798"/>
      <c r="V180" s="226"/>
    </row>
    <row r="181" spans="3:24" ht="13.9" customHeight="1" x14ac:dyDescent="0.15">
      <c r="C181" s="180"/>
      <c r="D181" s="473"/>
      <c r="E181" s="476"/>
      <c r="F181" s="799"/>
      <c r="G181" s="800"/>
      <c r="H181" s="800"/>
      <c r="I181" s="800"/>
      <c r="J181" s="800"/>
      <c r="K181" s="800"/>
      <c r="L181" s="800"/>
      <c r="M181" s="800"/>
      <c r="N181" s="800"/>
      <c r="O181" s="800"/>
      <c r="P181" s="800"/>
      <c r="Q181" s="800"/>
      <c r="R181" s="800"/>
      <c r="S181" s="800"/>
      <c r="T181" s="800"/>
      <c r="U181" s="801"/>
      <c r="V181" s="226"/>
    </row>
    <row r="182" spans="3:24" ht="15" customHeight="1" x14ac:dyDescent="0.15">
      <c r="C182" s="165" t="s">
        <v>107</v>
      </c>
      <c r="D182" s="177"/>
      <c r="E182" s="177"/>
      <c r="F182" s="409"/>
      <c r="G182" s="409"/>
      <c r="H182" s="409"/>
      <c r="I182" s="409"/>
      <c r="J182" s="409"/>
      <c r="K182" s="409"/>
      <c r="L182" s="409"/>
      <c r="M182" s="409"/>
      <c r="N182" s="409"/>
      <c r="O182" s="409"/>
      <c r="P182" s="409"/>
      <c r="Q182" s="409"/>
      <c r="R182" s="409"/>
      <c r="S182" s="409"/>
      <c r="T182" s="409"/>
      <c r="U182" s="233"/>
      <c r="V182" s="232"/>
    </row>
    <row r="183" spans="3:24" ht="15" customHeight="1" x14ac:dyDescent="0.15">
      <c r="C183" s="178"/>
      <c r="D183" s="471" t="s">
        <v>45</v>
      </c>
      <c r="E183" s="474" t="s">
        <v>71</v>
      </c>
      <c r="F183" s="31" t="s">
        <v>72</v>
      </c>
      <c r="G183" s="31"/>
      <c r="H183" s="31"/>
      <c r="I183" s="29"/>
      <c r="J183" s="29"/>
      <c r="K183" s="29"/>
      <c r="L183" s="30"/>
      <c r="M183" s="30"/>
      <c r="N183" s="30"/>
      <c r="O183" s="31"/>
      <c r="P183" s="31"/>
      <c r="Q183" s="31"/>
      <c r="R183" s="31"/>
      <c r="S183" s="29"/>
      <c r="T183" s="260"/>
      <c r="U183" s="269"/>
      <c r="V183" s="232"/>
    </row>
    <row r="184" spans="3:24" ht="43.15" customHeight="1" x14ac:dyDescent="0.15">
      <c r="C184" s="178"/>
      <c r="D184" s="472"/>
      <c r="E184" s="475"/>
      <c r="F184" s="489" t="s">
        <v>108</v>
      </c>
      <c r="G184" s="490"/>
      <c r="H184" s="490"/>
      <c r="I184" s="490"/>
      <c r="J184" s="490"/>
      <c r="K184" s="812">
        <f>+表紙!K208</f>
        <v>941.20000000000016</v>
      </c>
      <c r="L184" s="812"/>
      <c r="M184" s="812"/>
      <c r="N184" s="812"/>
      <c r="O184" s="812"/>
      <c r="P184" s="181" t="s">
        <v>77</v>
      </c>
      <c r="Q184" s="802" t="s">
        <v>109</v>
      </c>
      <c r="R184" s="803"/>
      <c r="S184" s="803"/>
      <c r="T184" s="803"/>
      <c r="U184" s="804"/>
      <c r="V184" s="261"/>
      <c r="W184" s="261"/>
      <c r="X184" s="232"/>
    </row>
    <row r="185" spans="3:24" ht="43.15" customHeight="1" x14ac:dyDescent="0.15">
      <c r="C185" s="178"/>
      <c r="D185" s="472"/>
      <c r="E185" s="475"/>
      <c r="F185" s="234"/>
      <c r="G185" s="483" t="s">
        <v>110</v>
      </c>
      <c r="H185" s="484"/>
      <c r="I185" s="484"/>
      <c r="J185" s="484"/>
      <c r="K185" s="812" t="str">
        <f>+表紙!K209</f>
        <v>0</v>
      </c>
      <c r="L185" s="812"/>
      <c r="M185" s="812"/>
      <c r="N185" s="812"/>
      <c r="O185" s="812"/>
      <c r="P185" s="417" t="s">
        <v>77</v>
      </c>
      <c r="Q185" s="805"/>
      <c r="R185" s="806"/>
      <c r="S185" s="806"/>
      <c r="T185" s="806"/>
      <c r="U185" s="807"/>
      <c r="V185" s="261"/>
      <c r="W185" s="261"/>
      <c r="X185" s="232"/>
    </row>
    <row r="186" spans="3:24" ht="43.15" customHeight="1" x14ac:dyDescent="0.15">
      <c r="C186" s="178"/>
      <c r="D186" s="472"/>
      <c r="E186" s="475"/>
      <c r="F186" s="234"/>
      <c r="G186" s="483" t="s">
        <v>111</v>
      </c>
      <c r="H186" s="484"/>
      <c r="I186" s="484"/>
      <c r="J186" s="484"/>
      <c r="K186" s="812" t="str">
        <f>+表紙!K210</f>
        <v>0</v>
      </c>
      <c r="L186" s="812"/>
      <c r="M186" s="812"/>
      <c r="N186" s="812"/>
      <c r="O186" s="812"/>
      <c r="P186" s="417" t="s">
        <v>77</v>
      </c>
      <c r="Q186" s="805"/>
      <c r="R186" s="806"/>
      <c r="S186" s="806"/>
      <c r="T186" s="806"/>
      <c r="U186" s="807"/>
      <c r="V186" s="261"/>
      <c r="W186" s="261"/>
      <c r="X186" s="232"/>
    </row>
    <row r="187" spans="3:24" ht="43.15" customHeight="1" x14ac:dyDescent="0.15">
      <c r="C187" s="178"/>
      <c r="D187" s="472"/>
      <c r="E187" s="475"/>
      <c r="F187" s="234"/>
      <c r="G187" s="483" t="s">
        <v>112</v>
      </c>
      <c r="H187" s="484"/>
      <c r="I187" s="484"/>
      <c r="J187" s="484"/>
      <c r="K187" s="812" t="str">
        <f>+表紙!K211</f>
        <v>0</v>
      </c>
      <c r="L187" s="812"/>
      <c r="M187" s="812"/>
      <c r="N187" s="812"/>
      <c r="O187" s="812"/>
      <c r="P187" s="417" t="s">
        <v>77</v>
      </c>
      <c r="Q187" s="805"/>
      <c r="R187" s="806"/>
      <c r="S187" s="806"/>
      <c r="T187" s="806"/>
      <c r="U187" s="807"/>
      <c r="V187" s="261"/>
      <c r="W187" s="261"/>
      <c r="X187" s="232"/>
    </row>
    <row r="188" spans="3:24" ht="43.15" customHeight="1" x14ac:dyDescent="0.15">
      <c r="C188" s="178"/>
      <c r="D188" s="472"/>
      <c r="E188" s="475"/>
      <c r="F188" s="235"/>
      <c r="G188" s="483" t="s">
        <v>113</v>
      </c>
      <c r="H188" s="484"/>
      <c r="I188" s="484"/>
      <c r="J188" s="484"/>
      <c r="K188" s="812" t="str">
        <f>+表紙!K212</f>
        <v>0</v>
      </c>
      <c r="L188" s="812"/>
      <c r="M188" s="812"/>
      <c r="N188" s="812"/>
      <c r="O188" s="812"/>
      <c r="P188" s="417" t="s">
        <v>77</v>
      </c>
      <c r="Q188" s="808"/>
      <c r="R188" s="809"/>
      <c r="S188" s="809"/>
      <c r="T188" s="809"/>
      <c r="U188" s="810"/>
      <c r="V188" s="261"/>
      <c r="W188" s="261"/>
      <c r="X188" s="232"/>
    </row>
    <row r="189" spans="3:24" ht="13.9" customHeight="1" x14ac:dyDescent="0.15">
      <c r="C189" s="178"/>
      <c r="D189" s="472"/>
      <c r="E189" s="475"/>
      <c r="F189" s="163" t="s">
        <v>78</v>
      </c>
      <c r="G189" s="36"/>
      <c r="H189" s="36"/>
      <c r="I189" s="230"/>
      <c r="J189" s="230"/>
      <c r="K189" s="230"/>
      <c r="L189" s="230"/>
      <c r="M189" s="230"/>
      <c r="N189" s="230"/>
      <c r="O189" s="230"/>
      <c r="P189" s="230"/>
      <c r="Q189" s="230"/>
      <c r="R189" s="230"/>
      <c r="S189" s="230"/>
      <c r="T189" s="262"/>
      <c r="U189" s="231"/>
      <c r="V189" s="232"/>
    </row>
    <row r="190" spans="3:24" ht="13.9" customHeight="1" x14ac:dyDescent="0.15">
      <c r="C190" s="178"/>
      <c r="D190" s="472"/>
      <c r="E190" s="475"/>
      <c r="F190" s="796" t="str">
        <f>IF(COUNTA(表紙!F214)=1,+表紙!F214,"")</f>
        <v/>
      </c>
      <c r="G190" s="797"/>
      <c r="H190" s="797"/>
      <c r="I190" s="797"/>
      <c r="J190" s="797"/>
      <c r="K190" s="797"/>
      <c r="L190" s="797"/>
      <c r="M190" s="797"/>
      <c r="N190" s="797"/>
      <c r="O190" s="797"/>
      <c r="P190" s="797"/>
      <c r="Q190" s="797"/>
      <c r="R190" s="797"/>
      <c r="S190" s="797"/>
      <c r="T190" s="797"/>
      <c r="U190" s="798"/>
      <c r="V190" s="226"/>
    </row>
    <row r="191" spans="3:24" ht="13.9" customHeight="1" x14ac:dyDescent="0.15">
      <c r="C191" s="178"/>
      <c r="D191" s="472"/>
      <c r="E191" s="475"/>
      <c r="F191" s="796"/>
      <c r="G191" s="797"/>
      <c r="H191" s="797"/>
      <c r="I191" s="797"/>
      <c r="J191" s="797"/>
      <c r="K191" s="797"/>
      <c r="L191" s="797"/>
      <c r="M191" s="797"/>
      <c r="N191" s="797"/>
      <c r="O191" s="797"/>
      <c r="P191" s="797"/>
      <c r="Q191" s="797"/>
      <c r="R191" s="797"/>
      <c r="S191" s="797"/>
      <c r="T191" s="797"/>
      <c r="U191" s="798"/>
      <c r="V191" s="226"/>
    </row>
    <row r="192" spans="3:24" ht="13.9" customHeight="1" x14ac:dyDescent="0.15">
      <c r="C192" s="178"/>
      <c r="D192" s="472"/>
      <c r="E192" s="475"/>
      <c r="F192" s="796"/>
      <c r="G192" s="797"/>
      <c r="H192" s="797"/>
      <c r="I192" s="797"/>
      <c r="J192" s="797"/>
      <c r="K192" s="797"/>
      <c r="L192" s="797"/>
      <c r="M192" s="797"/>
      <c r="N192" s="797"/>
      <c r="O192" s="797"/>
      <c r="P192" s="797"/>
      <c r="Q192" s="797"/>
      <c r="R192" s="797"/>
      <c r="S192" s="797"/>
      <c r="T192" s="797"/>
      <c r="U192" s="798"/>
      <c r="V192" s="226"/>
    </row>
    <row r="193" spans="3:24" ht="13.9" customHeight="1" x14ac:dyDescent="0.15">
      <c r="C193" s="178"/>
      <c r="D193" s="472"/>
      <c r="E193" s="475"/>
      <c r="F193" s="796"/>
      <c r="G193" s="797"/>
      <c r="H193" s="797"/>
      <c r="I193" s="797"/>
      <c r="J193" s="797"/>
      <c r="K193" s="797"/>
      <c r="L193" s="797"/>
      <c r="M193" s="797"/>
      <c r="N193" s="797"/>
      <c r="O193" s="797"/>
      <c r="P193" s="797"/>
      <c r="Q193" s="797"/>
      <c r="R193" s="797"/>
      <c r="S193" s="797"/>
      <c r="T193" s="797"/>
      <c r="U193" s="798"/>
      <c r="V193" s="226"/>
    </row>
    <row r="194" spans="3:24" ht="13.9" customHeight="1" x14ac:dyDescent="0.15">
      <c r="C194" s="178"/>
      <c r="D194" s="472"/>
      <c r="E194" s="475"/>
      <c r="F194" s="796"/>
      <c r="G194" s="797"/>
      <c r="H194" s="797"/>
      <c r="I194" s="797"/>
      <c r="J194" s="797"/>
      <c r="K194" s="797"/>
      <c r="L194" s="797"/>
      <c r="M194" s="797"/>
      <c r="N194" s="797"/>
      <c r="O194" s="797"/>
      <c r="P194" s="797"/>
      <c r="Q194" s="797"/>
      <c r="R194" s="797"/>
      <c r="S194" s="797"/>
      <c r="T194" s="797"/>
      <c r="U194" s="798"/>
      <c r="V194" s="226"/>
    </row>
    <row r="195" spans="3:24" ht="13.9" customHeight="1" x14ac:dyDescent="0.15">
      <c r="C195" s="178"/>
      <c r="D195" s="472"/>
      <c r="E195" s="475"/>
      <c r="F195" s="796"/>
      <c r="G195" s="797"/>
      <c r="H195" s="797"/>
      <c r="I195" s="797"/>
      <c r="J195" s="797"/>
      <c r="K195" s="797"/>
      <c r="L195" s="797"/>
      <c r="M195" s="797"/>
      <c r="N195" s="797"/>
      <c r="O195" s="797"/>
      <c r="P195" s="797"/>
      <c r="Q195" s="797"/>
      <c r="R195" s="797"/>
      <c r="S195" s="797"/>
      <c r="T195" s="797"/>
      <c r="U195" s="798"/>
      <c r="V195" s="226"/>
    </row>
    <row r="196" spans="3:24" ht="13.9" customHeight="1" x14ac:dyDescent="0.15">
      <c r="C196" s="178"/>
      <c r="D196" s="472"/>
      <c r="E196" s="475"/>
      <c r="F196" s="796"/>
      <c r="G196" s="797"/>
      <c r="H196" s="797"/>
      <c r="I196" s="797"/>
      <c r="J196" s="797"/>
      <c r="K196" s="797"/>
      <c r="L196" s="797"/>
      <c r="M196" s="797"/>
      <c r="N196" s="797"/>
      <c r="O196" s="797"/>
      <c r="P196" s="797"/>
      <c r="Q196" s="797"/>
      <c r="R196" s="797"/>
      <c r="S196" s="797"/>
      <c r="T196" s="797"/>
      <c r="U196" s="798"/>
      <c r="V196" s="226"/>
    </row>
    <row r="197" spans="3:24" ht="13.9" customHeight="1" x14ac:dyDescent="0.15">
      <c r="C197" s="178"/>
      <c r="D197" s="472"/>
      <c r="E197" s="475"/>
      <c r="F197" s="796"/>
      <c r="G197" s="797"/>
      <c r="H197" s="797"/>
      <c r="I197" s="797"/>
      <c r="J197" s="797"/>
      <c r="K197" s="797"/>
      <c r="L197" s="797"/>
      <c r="M197" s="797"/>
      <c r="N197" s="797"/>
      <c r="O197" s="797"/>
      <c r="P197" s="797"/>
      <c r="Q197" s="797"/>
      <c r="R197" s="797"/>
      <c r="S197" s="797"/>
      <c r="T197" s="797"/>
      <c r="U197" s="798"/>
      <c r="V197" s="226"/>
    </row>
    <row r="198" spans="3:24" ht="13.9" customHeight="1" x14ac:dyDescent="0.15">
      <c r="C198" s="180"/>
      <c r="D198" s="473"/>
      <c r="E198" s="476"/>
      <c r="F198" s="799"/>
      <c r="G198" s="800"/>
      <c r="H198" s="800"/>
      <c r="I198" s="800"/>
      <c r="J198" s="800"/>
      <c r="K198" s="800"/>
      <c r="L198" s="800"/>
      <c r="M198" s="800"/>
      <c r="N198" s="800"/>
      <c r="O198" s="800"/>
      <c r="P198" s="800"/>
      <c r="Q198" s="800"/>
      <c r="R198" s="800"/>
      <c r="S198" s="800"/>
      <c r="T198" s="800"/>
      <c r="U198" s="801"/>
      <c r="V198" s="226"/>
    </row>
    <row r="199" spans="3:24" ht="18" customHeight="1" x14ac:dyDescent="0.15">
      <c r="C199" s="464" t="s">
        <v>114</v>
      </c>
      <c r="D199" s="464"/>
      <c r="E199" s="464"/>
      <c r="F199" s="464"/>
      <c r="G199" s="464"/>
      <c r="H199" s="464"/>
      <c r="I199" s="464"/>
      <c r="J199" s="464"/>
      <c r="K199" s="464"/>
      <c r="L199" s="464"/>
      <c r="M199" s="464"/>
      <c r="N199" s="464"/>
      <c r="O199" s="464"/>
      <c r="P199" s="464"/>
      <c r="Q199" s="464"/>
      <c r="R199" s="464"/>
      <c r="S199" s="464"/>
      <c r="T199" s="464"/>
      <c r="U199" s="464"/>
      <c r="V199" s="232"/>
    </row>
    <row r="200" spans="3:24" ht="15" customHeight="1" x14ac:dyDescent="0.15">
      <c r="C200" s="182"/>
      <c r="D200" s="471" t="s">
        <v>48</v>
      </c>
      <c r="E200" s="474" t="s">
        <v>79</v>
      </c>
      <c r="F200" s="267" t="s">
        <v>80</v>
      </c>
      <c r="G200" s="31"/>
      <c r="H200" s="31"/>
      <c r="I200" s="29"/>
      <c r="J200" s="29"/>
      <c r="K200" s="29"/>
      <c r="L200" s="30"/>
      <c r="M200" s="30"/>
      <c r="N200" s="30"/>
      <c r="O200" s="31"/>
      <c r="P200" s="31"/>
      <c r="Q200" s="31"/>
      <c r="R200" s="31"/>
      <c r="S200" s="29"/>
      <c r="T200" s="29"/>
      <c r="U200" s="32"/>
      <c r="V200" s="226"/>
    </row>
    <row r="201" spans="3:24" ht="45" customHeight="1" x14ac:dyDescent="0.15">
      <c r="C201" s="178"/>
      <c r="D201" s="472"/>
      <c r="E201" s="475"/>
      <c r="F201" s="489" t="s">
        <v>108</v>
      </c>
      <c r="G201" s="490"/>
      <c r="H201" s="490"/>
      <c r="I201" s="490"/>
      <c r="J201" s="490"/>
      <c r="K201" s="812">
        <f>+表紙!K225</f>
        <v>925.1</v>
      </c>
      <c r="L201" s="812"/>
      <c r="M201" s="812"/>
      <c r="N201" s="812"/>
      <c r="O201" s="812"/>
      <c r="P201" s="181" t="s">
        <v>77</v>
      </c>
      <c r="Q201" s="802" t="s">
        <v>115</v>
      </c>
      <c r="R201" s="803"/>
      <c r="S201" s="803"/>
      <c r="T201" s="803"/>
      <c r="U201" s="804"/>
      <c r="V201" s="92"/>
      <c r="W201" s="92"/>
      <c r="X201" s="232"/>
    </row>
    <row r="202" spans="3:24" ht="45" customHeight="1" x14ac:dyDescent="0.15">
      <c r="C202" s="178"/>
      <c r="D202" s="472"/>
      <c r="E202" s="475"/>
      <c r="F202" s="234"/>
      <c r="G202" s="483" t="s">
        <v>110</v>
      </c>
      <c r="H202" s="484"/>
      <c r="I202" s="484"/>
      <c r="J202" s="484"/>
      <c r="K202" s="812">
        <f>+表紙!K226</f>
        <v>0</v>
      </c>
      <c r="L202" s="812"/>
      <c r="M202" s="812"/>
      <c r="N202" s="812"/>
      <c r="O202" s="812"/>
      <c r="P202" s="417" t="s">
        <v>77</v>
      </c>
      <c r="Q202" s="805"/>
      <c r="R202" s="806"/>
      <c r="S202" s="806"/>
      <c r="T202" s="806"/>
      <c r="U202" s="807"/>
      <c r="V202" s="92"/>
      <c r="W202" s="92"/>
      <c r="X202" s="232"/>
    </row>
    <row r="203" spans="3:24" ht="45" customHeight="1" x14ac:dyDescent="0.15">
      <c r="C203" s="178"/>
      <c r="D203" s="472"/>
      <c r="E203" s="475"/>
      <c r="F203" s="234"/>
      <c r="G203" s="483" t="s">
        <v>111</v>
      </c>
      <c r="H203" s="484"/>
      <c r="I203" s="484"/>
      <c r="J203" s="484"/>
      <c r="K203" s="812">
        <f>+表紙!K227</f>
        <v>0</v>
      </c>
      <c r="L203" s="812"/>
      <c r="M203" s="812"/>
      <c r="N203" s="812"/>
      <c r="O203" s="812"/>
      <c r="P203" s="417" t="s">
        <v>77</v>
      </c>
      <c r="Q203" s="805"/>
      <c r="R203" s="806"/>
      <c r="S203" s="806"/>
      <c r="T203" s="806"/>
      <c r="U203" s="807"/>
      <c r="V203" s="92"/>
      <c r="W203" s="92"/>
      <c r="X203" s="232"/>
    </row>
    <row r="204" spans="3:24" ht="45" customHeight="1" x14ac:dyDescent="0.15">
      <c r="C204" s="178"/>
      <c r="D204" s="472"/>
      <c r="E204" s="475"/>
      <c r="F204" s="234"/>
      <c r="G204" s="483" t="s">
        <v>112</v>
      </c>
      <c r="H204" s="484"/>
      <c r="I204" s="484"/>
      <c r="J204" s="484"/>
      <c r="K204" s="812">
        <f>+表紙!K228</f>
        <v>24</v>
      </c>
      <c r="L204" s="812"/>
      <c r="M204" s="812"/>
      <c r="N204" s="812"/>
      <c r="O204" s="812"/>
      <c r="P204" s="417" t="s">
        <v>77</v>
      </c>
      <c r="Q204" s="805"/>
      <c r="R204" s="806"/>
      <c r="S204" s="806"/>
      <c r="T204" s="806"/>
      <c r="U204" s="807"/>
      <c r="V204" s="92"/>
      <c r="W204" s="92"/>
      <c r="X204" s="232"/>
    </row>
    <row r="205" spans="3:24" ht="45" customHeight="1" x14ac:dyDescent="0.15">
      <c r="C205" s="178"/>
      <c r="D205" s="472"/>
      <c r="E205" s="475"/>
      <c r="F205" s="235"/>
      <c r="G205" s="483" t="s">
        <v>113</v>
      </c>
      <c r="H205" s="484"/>
      <c r="I205" s="484"/>
      <c r="J205" s="484"/>
      <c r="K205" s="812">
        <f>+表紙!K229</f>
        <v>0</v>
      </c>
      <c r="L205" s="812"/>
      <c r="M205" s="812"/>
      <c r="N205" s="812"/>
      <c r="O205" s="812"/>
      <c r="P205" s="417" t="s">
        <v>77</v>
      </c>
      <c r="Q205" s="808"/>
      <c r="R205" s="809"/>
      <c r="S205" s="809"/>
      <c r="T205" s="809"/>
      <c r="U205" s="810"/>
      <c r="V205" s="92"/>
      <c r="W205" s="92"/>
      <c r="X205" s="232"/>
    </row>
    <row r="206" spans="3:24" ht="13.9" customHeight="1" x14ac:dyDescent="0.15">
      <c r="C206" s="178"/>
      <c r="D206" s="472"/>
      <c r="E206" s="475"/>
      <c r="F206" s="163" t="s">
        <v>82</v>
      </c>
      <c r="G206" s="36"/>
      <c r="H206" s="36"/>
      <c r="I206" s="34"/>
      <c r="J206" s="34"/>
      <c r="K206" s="34"/>
      <c r="L206" s="35"/>
      <c r="M206" s="35"/>
      <c r="N206" s="35"/>
      <c r="O206" s="36"/>
      <c r="P206" s="36"/>
      <c r="Q206" s="36"/>
      <c r="R206" s="36"/>
      <c r="S206" s="34"/>
      <c r="T206" s="34"/>
      <c r="U206" s="37"/>
      <c r="V206" s="232"/>
    </row>
    <row r="207" spans="3:24" ht="13.9" customHeight="1" x14ac:dyDescent="0.15">
      <c r="C207" s="178"/>
      <c r="D207" s="472"/>
      <c r="E207" s="475"/>
      <c r="F207" s="796" t="str">
        <f>IF(COUNTA(表紙!F231)=1,+表紙!F231,"")</f>
        <v/>
      </c>
      <c r="G207" s="797"/>
      <c r="H207" s="797"/>
      <c r="I207" s="797"/>
      <c r="J207" s="797"/>
      <c r="K207" s="797"/>
      <c r="L207" s="797"/>
      <c r="M207" s="797"/>
      <c r="N207" s="797"/>
      <c r="O207" s="797"/>
      <c r="P207" s="797"/>
      <c r="Q207" s="797"/>
      <c r="R207" s="797"/>
      <c r="S207" s="797"/>
      <c r="T207" s="797"/>
      <c r="U207" s="798"/>
      <c r="V207" s="232"/>
    </row>
    <row r="208" spans="3:24" ht="13.9" customHeight="1" x14ac:dyDescent="0.15">
      <c r="C208" s="178"/>
      <c r="D208" s="472"/>
      <c r="E208" s="475"/>
      <c r="F208" s="796"/>
      <c r="G208" s="797"/>
      <c r="H208" s="797"/>
      <c r="I208" s="797"/>
      <c r="J208" s="797"/>
      <c r="K208" s="797"/>
      <c r="L208" s="797"/>
      <c r="M208" s="797"/>
      <c r="N208" s="797"/>
      <c r="O208" s="797"/>
      <c r="P208" s="797"/>
      <c r="Q208" s="797"/>
      <c r="R208" s="797"/>
      <c r="S208" s="797"/>
      <c r="T208" s="797"/>
      <c r="U208" s="798"/>
      <c r="V208" s="232"/>
    </row>
    <row r="209" spans="1:22" ht="13.9" customHeight="1" x14ac:dyDescent="0.15">
      <c r="C209" s="178"/>
      <c r="D209" s="472"/>
      <c r="E209" s="475"/>
      <c r="F209" s="796"/>
      <c r="G209" s="797"/>
      <c r="H209" s="797"/>
      <c r="I209" s="797"/>
      <c r="J209" s="797"/>
      <c r="K209" s="797"/>
      <c r="L209" s="797"/>
      <c r="M209" s="797"/>
      <c r="N209" s="797"/>
      <c r="O209" s="797"/>
      <c r="P209" s="797"/>
      <c r="Q209" s="797"/>
      <c r="R209" s="797"/>
      <c r="S209" s="797"/>
      <c r="T209" s="797"/>
      <c r="U209" s="798"/>
      <c r="V209" s="232"/>
    </row>
    <row r="210" spans="1:22" ht="13.9" customHeight="1" x14ac:dyDescent="0.15">
      <c r="C210" s="178"/>
      <c r="D210" s="472"/>
      <c r="E210" s="475"/>
      <c r="F210" s="796"/>
      <c r="G210" s="797"/>
      <c r="H210" s="797"/>
      <c r="I210" s="797"/>
      <c r="J210" s="797"/>
      <c r="K210" s="797"/>
      <c r="L210" s="797"/>
      <c r="M210" s="797"/>
      <c r="N210" s="797"/>
      <c r="O210" s="797"/>
      <c r="P210" s="797"/>
      <c r="Q210" s="797"/>
      <c r="R210" s="797"/>
      <c r="S210" s="797"/>
      <c r="T210" s="797"/>
      <c r="U210" s="798"/>
      <c r="V210" s="232"/>
    </row>
    <row r="211" spans="1:22" ht="13.9" customHeight="1" x14ac:dyDescent="0.15">
      <c r="C211" s="178"/>
      <c r="D211" s="472"/>
      <c r="E211" s="475"/>
      <c r="F211" s="796"/>
      <c r="G211" s="797"/>
      <c r="H211" s="797"/>
      <c r="I211" s="797"/>
      <c r="J211" s="797"/>
      <c r="K211" s="797"/>
      <c r="L211" s="797"/>
      <c r="M211" s="797"/>
      <c r="N211" s="797"/>
      <c r="O211" s="797"/>
      <c r="P211" s="797"/>
      <c r="Q211" s="797"/>
      <c r="R211" s="797"/>
      <c r="S211" s="797"/>
      <c r="T211" s="797"/>
      <c r="U211" s="798"/>
      <c r="V211" s="232"/>
    </row>
    <row r="212" spans="1:22" ht="13.9" customHeight="1" x14ac:dyDescent="0.15">
      <c r="C212" s="178"/>
      <c r="D212" s="472"/>
      <c r="E212" s="475"/>
      <c r="F212" s="796"/>
      <c r="G212" s="797"/>
      <c r="H212" s="797"/>
      <c r="I212" s="797"/>
      <c r="J212" s="797"/>
      <c r="K212" s="797"/>
      <c r="L212" s="797"/>
      <c r="M212" s="797"/>
      <c r="N212" s="797"/>
      <c r="O212" s="797"/>
      <c r="P212" s="797"/>
      <c r="Q212" s="797"/>
      <c r="R212" s="797"/>
      <c r="S212" s="797"/>
      <c r="T212" s="797"/>
      <c r="U212" s="798"/>
      <c r="V212" s="232"/>
    </row>
    <row r="213" spans="1:22" ht="13.9" customHeight="1" x14ac:dyDescent="0.15">
      <c r="C213" s="178"/>
      <c r="D213" s="472"/>
      <c r="E213" s="475"/>
      <c r="F213" s="796"/>
      <c r="G213" s="797"/>
      <c r="H213" s="797"/>
      <c r="I213" s="797"/>
      <c r="J213" s="797"/>
      <c r="K213" s="797"/>
      <c r="L213" s="797"/>
      <c r="M213" s="797"/>
      <c r="N213" s="797"/>
      <c r="O213" s="797"/>
      <c r="P213" s="797"/>
      <c r="Q213" s="797"/>
      <c r="R213" s="797"/>
      <c r="S213" s="797"/>
      <c r="T213" s="797"/>
      <c r="U213" s="798"/>
      <c r="V213" s="232"/>
    </row>
    <row r="214" spans="1:22" ht="13.9" customHeight="1" x14ac:dyDescent="0.15">
      <c r="C214" s="178"/>
      <c r="D214" s="472"/>
      <c r="E214" s="475"/>
      <c r="F214" s="796"/>
      <c r="G214" s="797"/>
      <c r="H214" s="797"/>
      <c r="I214" s="797"/>
      <c r="J214" s="797"/>
      <c r="K214" s="797"/>
      <c r="L214" s="797"/>
      <c r="M214" s="797"/>
      <c r="N214" s="797"/>
      <c r="O214" s="797"/>
      <c r="P214" s="797"/>
      <c r="Q214" s="797"/>
      <c r="R214" s="797"/>
      <c r="S214" s="797"/>
      <c r="T214" s="797"/>
      <c r="U214" s="798"/>
      <c r="V214" s="232"/>
    </row>
    <row r="215" spans="1:22" ht="13.9" customHeight="1" x14ac:dyDescent="0.15">
      <c r="C215" s="178"/>
      <c r="D215" s="472"/>
      <c r="E215" s="475"/>
      <c r="F215" s="799"/>
      <c r="G215" s="800"/>
      <c r="H215" s="800"/>
      <c r="I215" s="800"/>
      <c r="J215" s="800"/>
      <c r="K215" s="800"/>
      <c r="L215" s="800"/>
      <c r="M215" s="800"/>
      <c r="N215" s="800"/>
      <c r="O215" s="800"/>
      <c r="P215" s="800"/>
      <c r="Q215" s="800"/>
      <c r="R215" s="800"/>
      <c r="S215" s="800"/>
      <c r="T215" s="800"/>
      <c r="U215" s="801"/>
      <c r="V215" s="232"/>
    </row>
    <row r="216" spans="1:22" ht="60" customHeight="1" x14ac:dyDescent="0.15">
      <c r="C216" s="465" t="s">
        <v>116</v>
      </c>
      <c r="D216" s="466"/>
      <c r="E216" s="467"/>
      <c r="F216" s="28"/>
      <c r="G216" s="28"/>
      <c r="H216" s="28"/>
      <c r="I216" s="29"/>
      <c r="J216" s="29"/>
      <c r="K216" s="29"/>
      <c r="L216" s="30"/>
      <c r="M216" s="30"/>
      <c r="N216" s="30"/>
      <c r="O216" s="31"/>
      <c r="P216" s="31"/>
      <c r="Q216" s="31"/>
      <c r="R216" s="31"/>
      <c r="S216" s="29"/>
      <c r="T216" s="268"/>
      <c r="U216" s="269"/>
    </row>
    <row r="217" spans="1:22" ht="19.899999999999999" customHeight="1" x14ac:dyDescent="0.15">
      <c r="C217" s="402"/>
      <c r="D217" s="403"/>
      <c r="E217" s="403"/>
      <c r="F217" s="33"/>
      <c r="G217" s="33"/>
      <c r="H217" s="33"/>
      <c r="I217" s="34"/>
      <c r="J217" s="34"/>
      <c r="K217" s="34"/>
      <c r="L217" s="35"/>
      <c r="M217" s="35"/>
      <c r="N217" s="35"/>
      <c r="O217" s="36"/>
      <c r="P217" s="36"/>
      <c r="Q217" s="36"/>
      <c r="R217" s="36"/>
      <c r="S217" s="34"/>
      <c r="T217" s="260"/>
      <c r="U217" s="260"/>
    </row>
    <row r="218" spans="1:22" ht="19.899999999999999" customHeight="1" x14ac:dyDescent="0.15">
      <c r="C218" s="461"/>
      <c r="D218" s="389"/>
      <c r="E218" s="389"/>
      <c r="I218" s="260"/>
      <c r="J218" s="260"/>
      <c r="K218" s="260"/>
      <c r="L218" s="24"/>
      <c r="M218" s="24"/>
      <c r="N218" s="24"/>
      <c r="O218" s="176"/>
      <c r="P218" s="176"/>
      <c r="Q218" s="176"/>
      <c r="R218" s="176"/>
      <c r="S218" s="260"/>
      <c r="T218" s="260"/>
      <c r="U218" s="260"/>
    </row>
    <row r="219" spans="1:22" ht="19.899999999999999" customHeight="1" x14ac:dyDescent="0.15">
      <c r="C219" s="461"/>
      <c r="D219" s="389"/>
      <c r="E219" s="389"/>
      <c r="I219" s="260"/>
      <c r="J219" s="260"/>
      <c r="K219" s="260"/>
      <c r="L219" s="24"/>
      <c r="M219" s="24"/>
      <c r="N219" s="24"/>
      <c r="O219" s="176"/>
      <c r="P219" s="176"/>
      <c r="Q219" s="176"/>
      <c r="R219" s="176"/>
      <c r="S219" s="260"/>
      <c r="T219" s="260"/>
      <c r="U219" s="260"/>
    </row>
    <row r="220" spans="1:22" ht="19.899999999999999" customHeight="1" x14ac:dyDescent="0.15">
      <c r="C220" s="461"/>
      <c r="D220" s="389"/>
      <c r="E220" s="389"/>
      <c r="I220" s="260"/>
      <c r="J220" s="260"/>
      <c r="K220" s="260"/>
      <c r="L220" s="24"/>
      <c r="M220" s="24"/>
      <c r="N220" s="24"/>
      <c r="O220" s="176"/>
      <c r="P220" s="176"/>
      <c r="Q220" s="176"/>
      <c r="R220" s="176"/>
      <c r="S220" s="260"/>
      <c r="T220" s="260"/>
      <c r="U220" s="260"/>
    </row>
    <row r="221" spans="1:22" ht="19.899999999999999" customHeight="1" x14ac:dyDescent="0.15">
      <c r="C221" s="461"/>
      <c r="D221" s="389"/>
      <c r="E221" s="389"/>
      <c r="I221" s="260"/>
      <c r="J221" s="260"/>
      <c r="K221" s="260"/>
      <c r="L221" s="24"/>
      <c r="M221" s="24"/>
      <c r="N221" s="24"/>
      <c r="O221" s="176"/>
      <c r="P221" s="176"/>
      <c r="Q221" s="176"/>
      <c r="R221" s="176"/>
      <c r="S221" s="260"/>
      <c r="T221" s="260"/>
      <c r="U221" s="260"/>
    </row>
    <row r="222" spans="1:22" ht="19.899999999999999" customHeight="1" x14ac:dyDescent="0.15">
      <c r="C222" s="464" t="s">
        <v>117</v>
      </c>
      <c r="D222" s="464"/>
      <c r="E222" s="464"/>
      <c r="F222" s="464"/>
      <c r="G222" s="464"/>
      <c r="H222" s="464"/>
      <c r="I222" s="464"/>
      <c r="J222" s="464"/>
      <c r="K222" s="464"/>
      <c r="L222" s="464"/>
      <c r="M222" s="464"/>
      <c r="N222" s="464"/>
      <c r="O222" s="464"/>
      <c r="P222" s="464"/>
      <c r="Q222" s="464"/>
      <c r="R222" s="464"/>
      <c r="S222" s="464"/>
      <c r="T222" s="464"/>
      <c r="U222" s="464"/>
    </row>
    <row r="223" spans="1:22" ht="13.5" x14ac:dyDescent="0.15">
      <c r="C223" s="163" t="s">
        <v>118</v>
      </c>
      <c r="D223" s="5"/>
      <c r="E223" s="5"/>
      <c r="F223" s="33"/>
      <c r="G223" s="33"/>
      <c r="H223" s="33"/>
      <c r="I223" s="34"/>
      <c r="J223" s="34"/>
      <c r="K223" s="34"/>
      <c r="L223" s="35"/>
      <c r="M223" s="35"/>
      <c r="N223" s="35"/>
      <c r="O223" s="36"/>
      <c r="P223" s="36"/>
      <c r="Q223" s="36"/>
      <c r="R223" s="36"/>
      <c r="S223" s="34"/>
      <c r="T223" s="34"/>
      <c r="U223" s="37"/>
    </row>
    <row r="224" spans="1:22" ht="15" customHeight="1" x14ac:dyDescent="0.15">
      <c r="A224" s="22">
        <v>11</v>
      </c>
      <c r="C224" s="236"/>
      <c r="D224" s="38"/>
      <c r="E224" s="38"/>
      <c r="F224" s="38"/>
      <c r="G224" s="38"/>
      <c r="H224" s="38"/>
      <c r="I224" s="38"/>
      <c r="J224" s="38"/>
      <c r="K224" s="38"/>
      <c r="L224" s="38"/>
      <c r="M224" s="38"/>
      <c r="N224" s="38"/>
      <c r="O224" s="38"/>
      <c r="P224" s="38"/>
      <c r="Q224" s="38"/>
      <c r="R224" s="38"/>
      <c r="S224" s="38"/>
      <c r="T224" s="38"/>
      <c r="U224" s="39"/>
    </row>
    <row r="225" spans="3:21" ht="24" customHeight="1" x14ac:dyDescent="0.15">
      <c r="C225" s="183">
        <v>1</v>
      </c>
      <c r="D225" s="462" t="s">
        <v>119</v>
      </c>
      <c r="E225" s="462"/>
      <c r="F225" s="462"/>
      <c r="G225" s="462"/>
      <c r="H225" s="462"/>
      <c r="I225" s="462"/>
      <c r="J225" s="462"/>
      <c r="K225" s="462"/>
      <c r="L225" s="462"/>
      <c r="M225" s="462"/>
      <c r="N225" s="462"/>
      <c r="O225" s="462"/>
      <c r="P225" s="462"/>
      <c r="Q225" s="462"/>
      <c r="R225" s="462"/>
      <c r="S225" s="462"/>
      <c r="T225" s="462"/>
      <c r="U225" s="463"/>
    </row>
    <row r="226" spans="3:21" ht="40.9" customHeight="1" x14ac:dyDescent="0.15">
      <c r="C226" s="183"/>
      <c r="D226" s="462" t="s">
        <v>120</v>
      </c>
      <c r="E226" s="462"/>
      <c r="F226" s="462"/>
      <c r="G226" s="462"/>
      <c r="H226" s="462"/>
      <c r="I226" s="462"/>
      <c r="J226" s="462"/>
      <c r="K226" s="462"/>
      <c r="L226" s="462"/>
      <c r="M226" s="462"/>
      <c r="N226" s="462"/>
      <c r="O226" s="462"/>
      <c r="P226" s="462"/>
      <c r="Q226" s="462"/>
      <c r="R226" s="462"/>
      <c r="S226" s="462"/>
      <c r="T226" s="462"/>
      <c r="U226" s="463"/>
    </row>
    <row r="227" spans="3:21" ht="15" customHeight="1" x14ac:dyDescent="0.15">
      <c r="C227" s="183">
        <v>2</v>
      </c>
      <c r="D227" s="184" t="s">
        <v>121</v>
      </c>
      <c r="E227" s="407"/>
      <c r="F227" s="407"/>
      <c r="G227" s="407"/>
      <c r="H227" s="407"/>
      <c r="I227" s="407"/>
      <c r="J227" s="407"/>
      <c r="K227" s="407"/>
      <c r="L227" s="407"/>
      <c r="M227" s="407"/>
      <c r="N227" s="407"/>
      <c r="O227" s="407"/>
      <c r="P227" s="407"/>
      <c r="Q227" s="407"/>
      <c r="R227" s="407"/>
      <c r="S227" s="407"/>
      <c r="T227" s="407"/>
      <c r="U227" s="408"/>
    </row>
    <row r="228" spans="3:21" ht="15" customHeight="1" x14ac:dyDescent="0.15">
      <c r="C228" s="183">
        <v>3</v>
      </c>
      <c r="D228" s="184" t="s">
        <v>122</v>
      </c>
      <c r="E228" s="407"/>
      <c r="F228" s="407"/>
      <c r="G228" s="407"/>
      <c r="H228" s="407"/>
      <c r="I228" s="407"/>
      <c r="J228" s="407"/>
      <c r="K228" s="407"/>
      <c r="L228" s="407"/>
      <c r="M228" s="407"/>
      <c r="N228" s="407"/>
      <c r="O228" s="407"/>
      <c r="P228" s="407"/>
      <c r="Q228" s="407"/>
      <c r="R228" s="407"/>
      <c r="S228" s="407"/>
      <c r="T228" s="407"/>
      <c r="U228" s="408"/>
    </row>
    <row r="229" spans="3:21" ht="15" customHeight="1" x14ac:dyDescent="0.15">
      <c r="C229" s="183"/>
      <c r="D229" s="185" t="s">
        <v>123</v>
      </c>
      <c r="E229" s="184" t="s">
        <v>124</v>
      </c>
      <c r="F229" s="407"/>
      <c r="G229" s="407"/>
      <c r="H229" s="407"/>
      <c r="I229" s="407"/>
      <c r="J229" s="407"/>
      <c r="K229" s="407"/>
      <c r="L229" s="407"/>
      <c r="M229" s="407"/>
      <c r="N229" s="407"/>
      <c r="O229" s="407"/>
      <c r="P229" s="407"/>
      <c r="Q229" s="407"/>
      <c r="R229" s="407"/>
      <c r="S229" s="407"/>
      <c r="T229" s="407"/>
      <c r="U229" s="408"/>
    </row>
    <row r="230" spans="3:21" ht="39" customHeight="1" x14ac:dyDescent="0.15">
      <c r="C230" s="183"/>
      <c r="D230" s="185" t="s">
        <v>125</v>
      </c>
      <c r="E230" s="462" t="s">
        <v>126</v>
      </c>
      <c r="F230" s="462"/>
      <c r="G230" s="462"/>
      <c r="H230" s="462"/>
      <c r="I230" s="462"/>
      <c r="J230" s="462"/>
      <c r="K230" s="462"/>
      <c r="L230" s="462"/>
      <c r="M230" s="462"/>
      <c r="N230" s="462"/>
      <c r="O230" s="462"/>
      <c r="P230" s="462"/>
      <c r="Q230" s="462"/>
      <c r="R230" s="462"/>
      <c r="S230" s="462"/>
      <c r="T230" s="462"/>
      <c r="U230" s="463"/>
    </row>
    <row r="231" spans="3:21" ht="30" customHeight="1" x14ac:dyDescent="0.15">
      <c r="C231" s="183"/>
      <c r="D231" s="185" t="s">
        <v>128</v>
      </c>
      <c r="E231" s="462" t="s">
        <v>129</v>
      </c>
      <c r="F231" s="462"/>
      <c r="G231" s="462"/>
      <c r="H231" s="462"/>
      <c r="I231" s="462"/>
      <c r="J231" s="462"/>
      <c r="K231" s="462"/>
      <c r="L231" s="462"/>
      <c r="M231" s="462"/>
      <c r="N231" s="462"/>
      <c r="O231" s="462"/>
      <c r="P231" s="462"/>
      <c r="Q231" s="462"/>
      <c r="R231" s="462"/>
      <c r="S231" s="462"/>
      <c r="T231" s="462"/>
      <c r="U231" s="463"/>
    </row>
    <row r="232" spans="3:21" ht="40.9" customHeight="1" x14ac:dyDescent="0.15">
      <c r="C232" s="183">
        <v>4</v>
      </c>
      <c r="D232" s="462" t="s">
        <v>131</v>
      </c>
      <c r="E232" s="462"/>
      <c r="F232" s="462"/>
      <c r="G232" s="462"/>
      <c r="H232" s="462"/>
      <c r="I232" s="462"/>
      <c r="J232" s="462"/>
      <c r="K232" s="462"/>
      <c r="L232" s="462"/>
      <c r="M232" s="462"/>
      <c r="N232" s="462"/>
      <c r="O232" s="462"/>
      <c r="P232" s="462"/>
      <c r="Q232" s="462"/>
      <c r="R232" s="462"/>
      <c r="S232" s="462"/>
      <c r="T232" s="462"/>
      <c r="U232" s="463"/>
    </row>
    <row r="233" spans="3:21" ht="76.150000000000006" customHeight="1" x14ac:dyDescent="0.15">
      <c r="C233" s="183">
        <v>5</v>
      </c>
      <c r="D233" s="462" t="s">
        <v>133</v>
      </c>
      <c r="E233" s="462"/>
      <c r="F233" s="462"/>
      <c r="G233" s="462"/>
      <c r="H233" s="462"/>
      <c r="I233" s="462"/>
      <c r="J233" s="462"/>
      <c r="K233" s="462"/>
      <c r="L233" s="462"/>
      <c r="M233" s="462"/>
      <c r="N233" s="462"/>
      <c r="O233" s="462"/>
      <c r="P233" s="462"/>
      <c r="Q233" s="462"/>
      <c r="R233" s="462"/>
      <c r="S233" s="462"/>
      <c r="T233" s="462"/>
      <c r="U233" s="463"/>
    </row>
    <row r="234" spans="3:21" ht="40.9" customHeight="1" x14ac:dyDescent="0.15">
      <c r="C234" s="183">
        <v>6</v>
      </c>
      <c r="D234" s="462" t="s">
        <v>135</v>
      </c>
      <c r="E234" s="462"/>
      <c r="F234" s="462"/>
      <c r="G234" s="462"/>
      <c r="H234" s="462"/>
      <c r="I234" s="462"/>
      <c r="J234" s="462"/>
      <c r="K234" s="462"/>
      <c r="L234" s="462"/>
      <c r="M234" s="462"/>
      <c r="N234" s="462"/>
      <c r="O234" s="462"/>
      <c r="P234" s="462"/>
      <c r="Q234" s="462"/>
      <c r="R234" s="462"/>
      <c r="S234" s="462"/>
      <c r="T234" s="462"/>
      <c r="U234" s="463"/>
    </row>
    <row r="235" spans="3:21" ht="15" customHeight="1" x14ac:dyDescent="0.15">
      <c r="C235" s="183">
        <v>7</v>
      </c>
      <c r="D235" s="184" t="s">
        <v>137</v>
      </c>
      <c r="E235" s="407"/>
      <c r="F235" s="407"/>
      <c r="G235" s="407"/>
      <c r="H235" s="407"/>
      <c r="I235" s="407"/>
      <c r="J235" s="407"/>
      <c r="K235" s="407"/>
      <c r="L235" s="407"/>
      <c r="M235" s="407"/>
      <c r="N235" s="407"/>
      <c r="O235" s="407"/>
      <c r="P235" s="407"/>
      <c r="Q235" s="407"/>
      <c r="R235" s="407"/>
      <c r="S235" s="407"/>
      <c r="T235" s="407"/>
      <c r="U235" s="408"/>
    </row>
    <row r="236" spans="3:21" ht="15" customHeight="1" x14ac:dyDescent="0.15">
      <c r="C236" s="186"/>
      <c r="D236" s="40"/>
      <c r="E236" s="40"/>
      <c r="F236" s="40"/>
      <c r="G236" s="40"/>
      <c r="H236" s="40"/>
      <c r="I236" s="40"/>
      <c r="J236" s="40"/>
      <c r="K236" s="40"/>
      <c r="L236" s="40"/>
      <c r="M236" s="40"/>
      <c r="N236" s="40"/>
      <c r="O236" s="40"/>
      <c r="P236" s="40"/>
      <c r="Q236" s="40"/>
      <c r="R236" s="40"/>
      <c r="S236" s="40"/>
      <c r="T236" s="40"/>
      <c r="U236" s="41"/>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400</v>
      </c>
    </row>
    <row r="4" spans="2:4" ht="65.099999999999994" customHeight="1" x14ac:dyDescent="0.15">
      <c r="B4" s="882" t="s">
        <v>401</v>
      </c>
      <c r="C4" s="882"/>
    </row>
    <row r="5" spans="2:4" ht="14.25" thickBot="1" x14ac:dyDescent="0.2">
      <c r="B5" s="6"/>
    </row>
    <row r="6" spans="2:4" x14ac:dyDescent="0.15">
      <c r="B6" s="98" t="s">
        <v>402</v>
      </c>
      <c r="C6" s="7" t="s">
        <v>403</v>
      </c>
    </row>
    <row r="7" spans="2:4" ht="114.95" customHeight="1" x14ac:dyDescent="0.15">
      <c r="B7" s="99" t="s">
        <v>404</v>
      </c>
      <c r="C7" s="8" t="s">
        <v>405</v>
      </c>
    </row>
    <row r="8" spans="2:4" ht="125.1" customHeight="1" x14ac:dyDescent="0.15">
      <c r="B8" s="100" t="s">
        <v>406</v>
      </c>
      <c r="C8" s="8" t="s">
        <v>407</v>
      </c>
    </row>
    <row r="9" spans="2:4" ht="75" customHeight="1" x14ac:dyDescent="0.15">
      <c r="B9" s="101" t="s">
        <v>408</v>
      </c>
      <c r="C9" s="8" t="s">
        <v>409</v>
      </c>
    </row>
    <row r="10" spans="2:4" ht="65.099999999999994" customHeight="1" x14ac:dyDescent="0.15">
      <c r="B10" s="101" t="s">
        <v>410</v>
      </c>
      <c r="C10" s="8" t="s">
        <v>411</v>
      </c>
    </row>
    <row r="11" spans="2:4" ht="39.950000000000003" customHeight="1" x14ac:dyDescent="0.15">
      <c r="B11" s="101" t="s">
        <v>412</v>
      </c>
      <c r="C11" s="8" t="s">
        <v>413</v>
      </c>
    </row>
    <row r="12" spans="2:4" ht="30" customHeight="1" x14ac:dyDescent="0.15">
      <c r="B12" s="101" t="s">
        <v>414</v>
      </c>
      <c r="C12" s="8" t="s">
        <v>415</v>
      </c>
    </row>
    <row r="13" spans="2:4" ht="30" customHeight="1" thickBot="1" x14ac:dyDescent="0.2">
      <c r="B13" s="102" t="s">
        <v>416</v>
      </c>
      <c r="C13" s="9" t="s">
        <v>417</v>
      </c>
      <c r="D13" s="103"/>
    </row>
    <row r="14" spans="2:4" ht="60" customHeight="1" x14ac:dyDescent="0.15">
      <c r="B14" s="883" t="s">
        <v>418</v>
      </c>
      <c r="C14" s="883"/>
      <c r="D14" s="10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F29" sqref="F29:G29"/>
    </sheetView>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145"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273</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3515</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v>3330</v>
      </c>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3330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3657</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3464.5</v>
      </c>
      <c r="G27" s="651"/>
      <c r="H27" s="195" t="s">
        <v>241</v>
      </c>
      <c r="L27" s="659"/>
      <c r="O27" s="661">
        <f>+Q30+ROUND(Q33,1)</f>
        <v>185</v>
      </c>
      <c r="P27" s="695"/>
      <c r="Q27" s="695"/>
      <c r="R27" s="695"/>
      <c r="S27" s="423" t="s">
        <v>77</v>
      </c>
      <c r="T27" s="65"/>
      <c r="U27" s="65"/>
      <c r="X27" s="63" t="s">
        <v>216</v>
      </c>
      <c r="Y27" s="66"/>
      <c r="AG27" s="434"/>
      <c r="AH27" s="434"/>
      <c r="AI27" s="434"/>
      <c r="AJ27" s="434"/>
      <c r="AK27" s="646">
        <f>+AG18+O27</f>
        <v>185</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192.5</v>
      </c>
      <c r="G29" s="651"/>
      <c r="H29" s="195" t="s">
        <v>241</v>
      </c>
      <c r="L29" s="659"/>
      <c r="O29" s="56"/>
      <c r="P29" s="135"/>
      <c r="Q29" s="52" t="s">
        <v>255</v>
      </c>
      <c r="R29" s="656" t="s">
        <v>256</v>
      </c>
      <c r="S29" s="698"/>
      <c r="T29" s="698"/>
      <c r="U29" s="699"/>
      <c r="V29" s="50"/>
      <c r="W29" s="67"/>
      <c r="X29" s="703" t="s">
        <v>257</v>
      </c>
      <c r="Y29" s="704"/>
      <c r="Z29" s="648">
        <v>185</v>
      </c>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185</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9" workbookViewId="0">
      <selection activeCell="Z31" sqref="Z31"/>
    </sheetView>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276</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116</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117.3</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116</v>
      </c>
      <c r="P27" s="695"/>
      <c r="Q27" s="695"/>
      <c r="R27" s="695"/>
      <c r="S27" s="423" t="s">
        <v>77</v>
      </c>
      <c r="T27" s="65"/>
      <c r="U27" s="65"/>
      <c r="X27" s="63" t="s">
        <v>216</v>
      </c>
      <c r="Y27" s="66"/>
      <c r="AG27" s="434"/>
      <c r="AH27" s="434"/>
      <c r="AI27" s="434"/>
      <c r="AJ27" s="434"/>
      <c r="AK27" s="646">
        <f>+AG18+O27</f>
        <v>116</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117.3</v>
      </c>
      <c r="G29" s="651"/>
      <c r="H29" s="195" t="s">
        <v>241</v>
      </c>
      <c r="L29" s="659"/>
      <c r="O29" s="56"/>
      <c r="P29" s="135"/>
      <c r="Q29" s="52" t="s">
        <v>255</v>
      </c>
      <c r="R29" s="656" t="s">
        <v>256</v>
      </c>
      <c r="S29" s="698"/>
      <c r="T29" s="698"/>
      <c r="U29" s="699"/>
      <c r="V29" s="50"/>
      <c r="W29" s="67"/>
      <c r="X29" s="703" t="s">
        <v>257</v>
      </c>
      <c r="Y29" s="704"/>
      <c r="Z29" s="648">
        <v>116</v>
      </c>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116</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19" workbookViewId="0">
      <selection activeCell="Z31" sqref="Z31"/>
    </sheetView>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277</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360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360.1</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360</v>
      </c>
      <c r="P27" s="695"/>
      <c r="Q27" s="695"/>
      <c r="R27" s="695"/>
      <c r="S27" s="423" t="s">
        <v>77</v>
      </c>
      <c r="T27" s="65"/>
      <c r="U27" s="65"/>
      <c r="X27" s="63" t="s">
        <v>216</v>
      </c>
      <c r="Y27" s="66"/>
      <c r="AG27" s="434"/>
      <c r="AH27" s="434"/>
      <c r="AI27" s="434"/>
      <c r="AJ27" s="434"/>
      <c r="AK27" s="646">
        <f>+AG18+O27</f>
        <v>360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360.1</v>
      </c>
      <c r="G29" s="651"/>
      <c r="H29" s="195" t="s">
        <v>241</v>
      </c>
      <c r="L29" s="659"/>
      <c r="O29" s="56"/>
      <c r="P29" s="135"/>
      <c r="Q29" s="52" t="s">
        <v>255</v>
      </c>
      <c r="R29" s="656" t="s">
        <v>256</v>
      </c>
      <c r="S29" s="698"/>
      <c r="T29" s="698"/>
      <c r="U29" s="699"/>
      <c r="V29" s="50"/>
      <c r="W29" s="67"/>
      <c r="X29" s="703" t="s">
        <v>257</v>
      </c>
      <c r="Y29" s="704"/>
      <c r="Z29" s="648">
        <v>360</v>
      </c>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360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9" workbookViewId="0">
      <selection activeCell="Z31" sqref="Z31"/>
    </sheetView>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278</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220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224.7</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220</v>
      </c>
      <c r="P27" s="695"/>
      <c r="Q27" s="695"/>
      <c r="R27" s="695"/>
      <c r="S27" s="423" t="s">
        <v>77</v>
      </c>
      <c r="T27" s="65"/>
      <c r="U27" s="65"/>
      <c r="X27" s="63" t="s">
        <v>216</v>
      </c>
      <c r="Y27" s="66"/>
      <c r="AG27" s="434"/>
      <c r="AH27" s="434"/>
      <c r="AI27" s="434"/>
      <c r="AJ27" s="434"/>
      <c r="AK27" s="646">
        <f>+AG18+O27</f>
        <v>220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224.7</v>
      </c>
      <c r="G29" s="651"/>
      <c r="H29" s="195" t="s">
        <v>241</v>
      </c>
      <c r="L29" s="659"/>
      <c r="O29" s="56"/>
      <c r="P29" s="135"/>
      <c r="Q29" s="52" t="s">
        <v>255</v>
      </c>
      <c r="R29" s="656" t="s">
        <v>256</v>
      </c>
      <c r="S29" s="698"/>
      <c r="T29" s="698"/>
      <c r="U29" s="699"/>
      <c r="V29" s="50"/>
      <c r="W29" s="67"/>
      <c r="X29" s="703" t="s">
        <v>257</v>
      </c>
      <c r="Y29" s="704"/>
      <c r="Z29" s="648">
        <v>220</v>
      </c>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220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6" workbookViewId="0">
      <selection activeCell="Z31" sqref="Z31"/>
    </sheetView>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82" t="s">
        <v>196</v>
      </c>
      <c r="C7" s="683"/>
      <c r="D7" s="684" t="s">
        <v>279</v>
      </c>
      <c r="E7" s="685"/>
      <c r="F7" s="685"/>
      <c r="G7" s="685"/>
      <c r="H7" s="686"/>
      <c r="I7" s="134"/>
      <c r="J7" s="434"/>
      <c r="K7" s="146"/>
      <c r="L7" s="146"/>
      <c r="M7" s="146"/>
      <c r="N7" s="146"/>
      <c r="O7" s="146"/>
      <c r="P7" s="146"/>
      <c r="Q7" s="146"/>
      <c r="R7" s="734"/>
      <c r="S7" s="735"/>
      <c r="T7" s="735"/>
      <c r="U7" s="735"/>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139"/>
      <c r="M8" s="139"/>
      <c r="N8" s="139"/>
      <c r="O8" s="139"/>
      <c r="P8" s="139"/>
      <c r="Q8" s="139"/>
      <c r="R8" s="139"/>
      <c r="S8" s="139"/>
      <c r="T8" s="139"/>
      <c r="U8" s="139"/>
      <c r="V8" s="123"/>
      <c r="W8" s="123"/>
      <c r="X8" s="123"/>
      <c r="Y8" s="94"/>
      <c r="Z8" s="94"/>
      <c r="AA8" s="94"/>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20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21.5</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20</v>
      </c>
      <c r="P27" s="695"/>
      <c r="Q27" s="695"/>
      <c r="R27" s="695"/>
      <c r="S27" s="423" t="s">
        <v>77</v>
      </c>
      <c r="T27" s="65"/>
      <c r="U27" s="65"/>
      <c r="X27" s="63" t="s">
        <v>216</v>
      </c>
      <c r="Y27" s="66"/>
      <c r="AG27" s="434"/>
      <c r="AH27" s="434"/>
      <c r="AI27" s="434"/>
      <c r="AJ27" s="434"/>
      <c r="AK27" s="646">
        <f>+AG18+O27</f>
        <v>20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21.5</v>
      </c>
      <c r="G29" s="651"/>
      <c r="H29" s="195" t="s">
        <v>241</v>
      </c>
      <c r="L29" s="659"/>
      <c r="O29" s="56"/>
      <c r="P29" s="135"/>
      <c r="Q29" s="52" t="s">
        <v>255</v>
      </c>
      <c r="R29" s="656" t="s">
        <v>256</v>
      </c>
      <c r="S29" s="698"/>
      <c r="T29" s="698"/>
      <c r="U29" s="699"/>
      <c r="V29" s="50"/>
      <c r="W29" s="67"/>
      <c r="X29" s="703" t="s">
        <v>257</v>
      </c>
      <c r="Y29" s="704"/>
      <c r="Z29" s="648">
        <v>20</v>
      </c>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20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16" workbookViewId="0"/>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129"/>
      <c r="Z6" s="129"/>
      <c r="AA6" s="129"/>
      <c r="AB6" s="129"/>
      <c r="AC6" s="129"/>
      <c r="AD6" s="129"/>
      <c r="AE6" s="129"/>
      <c r="AF6" s="129"/>
      <c r="AG6" s="129"/>
      <c r="AH6" s="129"/>
      <c r="AI6" s="129"/>
      <c r="AJ6" s="129"/>
      <c r="AK6" s="129"/>
      <c r="AL6" s="129"/>
      <c r="AM6" s="129"/>
      <c r="AN6" s="129"/>
      <c r="AO6" s="129"/>
      <c r="AP6" s="129"/>
      <c r="AQ6" s="129"/>
      <c r="AR6" s="129"/>
      <c r="AS6" s="129"/>
      <c r="AT6" s="129"/>
      <c r="AU6" s="129"/>
    </row>
    <row r="7" spans="2:47" ht="28.15" customHeight="1" thickBot="1" x14ac:dyDescent="0.2">
      <c r="B7" s="682" t="s">
        <v>196</v>
      </c>
      <c r="C7" s="683"/>
      <c r="D7" s="684" t="s">
        <v>280</v>
      </c>
      <c r="E7" s="685"/>
      <c r="F7" s="685"/>
      <c r="G7" s="685"/>
      <c r="H7" s="686"/>
      <c r="I7" s="134"/>
      <c r="J7" s="434"/>
      <c r="K7" s="146"/>
      <c r="L7" s="739" t="s">
        <v>281</v>
      </c>
      <c r="M7" s="740"/>
      <c r="N7" s="740"/>
      <c r="O7" s="740"/>
      <c r="P7" s="740"/>
      <c r="Q7" s="740"/>
      <c r="R7" s="740"/>
      <c r="S7" s="740"/>
      <c r="T7" s="740"/>
      <c r="U7" s="740"/>
      <c r="V7" s="741"/>
      <c r="W7" s="741"/>
      <c r="X7" s="740"/>
      <c r="Y7" s="740"/>
      <c r="Z7" s="740"/>
      <c r="AA7" s="742"/>
      <c r="AB7" s="129"/>
      <c r="AC7" s="129"/>
      <c r="AD7" s="129"/>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727" t="s">
        <v>199</v>
      </c>
      <c r="D8" s="727"/>
      <c r="E8" s="727"/>
      <c r="F8" s="727"/>
      <c r="G8" s="727"/>
      <c r="H8" s="727"/>
      <c r="I8" s="727"/>
      <c r="J8" s="727"/>
      <c r="K8" s="139"/>
      <c r="L8" s="743"/>
      <c r="M8" s="744"/>
      <c r="N8" s="744"/>
      <c r="O8" s="744"/>
      <c r="P8" s="744"/>
      <c r="Q8" s="744"/>
      <c r="R8" s="744"/>
      <c r="S8" s="744"/>
      <c r="T8" s="744"/>
      <c r="U8" s="744"/>
      <c r="V8" s="744"/>
      <c r="W8" s="744"/>
      <c r="X8" s="744"/>
      <c r="Y8" s="744"/>
      <c r="Z8" s="744"/>
      <c r="AA8" s="745"/>
      <c r="AB8" s="94"/>
      <c r="AC8" s="94"/>
      <c r="AD8" s="94"/>
      <c r="AE8" s="434"/>
      <c r="AF8" s="51"/>
      <c r="AG8" s="47" t="s">
        <v>200</v>
      </c>
      <c r="AH8" s="631" t="s">
        <v>201</v>
      </c>
      <c r="AI8" s="631"/>
      <c r="AJ8" s="631"/>
      <c r="AK8" s="631"/>
      <c r="AL8" s="631"/>
      <c r="AM8" s="632"/>
      <c r="AN8" s="434"/>
      <c r="AO8" s="434"/>
      <c r="AP8" s="434"/>
      <c r="AQ8" s="434"/>
      <c r="AR8"/>
      <c r="AS8"/>
      <c r="AT8"/>
      <c r="AU8"/>
    </row>
    <row r="9" spans="2:47"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7"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7" ht="24.75" customHeight="1" thickTop="1" thickBot="1" x14ac:dyDescent="0.2">
      <c r="F12" s="725">
        <f>+ROUND(O12,1)+ROUND(O15,1)+ROUND(O18,1)+ROUND(O24,1)+O27-ROUND(F15,1)</f>
        <v>0</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7"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7"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7"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0</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0</v>
      </c>
      <c r="P27" s="695"/>
      <c r="Q27" s="695"/>
      <c r="R27" s="695"/>
      <c r="S27" s="423" t="s">
        <v>77</v>
      </c>
      <c r="T27" s="65"/>
      <c r="U27" s="65"/>
      <c r="X27" s="63" t="s">
        <v>216</v>
      </c>
      <c r="Y27" s="66"/>
      <c r="AG27" s="434"/>
      <c r="AH27" s="434"/>
      <c r="AI27" s="434"/>
      <c r="AJ27" s="434"/>
      <c r="AK27" s="646">
        <f>+AG18+O27</f>
        <v>0</v>
      </c>
      <c r="AL27" s="647"/>
      <c r="AM27" s="647"/>
      <c r="AN27" s="647"/>
      <c r="AO27" s="53" t="s">
        <v>77</v>
      </c>
      <c r="AP27" s="282"/>
      <c r="AQ27" s="121"/>
      <c r="AR27" s="633"/>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0</v>
      </c>
      <c r="G29" s="651"/>
      <c r="H29" s="195" t="s">
        <v>241</v>
      </c>
      <c r="L29" s="659"/>
      <c r="O29" s="56"/>
      <c r="P29" s="135"/>
      <c r="Q29" s="52" t="s">
        <v>255</v>
      </c>
      <c r="R29" s="656" t="s">
        <v>256</v>
      </c>
      <c r="S29" s="698"/>
      <c r="T29" s="698"/>
      <c r="U29" s="699"/>
      <c r="V29" s="50"/>
      <c r="W29" s="67"/>
      <c r="X29" s="703" t="s">
        <v>257</v>
      </c>
      <c r="Y29" s="704"/>
      <c r="Z29" s="648"/>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0</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9" workbookViewId="0">
      <selection activeCell="AR29" sqref="AR29:AR30"/>
    </sheetView>
  </sheetViews>
  <sheetFormatPr defaultColWidth="9" defaultRowHeight="12" x14ac:dyDescent="0.15"/>
  <cols>
    <col min="1" max="2" width="2.875" style="44" customWidth="1"/>
    <col min="3" max="3" width="15.375" style="44" customWidth="1"/>
    <col min="4" max="5" width="2.875" style="44" customWidth="1"/>
    <col min="6" max="6" width="3" style="44" customWidth="1"/>
    <col min="7" max="7" width="11.5" style="44" customWidth="1"/>
    <col min="8" max="8" width="2.375" style="44" customWidth="1"/>
    <col min="9" max="10" width="2.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5" style="44" customWidth="1"/>
    <col min="24" max="24" width="2.875" style="44" customWidth="1"/>
    <col min="25" max="25" width="7.75" style="44" customWidth="1"/>
    <col min="26" max="26" width="4.75" style="44" customWidth="1"/>
    <col min="27" max="27" width="2" style="44" customWidth="1"/>
    <col min="28" max="29" width="2.375" style="44" customWidth="1"/>
    <col min="30" max="30" width="3.125" style="44" customWidth="1"/>
    <col min="31" max="32" width="2.375" style="44" customWidth="1"/>
    <col min="33" max="33" width="2.875" style="44" customWidth="1"/>
    <col min="34" max="34" width="7.75" style="44" customWidth="1"/>
    <col min="35" max="36" width="4.375" style="44" customWidth="1"/>
    <col min="37" max="37" width="3.375" style="44" customWidth="1"/>
    <col min="38" max="38" width="2.75" style="44" customWidth="1"/>
    <col min="39" max="39" width="2.875" style="44" customWidth="1"/>
    <col min="40" max="40" width="10.75" style="44" customWidth="1"/>
    <col min="41" max="41" width="2.875" style="44" customWidth="1"/>
    <col min="42" max="43" width="2.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8" ht="27" customHeight="1" x14ac:dyDescent="0.15">
      <c r="F1" s="43"/>
      <c r="R1" s="87" t="s">
        <v>188</v>
      </c>
      <c r="S1" s="87" t="s">
        <v>189</v>
      </c>
    </row>
    <row r="2" spans="2:48" ht="12" customHeight="1" thickBot="1" x14ac:dyDescent="0.2">
      <c r="B2" s="733" t="s">
        <v>139</v>
      </c>
      <c r="C2" s="733"/>
      <c r="D2" s="733"/>
      <c r="E2" s="733"/>
      <c r="F2" s="733"/>
      <c r="G2" s="733"/>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8" ht="13.15" customHeight="1" x14ac:dyDescent="0.15">
      <c r="B3" s="733"/>
      <c r="C3" s="733"/>
      <c r="D3" s="733"/>
      <c r="E3" s="733"/>
      <c r="F3" s="733"/>
      <c r="G3" s="733"/>
      <c r="H3" s="120"/>
      <c r="I3" s="120"/>
      <c r="J3" s="120"/>
      <c r="K3" s="120"/>
      <c r="L3" s="120"/>
      <c r="M3" s="120"/>
      <c r="N3" s="120"/>
      <c r="O3" s="120"/>
      <c r="P3" s="120"/>
      <c r="Q3" s="120"/>
      <c r="R3" s="120"/>
      <c r="S3" s="120"/>
      <c r="T3" s="120"/>
      <c r="U3" s="120"/>
      <c r="V3" s="120"/>
      <c r="W3" s="120"/>
      <c r="X3" s="105"/>
      <c r="Y3" s="45"/>
      <c r="Z3" s="45"/>
      <c r="AA3" s="715"/>
      <c r="AB3" s="715"/>
      <c r="AC3" s="715"/>
      <c r="AD3" s="91"/>
      <c r="AE3" s="435"/>
      <c r="AF3" s="435"/>
      <c r="AG3" s="435"/>
      <c r="AH3" s="435"/>
      <c r="AI3" s="435"/>
      <c r="AJ3" s="435"/>
      <c r="AK3" s="435"/>
      <c r="AL3" s="435"/>
      <c r="AM3" s="435"/>
      <c r="AN3" s="435"/>
      <c r="AO3" s="736" t="s">
        <v>190</v>
      </c>
      <c r="AP3" s="720"/>
      <c r="AQ3" s="721"/>
      <c r="AR3" s="705" t="s">
        <v>191</v>
      </c>
      <c r="AS3" s="706"/>
      <c r="AT3" s="451" t="s">
        <v>27</v>
      </c>
      <c r="AU3" s="435"/>
    </row>
    <row r="4" spans="2:48"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722"/>
      <c r="AP4" s="723"/>
      <c r="AQ4" s="724"/>
      <c r="AR4" s="707" t="str">
        <f>+表紙!Q29</f>
        <v>〇</v>
      </c>
      <c r="AS4" s="708"/>
      <c r="AT4" s="452" t="str">
        <f>+表紙!T29</f>
        <v/>
      </c>
      <c r="AU4" s="435"/>
    </row>
    <row r="5" spans="2:48"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709" t="str">
        <f>+表紙!F48</f>
        <v>株式会社　浅川製作所　川和工場</v>
      </c>
      <c r="AF5" s="709"/>
      <c r="AG5" s="709"/>
      <c r="AH5" s="709"/>
      <c r="AI5" s="709"/>
      <c r="AJ5" s="709"/>
      <c r="AK5" s="709"/>
      <c r="AL5" s="709"/>
      <c r="AM5" s="709"/>
      <c r="AN5" s="709"/>
      <c r="AO5" s="709"/>
      <c r="AP5" s="709"/>
      <c r="AQ5" s="709"/>
      <c r="AR5" s="709"/>
      <c r="AS5" s="709"/>
      <c r="AT5" s="709"/>
      <c r="AU5" s="709"/>
    </row>
    <row r="6" spans="2:48"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47"/>
      <c r="AB6" s="410"/>
      <c r="AC6" s="410"/>
      <c r="AD6" s="410"/>
      <c r="AE6" s="410"/>
      <c r="AF6" s="410"/>
      <c r="AG6" s="410"/>
      <c r="AH6" s="410"/>
      <c r="AI6" s="410"/>
      <c r="AJ6" s="410"/>
      <c r="AK6" s="410"/>
      <c r="AL6" s="410"/>
      <c r="AM6" s="410"/>
      <c r="AN6" s="410"/>
      <c r="AO6" s="410"/>
      <c r="AP6" s="410"/>
      <c r="AQ6" s="410"/>
      <c r="AR6" s="410"/>
      <c r="AS6" s="410"/>
      <c r="AT6" s="410"/>
      <c r="AU6" s="410"/>
      <c r="AV6" s="434"/>
    </row>
    <row r="7" spans="2:48" ht="28.15" customHeight="1" thickBot="1" x14ac:dyDescent="0.2">
      <c r="B7" s="682" t="s">
        <v>196</v>
      </c>
      <c r="C7" s="683"/>
      <c r="D7" s="684" t="s">
        <v>282</v>
      </c>
      <c r="E7" s="685"/>
      <c r="F7" s="685"/>
      <c r="G7" s="685"/>
      <c r="H7" s="686"/>
      <c r="I7" s="134"/>
      <c r="J7" s="434"/>
      <c r="K7" s="146"/>
      <c r="L7" s="746" t="s">
        <v>283</v>
      </c>
      <c r="M7" s="747"/>
      <c r="N7" s="747"/>
      <c r="O7" s="747"/>
      <c r="P7" s="747"/>
      <c r="Q7" s="747"/>
      <c r="R7" s="747"/>
      <c r="S7" s="747"/>
      <c r="T7" s="747"/>
      <c r="U7" s="747"/>
      <c r="V7" s="748"/>
      <c r="W7" s="748"/>
      <c r="X7" s="747"/>
      <c r="Y7" s="747"/>
      <c r="Z7" s="747"/>
      <c r="AA7" s="749"/>
      <c r="AB7" s="410"/>
      <c r="AC7" s="410"/>
      <c r="AD7" s="410"/>
      <c r="AE7" s="94"/>
      <c r="AF7" s="94"/>
      <c r="AG7" s="94"/>
      <c r="AH7" s="94"/>
      <c r="AI7" s="94"/>
      <c r="AJ7" s="94"/>
      <c r="AK7" s="94"/>
      <c r="AL7" s="94"/>
      <c r="AM7" s="94"/>
      <c r="AN7" s="434"/>
      <c r="AO7" s="434"/>
      <c r="AP7" s="434"/>
      <c r="AQ7" s="434"/>
      <c r="AR7"/>
      <c r="AS7"/>
      <c r="AT7"/>
      <c r="AU7"/>
      <c r="AV7" s="434"/>
    </row>
    <row r="8" spans="2:48" ht="28.15" customHeight="1" thickTop="1" thickBot="1" x14ac:dyDescent="0.2">
      <c r="B8" s="46" t="s">
        <v>198</v>
      </c>
      <c r="C8" s="727" t="s">
        <v>199</v>
      </c>
      <c r="D8" s="727"/>
      <c r="E8" s="727"/>
      <c r="F8" s="727"/>
      <c r="G8" s="727"/>
      <c r="H8" s="727"/>
      <c r="I8" s="727"/>
      <c r="J8" s="727"/>
      <c r="K8" s="139"/>
      <c r="L8" s="750"/>
      <c r="M8" s="751"/>
      <c r="N8" s="751"/>
      <c r="O8" s="751"/>
      <c r="P8" s="751"/>
      <c r="Q8" s="751"/>
      <c r="R8" s="751"/>
      <c r="S8" s="751"/>
      <c r="T8" s="751"/>
      <c r="U8" s="751"/>
      <c r="V8" s="751"/>
      <c r="W8" s="751"/>
      <c r="X8" s="751"/>
      <c r="Y8" s="751"/>
      <c r="Z8" s="751"/>
      <c r="AA8" s="752"/>
      <c r="AB8" s="94"/>
      <c r="AC8" s="94"/>
      <c r="AD8" s="94"/>
      <c r="AE8" s="434"/>
      <c r="AF8" s="51"/>
      <c r="AG8" s="47" t="s">
        <v>200</v>
      </c>
      <c r="AH8" s="631" t="s">
        <v>201</v>
      </c>
      <c r="AI8" s="631"/>
      <c r="AJ8" s="631"/>
      <c r="AK8" s="631"/>
      <c r="AL8" s="631"/>
      <c r="AM8" s="632"/>
      <c r="AN8" s="434"/>
      <c r="AO8" s="434"/>
      <c r="AP8" s="434"/>
      <c r="AQ8" s="434"/>
      <c r="AR8"/>
      <c r="AS8"/>
      <c r="AT8"/>
      <c r="AU8"/>
    </row>
    <row r="9" spans="2:48" ht="24.75" customHeight="1" thickTop="1" thickBot="1" x14ac:dyDescent="0.2">
      <c r="B9" s="453" t="s">
        <v>202</v>
      </c>
      <c r="F9" s="675" t="s">
        <v>203</v>
      </c>
      <c r="G9" s="676"/>
      <c r="H9" s="677"/>
      <c r="I9" s="139"/>
      <c r="J9" s="139"/>
      <c r="K9" s="139"/>
      <c r="L9" s="139"/>
      <c r="M9" s="139"/>
      <c r="N9" s="139"/>
      <c r="O9" s="139"/>
      <c r="P9" s="139"/>
      <c r="Q9" s="139"/>
      <c r="R9" s="139"/>
      <c r="S9" s="139"/>
      <c r="T9" s="139"/>
      <c r="U9" s="139"/>
      <c r="V9" s="123"/>
      <c r="W9" s="123"/>
      <c r="X9" s="123"/>
      <c r="Y9" s="94"/>
      <c r="Z9" s="94"/>
      <c r="AA9" s="94"/>
      <c r="AB9" s="94"/>
      <c r="AC9" s="94"/>
      <c r="AD9" s="730" t="s">
        <v>204</v>
      </c>
      <c r="AE9" s="56"/>
      <c r="AG9" s="633"/>
      <c r="AH9" s="634"/>
      <c r="AI9" s="634"/>
      <c r="AJ9" s="634"/>
      <c r="AK9" s="634"/>
      <c r="AL9" s="634"/>
      <c r="AM9" s="53" t="s">
        <v>77</v>
      </c>
      <c r="AN9" s="434"/>
      <c r="AO9" s="434"/>
      <c r="AP9" s="434"/>
      <c r="AQ9" s="434"/>
      <c r="AR9"/>
      <c r="AS9"/>
      <c r="AT9"/>
      <c r="AU9"/>
    </row>
    <row r="10" spans="2:48"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731"/>
      <c r="AE10" s="56"/>
      <c r="AM10" s="434"/>
      <c r="AN10" s="434"/>
      <c r="AO10" s="434"/>
      <c r="AP10" s="434"/>
      <c r="AQ10" s="434"/>
      <c r="AR10"/>
      <c r="AS10"/>
      <c r="AT10"/>
      <c r="AU10"/>
    </row>
    <row r="11" spans="2:48" ht="27" customHeight="1" thickTop="1" thickBot="1" x14ac:dyDescent="0.2">
      <c r="C11" s="151" t="s">
        <v>205</v>
      </c>
      <c r="F11" s="47" t="s">
        <v>45</v>
      </c>
      <c r="G11" s="631" t="s">
        <v>206</v>
      </c>
      <c r="H11" s="632"/>
      <c r="I11" s="48"/>
      <c r="J11" s="49"/>
      <c r="K11" s="50"/>
      <c r="L11" s="687" t="s">
        <v>207</v>
      </c>
      <c r="M11" s="50"/>
      <c r="N11" s="51"/>
      <c r="O11" s="47" t="s">
        <v>48</v>
      </c>
      <c r="P11" s="673" t="s">
        <v>208</v>
      </c>
      <c r="Q11" s="673"/>
      <c r="R11" s="673"/>
      <c r="S11" s="674"/>
      <c r="T11" s="190"/>
      <c r="U11" s="65"/>
      <c r="V11" s="434"/>
      <c r="W11" s="434"/>
      <c r="X11"/>
      <c r="Y11"/>
      <c r="Z11"/>
      <c r="AA11"/>
      <c r="AB11" s="434"/>
      <c r="AC11" s="62"/>
      <c r="AD11" s="731"/>
      <c r="AE11" s="136"/>
      <c r="AF11" s="51"/>
      <c r="AG11" s="47" t="s">
        <v>209</v>
      </c>
      <c r="AH11" s="631" t="s">
        <v>210</v>
      </c>
      <c r="AI11" s="631"/>
      <c r="AJ11" s="631"/>
      <c r="AK11" s="631"/>
      <c r="AL11" s="631"/>
      <c r="AM11" s="632"/>
      <c r="AN11" s="434"/>
      <c r="AO11" s="434"/>
      <c r="AP11" s="434"/>
      <c r="AQ11" s="434"/>
      <c r="AR11"/>
      <c r="AS11"/>
      <c r="AT11"/>
      <c r="AU11"/>
    </row>
    <row r="12" spans="2:48" ht="24.75" customHeight="1" thickTop="1" thickBot="1" x14ac:dyDescent="0.2">
      <c r="F12" s="725">
        <f>+ROUND(O12,1)+ROUND(O15,1)+ROUND(O18,1)+ROUND(O24,1)+O27-ROUND(F15,1)</f>
        <v>24</v>
      </c>
      <c r="G12" s="726"/>
      <c r="H12" s="53" t="s">
        <v>77</v>
      </c>
      <c r="I12" s="434"/>
      <c r="J12" s="54"/>
      <c r="K12" s="434"/>
      <c r="L12" s="688"/>
      <c r="M12" s="55"/>
      <c r="O12" s="633"/>
      <c r="P12" s="696"/>
      <c r="Q12" s="696"/>
      <c r="R12" s="696"/>
      <c r="S12" s="53" t="s">
        <v>77</v>
      </c>
      <c r="T12" s="434"/>
      <c r="U12" s="434"/>
      <c r="V12" s="434"/>
      <c r="W12" s="434"/>
      <c r="X12"/>
      <c r="Y12"/>
      <c r="Z12"/>
      <c r="AA12"/>
      <c r="AB12" s="56"/>
      <c r="AD12" s="731"/>
      <c r="AF12" s="128"/>
      <c r="AG12" s="633"/>
      <c r="AH12" s="634"/>
      <c r="AI12" s="634"/>
      <c r="AJ12" s="634"/>
      <c r="AK12" s="634"/>
      <c r="AL12" s="634"/>
      <c r="AM12" s="53" t="s">
        <v>77</v>
      </c>
      <c r="AN12" s="434"/>
      <c r="AO12" s="434"/>
      <c r="AP12" s="434"/>
      <c r="AQ12" s="434"/>
      <c r="AR12"/>
      <c r="AS12"/>
      <c r="AT12"/>
      <c r="AU12"/>
    </row>
    <row r="13" spans="2:48" ht="24.75" customHeight="1" thickTop="1" thickBot="1" x14ac:dyDescent="0.2">
      <c r="I13" s="434"/>
      <c r="J13" s="57"/>
      <c r="K13" s="434"/>
      <c r="L13" s="688"/>
      <c r="M13" s="56"/>
      <c r="T13" s="434"/>
      <c r="U13" s="434"/>
      <c r="V13" s="434"/>
      <c r="W13" s="434"/>
      <c r="X13"/>
      <c r="Y13"/>
      <c r="Z13"/>
      <c r="AA13"/>
      <c r="AB13" s="56"/>
      <c r="AD13" s="731"/>
      <c r="AF13" s="134"/>
      <c r="AG13" s="131"/>
      <c r="AH13" s="132"/>
      <c r="AI13" s="132"/>
      <c r="AJ13" s="132"/>
      <c r="AK13" s="132"/>
      <c r="AL13" s="133"/>
      <c r="AM13" s="133"/>
      <c r="AP13" s="429"/>
      <c r="AQ13" s="429"/>
      <c r="AR13" s="130"/>
      <c r="AS13" s="130"/>
      <c r="AT13" s="292"/>
      <c r="AU13" s="434"/>
    </row>
    <row r="14" spans="2:48" ht="27" customHeight="1" thickTop="1" thickBot="1" x14ac:dyDescent="0.2">
      <c r="F14" s="59" t="s">
        <v>211</v>
      </c>
      <c r="G14" s="656" t="s">
        <v>274</v>
      </c>
      <c r="H14" s="657"/>
      <c r="I14" s="60"/>
      <c r="J14" s="61"/>
      <c r="K14" s="434"/>
      <c r="L14" s="688"/>
      <c r="M14" s="56"/>
      <c r="N14" s="50"/>
      <c r="O14" s="47" t="s">
        <v>62</v>
      </c>
      <c r="P14" s="713" t="s">
        <v>213</v>
      </c>
      <c r="Q14" s="713"/>
      <c r="R14" s="713"/>
      <c r="S14" s="714"/>
      <c r="T14" s="190"/>
      <c r="U14" s="65"/>
      <c r="V14" s="434"/>
      <c r="W14" s="434"/>
      <c r="X14"/>
      <c r="Y14"/>
      <c r="Z14"/>
      <c r="AA14"/>
      <c r="AB14" s="56"/>
      <c r="AD14" s="732"/>
      <c r="AF14" s="135"/>
      <c r="AG14" s="52" t="s">
        <v>214</v>
      </c>
      <c r="AH14" s="728" t="s">
        <v>215</v>
      </c>
      <c r="AI14" s="728"/>
      <c r="AJ14" s="728"/>
      <c r="AK14" s="728"/>
      <c r="AL14" s="728"/>
      <c r="AM14" s="729"/>
      <c r="AN14"/>
      <c r="AR14" s="130"/>
      <c r="AS14" s="130"/>
      <c r="AT14" s="292"/>
      <c r="AU14" s="434"/>
    </row>
    <row r="15" spans="2:48" ht="24.75" customHeight="1" thickBot="1" x14ac:dyDescent="0.2">
      <c r="F15" s="711"/>
      <c r="G15" s="712"/>
      <c r="H15" s="423" t="s">
        <v>77</v>
      </c>
      <c r="I15" s="434"/>
      <c r="J15" s="56"/>
      <c r="K15" s="434"/>
      <c r="L15" s="688"/>
      <c r="M15" s="56"/>
      <c r="O15" s="633"/>
      <c r="P15" s="696"/>
      <c r="Q15" s="696"/>
      <c r="R15" s="696"/>
      <c r="S15" s="53" t="s">
        <v>77</v>
      </c>
      <c r="T15" s="434"/>
      <c r="U15" s="434"/>
      <c r="V15" s="434"/>
      <c r="W15" s="434"/>
      <c r="X15"/>
      <c r="Y15"/>
      <c r="Z15"/>
      <c r="AA15"/>
      <c r="AB15" s="56"/>
      <c r="AG15" s="648"/>
      <c r="AH15" s="649"/>
      <c r="AI15" s="649"/>
      <c r="AJ15" s="649"/>
      <c r="AK15" s="649"/>
      <c r="AL15" s="649"/>
      <c r="AM15" s="423" t="s">
        <v>77</v>
      </c>
      <c r="AN15"/>
      <c r="AR15" s="63" t="s">
        <v>216</v>
      </c>
      <c r="AS15" s="64"/>
    </row>
    <row r="16" spans="2:48" ht="24.75" customHeight="1" thickTop="1" thickBot="1" x14ac:dyDescent="0.2">
      <c r="J16" s="56"/>
      <c r="K16" s="434"/>
      <c r="L16" s="688"/>
      <c r="M16" s="56"/>
      <c r="O16" s="637" t="str">
        <f>+IF(X18=0,"",IF(X18-O18=X18,"エラー！：⑥残さ物量があるのに、④自ら中間処理した量がゼロになっています",""))</f>
        <v/>
      </c>
      <c r="P16" s="637"/>
      <c r="Q16" s="637"/>
      <c r="R16" s="637"/>
      <c r="S16" s="637"/>
      <c r="T16" s="637"/>
      <c r="U16" s="637"/>
      <c r="V16" s="637"/>
      <c r="W16" s="637"/>
      <c r="X16" s="637"/>
      <c r="Y16" s="637"/>
      <c r="Z16" s="637"/>
      <c r="AA16" s="637"/>
      <c r="AB16" s="56"/>
      <c r="AC16" s="434"/>
      <c r="AD16" s="188"/>
      <c r="AO16" s="424"/>
      <c r="AP16" s="434"/>
      <c r="AR16" s="635" t="s">
        <v>253</v>
      </c>
      <c r="AS16" s="636"/>
      <c r="AT16" s="426"/>
      <c r="AU16" s="423" t="s">
        <v>77</v>
      </c>
    </row>
    <row r="17" spans="2:48" ht="27" customHeight="1" thickTop="1" thickBot="1" x14ac:dyDescent="0.2">
      <c r="J17" s="56"/>
      <c r="K17" s="434"/>
      <c r="L17" s="688"/>
      <c r="M17" s="56"/>
      <c r="N17" s="50"/>
      <c r="O17" s="47" t="s">
        <v>218</v>
      </c>
      <c r="P17" s="631" t="s">
        <v>219</v>
      </c>
      <c r="Q17" s="631"/>
      <c r="R17" s="631"/>
      <c r="S17" s="632"/>
      <c r="T17" s="678"/>
      <c r="U17" s="679"/>
      <c r="V17" s="679"/>
      <c r="W17" s="679"/>
      <c r="X17" s="127" t="s">
        <v>220</v>
      </c>
      <c r="Y17" s="631" t="s">
        <v>221</v>
      </c>
      <c r="Z17" s="631"/>
      <c r="AA17" s="632"/>
      <c r="AB17" s="140"/>
      <c r="AC17" s="135"/>
      <c r="AD17" s="658" t="s">
        <v>222</v>
      </c>
      <c r="AE17" s="50"/>
      <c r="AF17" s="50"/>
      <c r="AG17" s="431" t="s">
        <v>223</v>
      </c>
      <c r="AH17" s="656" t="s">
        <v>224</v>
      </c>
      <c r="AI17" s="656"/>
      <c r="AJ17" s="656"/>
      <c r="AK17" s="657"/>
      <c r="AL17" s="50"/>
      <c r="AM17" s="247"/>
      <c r="AN17" s="666" t="s">
        <v>225</v>
      </c>
      <c r="AO17" s="657"/>
      <c r="AP17" s="249"/>
      <c r="AR17" s="635" t="s">
        <v>226</v>
      </c>
      <c r="AS17" s="636"/>
      <c r="AT17" s="426"/>
      <c r="AU17" s="423" t="s">
        <v>77</v>
      </c>
      <c r="AV17" s="434"/>
    </row>
    <row r="18" spans="2:48" ht="24.75" customHeight="1" thickBot="1" x14ac:dyDescent="0.2">
      <c r="J18" s="56"/>
      <c r="K18" s="434"/>
      <c r="L18" s="688"/>
      <c r="M18" s="56"/>
      <c r="O18" s="633"/>
      <c r="P18" s="696"/>
      <c r="Q18" s="696"/>
      <c r="R18" s="696"/>
      <c r="S18" s="53" t="s">
        <v>77</v>
      </c>
      <c r="T18"/>
      <c r="U18" s="240"/>
      <c r="V18"/>
      <c r="W18" s="194"/>
      <c r="X18" s="646">
        <f>+ROUND(AG9,1)+ROUND(AG12,1)+ROUND(AG15,1)+AG18</f>
        <v>0</v>
      </c>
      <c r="Y18" s="647"/>
      <c r="Z18" s="647"/>
      <c r="AA18" s="53" t="s">
        <v>227</v>
      </c>
      <c r="AB18" s="193"/>
      <c r="AC18" s="193"/>
      <c r="AD18" s="659"/>
      <c r="AG18" s="661">
        <f>+ROUND(AN18,1)+ROUND(AN21,1)</f>
        <v>0</v>
      </c>
      <c r="AH18" s="662"/>
      <c r="AI18" s="662"/>
      <c r="AJ18" s="662"/>
      <c r="AK18" s="423" t="s">
        <v>77</v>
      </c>
      <c r="AL18" s="55"/>
      <c r="AN18" s="428">
        <f>+ROUND(AT16,1)+ROUND(AT17,1)+ROUND(AT18,1)</f>
        <v>0</v>
      </c>
      <c r="AO18" s="423" t="s">
        <v>77</v>
      </c>
      <c r="AR18" s="635" t="s">
        <v>228</v>
      </c>
      <c r="AS18" s="636"/>
      <c r="AT18" s="426"/>
      <c r="AU18" s="423" t="s">
        <v>77</v>
      </c>
    </row>
    <row r="19" spans="2:48" ht="24.75" customHeight="1" thickTop="1" thickBot="1" x14ac:dyDescent="0.2">
      <c r="J19" s="56"/>
      <c r="K19" s="434"/>
      <c r="L19" s="688"/>
      <c r="M19" s="56"/>
      <c r="O19" s="124"/>
      <c r="P19" s="280"/>
      <c r="Q19" s="197"/>
      <c r="R19" s="124"/>
      <c r="S19" s="124"/>
      <c r="T19" s="125"/>
      <c r="U19" s="241"/>
      <c r="V19" s="125"/>
      <c r="W19" s="125"/>
      <c r="X19" s="427"/>
      <c r="Y19" s="427"/>
      <c r="Z19" s="427"/>
      <c r="AA19" s="427"/>
      <c r="AB19" s="434"/>
      <c r="AC19" s="434"/>
      <c r="AD19" s="659"/>
      <c r="AG19" s="434"/>
      <c r="AH19" s="56"/>
      <c r="AI19" s="434"/>
      <c r="AJ19" s="434"/>
      <c r="AK19" s="434"/>
      <c r="AL19" s="56"/>
      <c r="AR19"/>
      <c r="AS19"/>
      <c r="AT19"/>
      <c r="AU19"/>
      <c r="AV19"/>
    </row>
    <row r="20" spans="2:48" ht="27" customHeight="1" thickTop="1" thickBot="1" x14ac:dyDescent="0.2">
      <c r="B20" s="663" t="s">
        <v>229</v>
      </c>
      <c r="C20" s="664"/>
      <c r="D20" s="664"/>
      <c r="E20" s="664"/>
      <c r="F20" s="664"/>
      <c r="G20" s="664"/>
      <c r="H20" s="664"/>
      <c r="J20" s="56"/>
      <c r="K20" s="434"/>
      <c r="L20" s="688"/>
      <c r="M20" s="56"/>
      <c r="O20" s="47" t="s">
        <v>230</v>
      </c>
      <c r="P20" s="631" t="s">
        <v>231</v>
      </c>
      <c r="Q20" s="631"/>
      <c r="R20" s="631"/>
      <c r="S20" s="632"/>
      <c r="T20" s="124"/>
      <c r="U20" s="242"/>
      <c r="V20" s="245"/>
      <c r="W20" s="246"/>
      <c r="X20" s="127" t="s">
        <v>232</v>
      </c>
      <c r="Y20" s="631" t="s">
        <v>233</v>
      </c>
      <c r="Z20" s="631"/>
      <c r="AA20" s="632"/>
      <c r="AB20" s="434"/>
      <c r="AC20" s="434"/>
      <c r="AD20" s="659"/>
      <c r="AF20" s="434"/>
      <c r="AG20" s="434"/>
      <c r="AH20" s="56"/>
      <c r="AI20" s="434"/>
      <c r="AJ20" s="434"/>
      <c r="AK20" s="138"/>
      <c r="AL20" s="56"/>
      <c r="AM20" s="248"/>
      <c r="AN20" s="666" t="s">
        <v>234</v>
      </c>
      <c r="AO20" s="657"/>
      <c r="AP20" s="191"/>
      <c r="AQ20" s="434"/>
      <c r="AR20" s="58"/>
      <c r="AS20" s="58"/>
      <c r="AV20" s="434"/>
    </row>
    <row r="21" spans="2:48" ht="24.75" customHeight="1" thickBot="1" x14ac:dyDescent="0.2">
      <c r="B21" s="664"/>
      <c r="C21" s="664"/>
      <c r="D21" s="664"/>
      <c r="E21" s="664"/>
      <c r="F21" s="664"/>
      <c r="G21" s="664"/>
      <c r="H21" s="664"/>
      <c r="J21" s="56"/>
      <c r="K21" s="434"/>
      <c r="L21" s="688"/>
      <c r="M21" s="56"/>
      <c r="O21" s="633"/>
      <c r="P21" s="697"/>
      <c r="Q21" s="697"/>
      <c r="R21" s="697"/>
      <c r="S21" s="53" t="s">
        <v>77</v>
      </c>
      <c r="T21" s="124"/>
      <c r="U21" s="124"/>
      <c r="V21" s="124"/>
      <c r="W21" s="124"/>
      <c r="X21" s="646">
        <f>+O18-X18</f>
        <v>0</v>
      </c>
      <c r="Y21" s="647"/>
      <c r="Z21" s="647"/>
      <c r="AA21" s="53" t="s">
        <v>227</v>
      </c>
      <c r="AB21" s="125"/>
      <c r="AC21" s="434"/>
      <c r="AD21" s="660"/>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665"/>
      <c r="C22" s="665"/>
      <c r="D22" s="665"/>
      <c r="E22" s="665"/>
      <c r="F22" s="665"/>
      <c r="G22" s="665"/>
      <c r="H22" s="665"/>
      <c r="J22" s="56"/>
      <c r="K22" s="434"/>
      <c r="L22" s="688"/>
      <c r="M22" s="56"/>
      <c r="O22" s="637" t="str">
        <f>+IF(O21=0,"",IF(O18&lt;O21,"エラー !：④の内数である⑤の量が④を超えています",""))</f>
        <v/>
      </c>
      <c r="P22" s="637"/>
      <c r="Q22" s="637"/>
      <c r="R22" s="637"/>
      <c r="S22" s="637"/>
      <c r="T22" s="637"/>
      <c r="U22" s="637"/>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653" t="s">
        <v>235</v>
      </c>
      <c r="C23" s="654"/>
      <c r="D23" s="654"/>
      <c r="E23" s="655"/>
      <c r="F23" s="671" t="s">
        <v>236</v>
      </c>
      <c r="G23" s="654"/>
      <c r="H23" s="672"/>
      <c r="J23" s="56"/>
      <c r="K23" s="434"/>
      <c r="L23" s="688"/>
      <c r="M23" s="56"/>
      <c r="N23" s="50"/>
      <c r="O23" s="52" t="s">
        <v>237</v>
      </c>
      <c r="P23" s="656" t="s">
        <v>275</v>
      </c>
      <c r="Q23" s="656"/>
      <c r="R23" s="656"/>
      <c r="S23" s="657"/>
      <c r="T23" s="690"/>
      <c r="U23" s="691"/>
      <c r="V23" s="691"/>
      <c r="W23" s="691"/>
      <c r="AB23" s="434"/>
      <c r="AC23" s="434"/>
      <c r="AD23"/>
      <c r="AE23"/>
      <c r="AF23"/>
      <c r="AG23"/>
      <c r="AH23" s="250"/>
      <c r="AI23"/>
      <c r="AJ23" s="434"/>
      <c r="AK23" s="434"/>
      <c r="AL23" s="434"/>
      <c r="AM23" s="142"/>
      <c r="AO23" s="434"/>
      <c r="AQ23" s="51"/>
      <c r="AR23" s="127" t="s">
        <v>239</v>
      </c>
      <c r="AS23" s="631" t="s">
        <v>240</v>
      </c>
      <c r="AT23" s="631"/>
      <c r="AU23" s="632"/>
    </row>
    <row r="24" spans="2:48" ht="27" customHeight="1" thickBot="1" x14ac:dyDescent="0.2">
      <c r="B24" s="667" t="s">
        <v>76</v>
      </c>
      <c r="C24" s="656"/>
      <c r="D24" s="656"/>
      <c r="E24" s="657"/>
      <c r="F24" s="650">
        <v>24.9</v>
      </c>
      <c r="G24" s="651"/>
      <c r="H24" s="195" t="s">
        <v>241</v>
      </c>
      <c r="J24" s="56"/>
      <c r="K24" s="434"/>
      <c r="L24" s="689"/>
      <c r="O24" s="648"/>
      <c r="P24" s="652"/>
      <c r="Q24" s="652"/>
      <c r="R24" s="652"/>
      <c r="S24" s="423" t="s">
        <v>77</v>
      </c>
      <c r="T24"/>
      <c r="U24"/>
      <c r="V24"/>
      <c r="W24"/>
      <c r="AB24" s="434"/>
      <c r="AC24" s="434"/>
      <c r="AD24"/>
      <c r="AE24"/>
      <c r="AF24"/>
      <c r="AG24"/>
      <c r="AH24" s="250"/>
      <c r="AI24"/>
      <c r="AJ24" s="434"/>
      <c r="AK24" s="132"/>
      <c r="AL24" s="434"/>
      <c r="AM24" s="434"/>
      <c r="AP24" s="56"/>
      <c r="AQ24" s="137"/>
      <c r="AR24" s="646">
        <f>+ROUND(AT16,1)+ROUND(Z28,1)</f>
        <v>0</v>
      </c>
      <c r="AS24" s="647"/>
      <c r="AT24" s="647"/>
      <c r="AU24" s="53" t="s">
        <v>77</v>
      </c>
    </row>
    <row r="25" spans="2:48" ht="27" customHeight="1" thickBot="1" x14ac:dyDescent="0.2">
      <c r="B25" s="668" t="s">
        <v>242</v>
      </c>
      <c r="C25" s="669"/>
      <c r="D25" s="669"/>
      <c r="E25" s="670"/>
      <c r="F25" s="650">
        <v>0</v>
      </c>
      <c r="G25" s="651"/>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668" t="s">
        <v>243</v>
      </c>
      <c r="C26" s="669"/>
      <c r="D26" s="669"/>
      <c r="E26" s="670"/>
      <c r="F26" s="650">
        <v>0</v>
      </c>
      <c r="G26" s="651"/>
      <c r="H26" s="195" t="s">
        <v>241</v>
      </c>
      <c r="J26" s="56"/>
      <c r="K26" s="135"/>
      <c r="L26" s="658" t="s">
        <v>244</v>
      </c>
      <c r="M26" s="50"/>
      <c r="N26" s="50"/>
      <c r="O26" s="431" t="s">
        <v>245</v>
      </c>
      <c r="P26" s="656" t="s">
        <v>246</v>
      </c>
      <c r="Q26" s="656"/>
      <c r="R26" s="656"/>
      <c r="S26" s="657"/>
      <c r="T26" s="50"/>
      <c r="U26" s="50"/>
      <c r="V26" s="50"/>
      <c r="W26" s="50"/>
      <c r="X26" s="50"/>
      <c r="Y26" s="50"/>
      <c r="Z26" s="50"/>
      <c r="AA26" s="50"/>
      <c r="AB26" s="50"/>
      <c r="AC26" s="50"/>
      <c r="AD26" s="50"/>
      <c r="AE26" s="50"/>
      <c r="AF26" s="50"/>
      <c r="AG26" s="50"/>
      <c r="AH26" s="62"/>
      <c r="AI26" s="50"/>
      <c r="AJ26" s="51"/>
      <c r="AK26" s="127" t="s">
        <v>247</v>
      </c>
      <c r="AL26" s="631" t="s">
        <v>248</v>
      </c>
      <c r="AM26" s="631"/>
      <c r="AN26" s="631"/>
      <c r="AO26" s="632"/>
      <c r="AP26" s="284"/>
      <c r="AQ26" s="285"/>
      <c r="AR26" s="127" t="s">
        <v>249</v>
      </c>
      <c r="AS26" s="631" t="s">
        <v>250</v>
      </c>
      <c r="AT26" s="631"/>
      <c r="AU26" s="632"/>
    </row>
    <row r="27" spans="2:48" ht="27" customHeight="1" thickBot="1" x14ac:dyDescent="0.2">
      <c r="B27" s="668" t="s">
        <v>251</v>
      </c>
      <c r="C27" s="669"/>
      <c r="D27" s="669"/>
      <c r="E27" s="670"/>
      <c r="F27" s="650">
        <v>0</v>
      </c>
      <c r="G27" s="651"/>
      <c r="H27" s="195" t="s">
        <v>241</v>
      </c>
      <c r="L27" s="659"/>
      <c r="O27" s="661">
        <f>+Q30+ROUND(Q33,1)</f>
        <v>24</v>
      </c>
      <c r="P27" s="695"/>
      <c r="Q27" s="695"/>
      <c r="R27" s="695"/>
      <c r="S27" s="423" t="s">
        <v>77</v>
      </c>
      <c r="T27" s="65"/>
      <c r="U27" s="65"/>
      <c r="X27" s="63" t="s">
        <v>216</v>
      </c>
      <c r="Y27" s="66"/>
      <c r="AG27" s="434"/>
      <c r="AH27" s="434"/>
      <c r="AI27" s="434"/>
      <c r="AJ27" s="434"/>
      <c r="AK27" s="646">
        <f>+AG18+O27</f>
        <v>24</v>
      </c>
      <c r="AL27" s="647"/>
      <c r="AM27" s="647"/>
      <c r="AN27" s="647"/>
      <c r="AO27" s="53" t="s">
        <v>77</v>
      </c>
      <c r="AP27" s="282"/>
      <c r="AQ27" s="121"/>
      <c r="AR27" s="633">
        <v>24</v>
      </c>
      <c r="AS27" s="634"/>
      <c r="AT27" s="634"/>
      <c r="AU27" s="53" t="s">
        <v>77</v>
      </c>
      <c r="AV27" s="447"/>
    </row>
    <row r="28" spans="2:48" ht="27" customHeight="1" thickTop="1" thickBot="1" x14ac:dyDescent="0.2">
      <c r="B28" s="668" t="s">
        <v>252</v>
      </c>
      <c r="C28" s="669"/>
      <c r="D28" s="669"/>
      <c r="E28" s="670"/>
      <c r="F28" s="650">
        <v>0</v>
      </c>
      <c r="G28" s="651"/>
      <c r="H28" s="195" t="s">
        <v>241</v>
      </c>
      <c r="L28" s="659"/>
      <c r="O28" s="56"/>
      <c r="T28" s="434"/>
      <c r="U28" s="434"/>
      <c r="X28" s="703" t="s">
        <v>253</v>
      </c>
      <c r="Y28" s="704"/>
      <c r="Z28" s="648"/>
      <c r="AA28" s="649"/>
      <c r="AB28" s="649"/>
      <c r="AC28" s="649"/>
      <c r="AD28" s="64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668" t="s">
        <v>254</v>
      </c>
      <c r="C29" s="669"/>
      <c r="D29" s="669"/>
      <c r="E29" s="670"/>
      <c r="F29" s="650">
        <v>24.9</v>
      </c>
      <c r="G29" s="651"/>
      <c r="H29" s="195" t="s">
        <v>241</v>
      </c>
      <c r="L29" s="659"/>
      <c r="O29" s="56"/>
      <c r="P29" s="135"/>
      <c r="Q29" s="52" t="s">
        <v>255</v>
      </c>
      <c r="R29" s="656" t="s">
        <v>256</v>
      </c>
      <c r="S29" s="698"/>
      <c r="T29" s="698"/>
      <c r="U29" s="699"/>
      <c r="V29" s="50"/>
      <c r="W29" s="67"/>
      <c r="X29" s="703" t="s">
        <v>257</v>
      </c>
      <c r="Y29" s="704"/>
      <c r="Z29" s="648">
        <v>24</v>
      </c>
      <c r="AA29" s="649"/>
      <c r="AB29" s="649"/>
      <c r="AC29" s="649"/>
      <c r="AD29" s="649"/>
      <c r="AE29" s="423" t="s">
        <v>77</v>
      </c>
      <c r="AG29" s="434"/>
      <c r="AH29" s="434"/>
      <c r="AI29" s="434"/>
      <c r="AJ29" s="434"/>
      <c r="AK29" s="127" t="s">
        <v>258</v>
      </c>
      <c r="AL29" s="631" t="s">
        <v>259</v>
      </c>
      <c r="AM29" s="631"/>
      <c r="AN29" s="631"/>
      <c r="AO29" s="632"/>
      <c r="AP29" s="283"/>
      <c r="AQ29" s="286"/>
      <c r="AR29" s="644" t="s">
        <v>260</v>
      </c>
      <c r="AS29" s="640" t="s">
        <v>261</v>
      </c>
      <c r="AT29" s="640"/>
      <c r="AU29" s="641"/>
    </row>
    <row r="30" spans="2:48" ht="27" customHeight="1" thickBot="1" x14ac:dyDescent="0.2">
      <c r="B30" s="667" t="s">
        <v>262</v>
      </c>
      <c r="C30" s="656"/>
      <c r="D30" s="656"/>
      <c r="E30" s="657"/>
      <c r="F30" s="650">
        <v>0</v>
      </c>
      <c r="G30" s="651"/>
      <c r="H30" s="195" t="s">
        <v>241</v>
      </c>
      <c r="L30" s="659"/>
      <c r="O30" s="56"/>
      <c r="Q30" s="661">
        <f>+ROUND(Z28,1)+ROUND(Z29,1)+ROUND(Z30,1)</f>
        <v>24</v>
      </c>
      <c r="R30" s="695"/>
      <c r="S30" s="695"/>
      <c r="T30" s="695"/>
      <c r="U30" s="423" t="s">
        <v>77</v>
      </c>
      <c r="X30" s="703" t="s">
        <v>263</v>
      </c>
      <c r="Y30" s="704"/>
      <c r="Z30" s="648"/>
      <c r="AA30" s="649"/>
      <c r="AB30" s="649"/>
      <c r="AC30" s="649"/>
      <c r="AD30" s="649"/>
      <c r="AE30" s="423" t="s">
        <v>77</v>
      </c>
      <c r="AK30" s="633"/>
      <c r="AL30" s="634"/>
      <c r="AM30" s="634"/>
      <c r="AN30" s="634"/>
      <c r="AO30" s="53" t="s">
        <v>77</v>
      </c>
      <c r="AR30" s="645"/>
      <c r="AS30" s="642"/>
      <c r="AT30" s="642"/>
      <c r="AU30" s="643"/>
    </row>
    <row r="31" spans="2:48" ht="27" customHeight="1" thickTop="1" thickBot="1" x14ac:dyDescent="0.2">
      <c r="B31" s="667" t="s">
        <v>264</v>
      </c>
      <c r="C31" s="656"/>
      <c r="D31" s="656"/>
      <c r="E31" s="657"/>
      <c r="F31" s="650">
        <v>0</v>
      </c>
      <c r="G31" s="651"/>
      <c r="H31" s="195" t="s">
        <v>241</v>
      </c>
      <c r="L31" s="659"/>
      <c r="O31" s="56"/>
      <c r="X31"/>
      <c r="Y31"/>
      <c r="Z31" s="68" t="s">
        <v>265</v>
      </c>
      <c r="AJ31" s="121"/>
      <c r="AK31" s="637" t="str">
        <f>+IF(AK30=0,"",IF(AK27&lt;AK30,"エラー !：⑩の内数である⑪の量が⑩を超えています",""))</f>
        <v/>
      </c>
      <c r="AL31" s="637"/>
      <c r="AM31" s="637"/>
      <c r="AN31" s="637"/>
      <c r="AO31" s="637"/>
      <c r="AP31" s="637"/>
      <c r="AQ31" s="429"/>
      <c r="AR31" s="638"/>
      <c r="AS31" s="639"/>
      <c r="AT31" s="639"/>
      <c r="AU31" s="150" t="s">
        <v>77</v>
      </c>
      <c r="AV31" s="447"/>
    </row>
    <row r="32" spans="2:48" ht="27" customHeight="1" thickTop="1" thickBot="1" x14ac:dyDescent="0.2">
      <c r="B32" s="667" t="s">
        <v>266</v>
      </c>
      <c r="C32" s="656"/>
      <c r="D32" s="656"/>
      <c r="E32" s="657"/>
      <c r="F32" s="650">
        <v>0</v>
      </c>
      <c r="G32" s="651"/>
      <c r="H32" s="195" t="s">
        <v>241</v>
      </c>
      <c r="L32" s="659"/>
      <c r="O32" s="56"/>
      <c r="P32" s="135"/>
      <c r="Q32" s="52" t="s">
        <v>267</v>
      </c>
      <c r="R32" s="656" t="s">
        <v>268</v>
      </c>
      <c r="S32" s="698"/>
      <c r="T32" s="698"/>
      <c r="U32" s="699"/>
      <c r="V32" s="434"/>
      <c r="W32" s="434"/>
      <c r="X32"/>
      <c r="Y32"/>
      <c r="Z32" s="700" t="s">
        <v>269</v>
      </c>
      <c r="AA32" s="625"/>
      <c r="AB32" s="625"/>
      <c r="AC32" s="625"/>
      <c r="AD32" s="625"/>
      <c r="AE32" s="625" t="s">
        <v>270</v>
      </c>
      <c r="AF32" s="625"/>
      <c r="AG32" s="625"/>
      <c r="AH32" s="625"/>
      <c r="AI32" s="625"/>
      <c r="AJ32" s="625"/>
      <c r="AK32" s="625" t="s">
        <v>271</v>
      </c>
      <c r="AL32" s="625"/>
      <c r="AM32" s="625"/>
      <c r="AN32" s="626"/>
      <c r="AO32" s="430"/>
      <c r="AR32" s="455" t="str">
        <f>+IF(AR31=0,"",IF(AK27&lt;(AR24+AR27+AR31),"エラー !：⑩の内数である（⑫+⑬＋⑭）の量が⑩を超えています",""))</f>
        <v/>
      </c>
      <c r="AS32" s="456"/>
      <c r="AT32" s="456"/>
      <c r="AU32" s="456"/>
    </row>
    <row r="33" spans="2:61" ht="27" customHeight="1" thickBot="1" x14ac:dyDescent="0.2">
      <c r="B33" s="692" t="s">
        <v>113</v>
      </c>
      <c r="C33" s="693"/>
      <c r="D33" s="693"/>
      <c r="E33" s="694"/>
      <c r="F33" s="680">
        <v>0</v>
      </c>
      <c r="G33" s="681"/>
      <c r="H33" s="196" t="s">
        <v>241</v>
      </c>
      <c r="L33" s="660"/>
      <c r="Q33" s="648"/>
      <c r="R33" s="649"/>
      <c r="S33" s="649"/>
      <c r="T33" s="649"/>
      <c r="U33" s="423" t="s">
        <v>77</v>
      </c>
      <c r="V33" s="434"/>
      <c r="W33" s="434"/>
      <c r="X33"/>
      <c r="Y33"/>
      <c r="Z33" s="701"/>
      <c r="AA33" s="627"/>
      <c r="AB33" s="627"/>
      <c r="AC33" s="627"/>
      <c r="AD33" s="627"/>
      <c r="AE33" s="627"/>
      <c r="AF33" s="627"/>
      <c r="AG33" s="627"/>
      <c r="AH33" s="627"/>
      <c r="AI33" s="627"/>
      <c r="AJ33" s="627"/>
      <c r="AK33" s="627"/>
      <c r="AL33" s="627"/>
      <c r="AM33" s="627"/>
      <c r="AN33" s="628"/>
      <c r="AO33" s="430"/>
    </row>
    <row r="34" spans="2:61" ht="27" customHeight="1" x14ac:dyDescent="0.15">
      <c r="C34" s="457" t="str">
        <f>+IF(F30=0,"",IF(F29&lt;F30,"エラー !：上の表は、⑩の内数である⑪の量が⑩を超えています",""))</f>
        <v/>
      </c>
      <c r="Z34" s="702"/>
      <c r="AA34" s="629"/>
      <c r="AB34" s="629"/>
      <c r="AC34" s="629"/>
      <c r="AD34" s="629"/>
      <c r="AE34" s="629"/>
      <c r="AF34" s="629"/>
      <c r="AG34" s="629"/>
      <c r="AH34" s="629"/>
      <c r="AI34" s="629"/>
      <c r="AJ34" s="629"/>
      <c r="AK34" s="629"/>
      <c r="AL34" s="629"/>
      <c r="AM34" s="629"/>
      <c r="AN34" s="630"/>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2024-07-02T00:10:59Z</dcterms:created>
  <dcterms:modified xsi:type="dcterms:W3CDTF">2024-09-09T10:02:31Z</dcterms:modified>
</cp:coreProperties>
</file>