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V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<sst xmlns="http://schemas.openxmlformats.org/spreadsheetml/2006/main" count="3171" uniqueCount="460">
  <si>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</si>
  <si>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</si>
  <si>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</si>
  <si>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</si>
  <si>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</si>
  <si>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</si>
  <si>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</si>
  <si>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</si>
  <si>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</si>
  <si>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</si>
  <si>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</si>
  <si>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</si>
  <si>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</si>
  <si>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</si>
  <si>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</si>
  <si>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</si>
  <si>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</si>
  <si>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</si>
  <si>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</si>
  <si>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</si>
  <si>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</si>
  <si>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</si>
  <si>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</si>
  <si>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</si>
  <si>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</si>
  <si>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</si>
  <si>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</si>
  <si>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</si>
  <si>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</si>
  <si>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</si>
  <si>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</si>
  <si>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</si>
  <si>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</si>
  <si>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</si>
  <si>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</si>
  <si>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</si>
  <si>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</si>
  <si>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</si>
  <si>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</si>
  <si>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</si>
  <si>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</si>
  <si>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</si>
  <si>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</si>
  <si>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</si>
  <si>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</si>
  <si>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</si>
  <si>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</si>
  <si>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</si>
  <si>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</si>
  <si>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</si>
  <si>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</si>
  <si>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</si>
  <si>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</si>
  <si>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</si>
  <si>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</si>
  <si>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</si>
  <si>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</si>
  <si>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</si>
  <si>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</si>
  <si>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</si>
  <si>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</si>
  <si>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</si>
  <si>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</si>
  <si>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</si>
  <si>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</si>
  <si>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</si>
  <si>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</si>
  <si>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</si>
  <si>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</si>
  <si>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</si>
  <si>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</si>
  <si>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</si>
  <si>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</si>
  <si>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</si>
  <si>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</si>
  <si>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</si>
  <si>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</si>
  <si>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</si>
  <si>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</si>
  <si>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</si>
  <si>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</si>
  <si>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</si>
  <si>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</si>
  <si>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</si>
  <si>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</si>
  <si>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</si>
  <si>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</si>
  <si>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</si>
  <si>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</si>
  <si>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</si>
  <si>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</si>
  <si>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</si>
  <si>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</si>
  <si>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</si>
  <si>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</si>
  <si>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</si>
  <si>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</si>
  <si>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</si>
  <si>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</si>
  <si>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</si>
  <si>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</si>
  <si>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</si>
  <si>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</si>
  <si>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</si>
  <si>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</si>
  <si>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</si>
  <si>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</si>
  <si>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</si>
  <si>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</si>
  <si>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</si>
  <si>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</si>
  <si>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</si>
  <si>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</si>
  <si>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</si>
  <si>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</si>
  <si>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</si>
  <si>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</si>
  <si>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</si>
  <si>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</si>
  <si>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</si>
  <si>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</si>
  <si>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</si>
  <si>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</si>
  <si>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</si>
  <si>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</si>
  <si>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</si>
  <si>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</si>
  <si>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</si>
  <si>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</si>
  <si>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</si>
  <si>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</si>
  <si>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</si>
  <si>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</si>
  <si>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</si>
  <si>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</si>
  <si>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</si>
  <si>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</si>
  <si>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</si>
  <si>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</si>
  <si>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</si>
  <si>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</si>
  <si>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</si>
  <si>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</si>
  <si>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</si>
  <si>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</si>
  <si>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</si>
  <si>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</si>
  <si>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</si>
  <si>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</si>
  <si>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</si>
  <si>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</si>
  <si>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</si>
  <si>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</si>
  <si>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</si>
  <si>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</si>
  <si>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</si>
  <si>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</si>
  <si>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</si>
  <si>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</si>
  <si>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</si>
  <si>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</si>
  <si>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</si>
  <si>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</si>
  <si>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</si>
  <si>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</si>
  <si>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</si>
  <si>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</si>
  <si>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</si>
  <si>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</si>
  <si>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</si>
  <si>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</si>
  <si>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</si>
  <si>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</si>
  <si>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</si>
  <si>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</si>
  <si>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</si>
  <si>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</si>
  <si>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</si>
  <si>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</si>
  <si>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</si>
  <si>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</si>
  <si>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</si>
  <si>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</si>
  <si>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</si>
  <si>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</si>
  <si>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</si>
  <si>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</si>
  <si>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</si>
  <si>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</si>
  <si>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</si>
  <si>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</si>
  <si>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</si>
  <si>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</si>
  <si>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</si>
  <si>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</si>
  <si>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</si>
  <si>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</si>
  <si>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</si>
  <si>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</si>
  <si>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</si>
  <si>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</si>
  <si>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</si>
  <si>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</si>
  <si>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</si>
  <si>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</si>
  <si>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</si>
  <si>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</si>
  <si>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</si>
  <si>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</si>
  <si>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</si>
  <si>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</si>
  <si>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</si>
  <si>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</si>
  <si>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</si>
  <si>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</si>
  <si>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</si>
  <si>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</si>
  <si>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</si>
  <si>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</si>
  <si>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</si>
  <si>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</si>
  <si>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</si>
  <si>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</si>
  <si>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</si>
  <si>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</si>
  <si>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</si>
  <si>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</si>
  <si>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</si>
  <si>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</si>
  <si>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</si>
  <si>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</si>
  <si>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</si>
  <si>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</si>
  <si>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</si>
  <si>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</si>
  <si>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</si>
  <si>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</si>
  <si>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</si>
  <si>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</si>
  <si>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</si>
  <si>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</si>
  <si>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</si>
  <si>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</si>
  <si>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</si>
  <si>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</si>
  <si>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</si>
  <si>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</si>
  <si>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</si>
  <si>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</si>
  <si>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</si>
  <si>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</si>
  <si>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</si>
  <si>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</si>
  <si>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</si>
  <si>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</si>
  <si>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</si>
  <si>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</si>
  <si>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</si>
  <si>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</si>
  <si>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</si>
  <si>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</si>
  <si>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</si>
  <si>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</si>
  <si>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</si>
  <si>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</si>
  <si>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</si>
  <si>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</si>
  <si>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</si>
  <si>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</si>
  <si>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</si>
  <si>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</si>
  <si>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</si>
  <si>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</si>
  <si>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</si>
  <si>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</si>
  <si>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</si>
  <si>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</si>
  <si>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</si>
  <si>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</si>
  <si>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</si>
  <si>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</si>
  <si>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</si>
  <si>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</si>
  <si>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</si>
  <si>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</si>
  <si>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</si>
  <si>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</si>
  <si>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</si>
  <si>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</si>
  <si>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</si>
  <si>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</si>
  <si>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</si>
  <si>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</si>
  <si>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</si>
  <si>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</si>
  <si>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</si>
  <si>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</si>
  <si>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</si>
  <si>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</si>
  <si>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</si>
  <si>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</si>
  <si>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</si>
  <si>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</si>
  <si>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</si>
  <si>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</si>
  <si>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</si>
  <si>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</si>
  <si>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</si>
  <si>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</si>
  <si>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</si>
  <si>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</si>
  <si>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</si>
  <si>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</si>
  <si>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</si>
  <si>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</si>
  <si>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</si>
  <si>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</si>
  <si>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</si>
  <si>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</si>
  <si>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</si>
  <si>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</si>
  <si>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</si>
  <si>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</si>
  <si>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</si>
  <si>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</si>
  <si>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</si>
  <si>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</si>
  <si>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</si>
  <si>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</si>
  <si>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</si>
  <si>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</si>
  <si>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</si>
  <si>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</si>
  <si>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</si>
  <si>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</si>
  <si>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</si>
  <si>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</si>
  <si>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</si>
  <si>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</si>
  <si>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</si>
  <si>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</si>
  <si>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</si>
  <si>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</si>
  <si>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</si>
  <si>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</si>
  <si>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</si>
  <si>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</si>
  <si>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</si>
  <si>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</si>
  <si>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</si>
  <si>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</si>
  <si>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</si>
  <si>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</si>
  <si>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</si>
  <si>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</si>
  <si>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</si>
  <si>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</si>
  <si>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</si>
  <si>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</si>
  <si>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</si>
  <si>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</si>
  <si>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</si>
  <si>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</si>
  <si>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</si>
  <si>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</si>
  <si>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</si>
  <si>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</si>
  <si>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</si>
  <si>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</si>
  <si>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</si>
  <si>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</si>
  <si>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</si>
  <si>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</si>
  <si>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</si>
  <si>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</si>
  <si>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</si>
  <si>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</si>
  <si>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</si>
  <si>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</si>
  <si>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</si>
  <si>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</si>
  <si>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</si>
  <si>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</si>
  <si>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</si>
  <si>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</si>
  <si>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</si>
  <si>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</si>
  <si>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</si>
  <si>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</si>
  <si>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</si>
  <si>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</si>
  <si>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</si>
  <si>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</si>
  <si>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</si>
  <si>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</si>
  <si>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</si>
  <si>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</si>
  <si>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</si>
  <si>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</si>
  <si>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</si>
  <si>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</si>
  <si>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</si>
  <si>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</si>
  <si>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</si>
  <si>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</si>
  <si>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</si>
  <si>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</si>
  <si>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</si>
  <si>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</si>
  <si>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</si>
  <si>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</si>
  <si>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</si>
  <si>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</si>
  <si>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</si>
  <si>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</si>
  <si>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</si>
  <si>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</si>
  <si>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</si>
  <si>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</si>
  <si>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</si>
  <si>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</si>
  <si>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</si>
  <si>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</si>
  <si>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</si>
  <si>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</si>
  <si>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</si>
  <si>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</si>
  <si>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</si>
  <si>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</si>
  <si>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</si>
  <si>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</si>
  <si>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</si>
  <si>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</si>
  <si>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</si>
  <si>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</si>
  <si>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</si>
  <si>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</si>
  <si>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</si>
  <si>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</si>
  <si>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</si>
  <si>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</si>
  <si>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</si>
  <si>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</si>
  <si>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</si>
  <si>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</si>
  <si>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横浜市金沢区幸浦１－１０－１</t>
    <phoneticPr fontId="3"/>
  </si>
  <si>
    <t>藤森工業株式会社
横浜事業所　事業所長　森　敏彦</t>
    <rPh sb="20" eb="21">
      <t>モリ</t>
    </rPh>
    <rPh sb="22" eb="24">
      <t>トシヒコ</t>
    </rPh>
    <phoneticPr fontId="3"/>
  </si>
  <si>
    <t>045-769-0901</t>
    <phoneticPr fontId="3"/>
  </si>
  <si>
    <t>藤森工業株式会社　横浜事業所</t>
    <phoneticPr fontId="3"/>
  </si>
  <si>
    <t>横浜市金沢区幸浦１－１０－１</t>
    <phoneticPr fontId="3"/>
  </si>
  <si>
    <t>045-769-0901</t>
    <phoneticPr fontId="3"/>
  </si>
  <si>
    <t>Ｅ18－プラスチック製品製造業</t>
    <phoneticPr fontId="3"/>
  </si>
  <si>
    <t>詰替え用スタンディングパウチ製造</t>
    <phoneticPr fontId="3"/>
  </si>
  <si>
    <t>廃ﾌﾟﾗｽﾁｯｸ類➡破砕⇒燃料
廃ﾌﾟﾗｽﾁｯｸ類➡⇒燃焼⇒セメント材料
廃ﾌﾟﾗｽﾁｯｸ類➡RPF➡燃料
廃ﾌﾟﾗｽﾁｯｸ類➡焼却⇒埋立
木くず➡破砕➡再生
廃油➡再生・製品化
汚泥➡コンクリート固型化</t>
    <rPh sb="13" eb="15">
      <t>ネンリョウ</t>
    </rPh>
    <rPh sb="27" eb="29">
      <t>ネンショウ</t>
    </rPh>
    <rPh sb="51" eb="53">
      <t>ネンリョウ</t>
    </rPh>
    <rPh sb="64" eb="66">
      <t>ショウキャク</t>
    </rPh>
    <rPh sb="70" eb="71">
      <t>キ</t>
    </rPh>
    <rPh sb="74" eb="76">
      <t>ハサイ</t>
    </rPh>
    <rPh sb="77" eb="79">
      <t>サイセイ</t>
    </rPh>
    <rPh sb="80" eb="82">
      <t>ハイユ</t>
    </rPh>
    <rPh sb="83" eb="85">
      <t>サイセイ</t>
    </rPh>
    <rPh sb="86" eb="89">
      <t>セイヒンカ</t>
    </rPh>
    <rPh sb="90" eb="92">
      <t>オデイ</t>
    </rPh>
    <rPh sb="99" eb="102">
      <t>コケイカ</t>
    </rPh>
    <phoneticPr fontId="3"/>
  </si>
  <si>
    <t>トップマネジメント
↓
環境統括責任部門
↓
環境マネジメントシステム責任者
↓
環境マネジメントシステム事務局
↓
環境推進委員会各メンバー</t>
    <rPh sb="14" eb="16">
      <t>トウカツ</t>
    </rPh>
    <rPh sb="16" eb="20">
      <t>セキニンブモン</t>
    </rPh>
    <rPh sb="23" eb="25">
      <t>カンキョウ</t>
    </rPh>
    <rPh sb="53" eb="56">
      <t>ジムキョク</t>
    </rPh>
    <rPh sb="63" eb="66">
      <t>イインカイ</t>
    </rPh>
    <phoneticPr fontId="3"/>
  </si>
  <si>
    <t xml:space="preserve">
・加工歩留り改善
・廃プラスチックの新規有価買取先の拡大</t>
    <rPh sb="11" eb="12">
      <t>ハイ</t>
    </rPh>
    <rPh sb="19" eb="21">
      <t>シンキ</t>
    </rPh>
    <rPh sb="21" eb="23">
      <t>ユウカ</t>
    </rPh>
    <rPh sb="23" eb="25">
      <t>カイトリ</t>
    </rPh>
    <rPh sb="25" eb="26">
      <t>サキ</t>
    </rPh>
    <rPh sb="27" eb="29">
      <t>カクダイ</t>
    </rPh>
    <phoneticPr fontId="3"/>
  </si>
  <si>
    <t>・加工歩留り改善
・廃プラスチックの新規有価買取先の拡大</t>
    <phoneticPr fontId="3"/>
  </si>
  <si>
    <t>プラスチックフィルム(枚葉・ロール)、樹脂団子、プラパレット、木パレット、鉄屑、古紙、紙管、段ボールを有価物・廃棄物の選別をしているが、社内全体の完全な定着には至らず。</t>
    <rPh sb="19" eb="21">
      <t>ジュシ</t>
    </rPh>
    <rPh sb="51" eb="53">
      <t>ユウカ</t>
    </rPh>
    <rPh sb="68" eb="72">
      <t>シャナイゼンタイ</t>
    </rPh>
    <rPh sb="73" eb="75">
      <t>カンゼン</t>
    </rPh>
    <rPh sb="76" eb="78">
      <t>テイチャク</t>
    </rPh>
    <rPh sb="80" eb="81">
      <t>イタ</t>
    </rPh>
    <phoneticPr fontId="3"/>
  </si>
  <si>
    <t>社内全体での廃棄物分別教育を継続実施するとともに、新規入職社員の導入教育資料にも廃棄物分別教育を盛り込んでいく。</t>
    <rPh sb="6" eb="9">
      <t>ハイキブツ</t>
    </rPh>
    <rPh sb="9" eb="13">
      <t>ブンベツキョウイク</t>
    </rPh>
    <rPh sb="14" eb="18">
      <t>ケイゾクジッシ</t>
    </rPh>
    <rPh sb="25" eb="27">
      <t>シンキ</t>
    </rPh>
    <rPh sb="27" eb="29">
      <t>ニュウショク</t>
    </rPh>
    <rPh sb="29" eb="31">
      <t>シャイン</t>
    </rPh>
    <rPh sb="32" eb="36">
      <t>ドウニュウキョウイク</t>
    </rPh>
    <rPh sb="36" eb="38">
      <t>シリョウ</t>
    </rPh>
    <rPh sb="40" eb="45">
      <t>ハイキブツブンベツ</t>
    </rPh>
    <rPh sb="45" eb="47">
      <t>キョウイク</t>
    </rPh>
    <rPh sb="48" eb="49">
      <t>モ</t>
    </rPh>
    <rPh sb="50" eb="51">
      <t>コ</t>
    </rPh>
    <phoneticPr fontId="3"/>
  </si>
  <si>
    <t>令和   6年 6月25日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</si>
</sst>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6465"/>
          <a:ext cx="396240"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6" zoomScale="87" zoomScaleNormal="115" zoomScaleSheetLayoutView="87" workbookViewId="0">
      <selection activeCell="P36" sqref="P36"/>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459</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445</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446</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447</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448</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2672</v>
      </c>
      <c r="Q49" s="754"/>
      <c r="R49" s="754"/>
      <c r="S49" s="754"/>
      <c r="T49" s="754"/>
      <c r="U49" s="755"/>
    </row>
    <row r="50" spans="3:54" ht="26.25" customHeight="1" x14ac:dyDescent="0.15">
      <c r="C50" s="726" t="s">
        <v>11</v>
      </c>
      <c r="D50" s="727"/>
      <c r="E50" s="728"/>
      <c r="F50" s="737" t="s">
        <v>449</v>
      </c>
      <c r="G50" s="738"/>
      <c r="H50" s="738"/>
      <c r="I50" s="738"/>
      <c r="J50" s="738"/>
      <c r="K50" s="738"/>
      <c r="L50" s="738"/>
      <c r="M50" s="738"/>
      <c r="N50" s="592" t="s">
        <v>172</v>
      </c>
      <c r="O50" s="595"/>
      <c r="P50" s="596"/>
      <c r="Q50" s="741" t="s">
        <v>450</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451</v>
      </c>
      <c r="G54" s="649"/>
      <c r="H54" s="649"/>
      <c r="I54" s="649"/>
      <c r="J54" s="649"/>
      <c r="K54" s="649"/>
      <c r="L54" s="38" t="s">
        <v>48</v>
      </c>
      <c r="M54" s="38"/>
      <c r="N54" s="655" t="s">
        <v>452</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348</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453</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454</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3</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2513.5000000000005</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455</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3</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2488.3999999999996</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456</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457</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458</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2513.5000000000005</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2185.1</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1805.1</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f>+別紙!AA17</f>
        <v>708.4</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2488.3999999999996</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2163.1999999999998</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1787.1</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701.3</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9"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藤森工業株式会社　横浜事業所</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2"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藤森工業株式会社　横浜事業所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3" workbookViewId="0">
      <selection activeCell="X32" sqref="X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藤森工業株式会社　横浜事業所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藤森工業株式会社　横浜事業所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藤森工業株式会社　横浜事業所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2" workbookViewId="0">
      <selection activeCell="P23" sqref="P23:S2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藤森工業株式会社　横浜事業所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2449.6</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2474.4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1748.3</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2449.6</v>
      </c>
      <c r="P27" s="863"/>
      <c r="Q27" s="863"/>
      <c r="R27" s="863"/>
      <c r="S27" s="59" t="s">
        <v>38</v>
      </c>
      <c r="T27" s="80"/>
      <c r="U27" s="80"/>
      <c r="X27" s="78" t="s">
        <v>39</v>
      </c>
      <c r="Y27" s="81"/>
      <c r="AG27" s="68"/>
      <c r="AH27" s="68"/>
      <c r="AI27" s="68"/>
      <c r="AJ27" s="68"/>
      <c r="AK27" s="905">
        <f>+AG18+O27</f>
        <v>2449.6</v>
      </c>
      <c r="AL27" s="906"/>
      <c r="AM27" s="906"/>
      <c r="AN27" s="906"/>
      <c r="AO27" s="67" t="s">
        <v>13</v>
      </c>
      <c r="AP27" s="417"/>
      <c r="AQ27" s="146"/>
      <c r="AR27" s="814">
        <v>701.3</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1748.3</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2474.4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2185.1</v>
      </c>
      <c r="G30" s="875"/>
      <c r="H30" s="234" t="s">
        <v>198</v>
      </c>
      <c r="L30" s="872"/>
      <c r="O30" s="71"/>
      <c r="Q30" s="862">
        <f>+ROUND(Z28,1)+ROUND(Z29,1)+ROUND(Z30,1)</f>
        <v>1748.3</v>
      </c>
      <c r="R30" s="863"/>
      <c r="S30" s="863"/>
      <c r="T30" s="863"/>
      <c r="U30" s="59" t="s">
        <v>16</v>
      </c>
      <c r="X30" s="860" t="s">
        <v>186</v>
      </c>
      <c r="Y30" s="861"/>
      <c r="Z30" s="853"/>
      <c r="AA30" s="854"/>
      <c r="AB30" s="854"/>
      <c r="AC30" s="854"/>
      <c r="AD30" s="854"/>
      <c r="AE30" s="59" t="s">
        <v>13</v>
      </c>
      <c r="AK30" s="814">
        <v>2163.1999999999998</v>
      </c>
      <c r="AL30" s="815"/>
      <c r="AM30" s="815"/>
      <c r="AN30" s="815"/>
      <c r="AO30" s="67" t="s">
        <v>13</v>
      </c>
      <c r="AR30" s="921"/>
      <c r="AS30" s="918"/>
      <c r="AT30" s="918"/>
      <c r="AU30" s="919"/>
    </row>
    <row r="31" spans="2:48" ht="27" customHeight="1" thickTop="1" thickBot="1" x14ac:dyDescent="0.2">
      <c r="B31" s="888" t="s">
        <v>375</v>
      </c>
      <c r="C31" s="839"/>
      <c r="D31" s="839"/>
      <c r="E31" s="840"/>
      <c r="F31" s="874">
        <v>1766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708.4</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701.3</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4" workbookViewId="0">
      <selection activeCell="T36" sqref="T36"/>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藤森工業株式会社　横浜事業所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F25" sqref="F25:G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藤森工業株式会社　横浜事業所</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24.1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24.3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24.1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24.1</v>
      </c>
      <c r="P27" s="863"/>
      <c r="Q27" s="863"/>
      <c r="R27" s="863"/>
      <c r="S27" s="59" t="s">
        <v>38</v>
      </c>
      <c r="T27" s="80"/>
      <c r="U27" s="80"/>
      <c r="X27" s="78" t="s">
        <v>39</v>
      </c>
      <c r="Y27" s="81"/>
      <c r="AG27" s="68"/>
      <c r="AH27" s="68"/>
      <c r="AI27" s="68"/>
      <c r="AJ27" s="68"/>
      <c r="AK27" s="905">
        <f>+AG18+O27</f>
        <v>24.1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24.1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24.3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24.1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24.3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9" workbookViewId="0">
      <selection activeCell="F24" sqref="F24:G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藤森工業株式会社　横浜事業所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藤森工業株式会社　横浜事業所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藤森工業株式会社　横浜事業所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藤森工業株式会社　横浜事業所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藤森工業株式会社　横浜事業所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藤森工業株式会社　横浜事業所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藤森工業株式会社　横浜事業所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藤森工業株式会社　横浜事業所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藤森工業株式会社　横浜事業所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藤森工業株式会社　横浜事業所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藤森工業株式会社　横浜事業所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4" workbookViewId="0">
      <selection activeCell="F31" sqref="F31:G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藤森工業株式会社　横浜事業所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14.7</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14.8</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14.7</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14.7</v>
      </c>
      <c r="P27" s="863"/>
      <c r="Q27" s="863"/>
      <c r="R27" s="863"/>
      <c r="S27" s="59" t="s">
        <v>38</v>
      </c>
      <c r="T27" s="80"/>
      <c r="U27" s="80"/>
      <c r="X27" s="78" t="s">
        <v>39</v>
      </c>
      <c r="Y27" s="81"/>
      <c r="AG27" s="68"/>
      <c r="AH27" s="68"/>
      <c r="AI27" s="68"/>
      <c r="AJ27" s="68"/>
      <c r="AK27" s="905">
        <f>+AG18+O27</f>
        <v>14.7</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14.7</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14.8</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14.7</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14.8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election activeCell="N22" sqref="N22"/>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藤森工業株式会社　横浜事業所</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2474.4</v>
      </c>
      <c r="M9" s="507">
        <f>IF(OR(ｷ.紙くず!F24&gt;0,ｷ.紙くず!F24&lt;0),ｷ.紙くず!F24,IF(M$19&gt;0,"0",0))</f>
        <v>0</v>
      </c>
      <c r="N9" s="507">
        <f>IF(OR(ｸ.木くず!F24&gt;0,ｸ.木くず!F24&lt;0),ｸ.木くず!F24,IF(N$19&gt;0,"0",0))</f>
        <v>24.3</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14.8</v>
      </c>
      <c r="AA9" s="509">
        <f>IF(SUM(G9:Z9)&gt;0,SUM(G9:Z9),IF(AA$19&gt;0,"0",0))</f>
        <v>2513.5000000000005</v>
      </c>
    </row>
    <row r="10" spans="2:27" ht="24" customHeight="1" x14ac:dyDescent="0.15">
      <c r="B10" s="188" t="s">
        <v>393</v>
      </c>
      <c r="C10" s="973" t="s">
        <v>294</v>
      </c>
      <c r="D10" s="973"/>
      <c r="E10" s="973"/>
      <c r="F10" s="974"/>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2474.4</v>
      </c>
      <c r="M14" s="513">
        <f>IF(OR(ｷ.紙くず!F29&gt;0,ｷ.紙くず!F29&lt;0),ｷ.紙くず!F29,IF(M$19&gt;0,"0",0))</f>
        <v>0</v>
      </c>
      <c r="N14" s="513">
        <f>IF(OR(ｸ.木くず!F29&gt;0,ｸ.木くず!F29&lt;0),ｸ.木くず!F29,IF(N$19&gt;0,"0",0))</f>
        <v>24.3</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14.8</v>
      </c>
      <c r="AA14" s="515">
        <f t="shared" si="0"/>
        <v>2513.5000000000005</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2185.1</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f t="shared" si="0"/>
        <v>2185.1</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1766</v>
      </c>
      <c r="M16" s="513">
        <f>IF(OR(ｷ.紙くず!F31&gt;0,ｷ.紙くず!F31&lt;0),ｷ.紙くず!F31,IF(M$19&gt;0,"0",0))</f>
        <v>0</v>
      </c>
      <c r="N16" s="513">
        <f>IF(OR(ｸ.木くず!F31&gt;0,ｸ.木くず!F31&lt;0),ｸ.木くず!F31,IF(N$19&gt;0,"0",0))</f>
        <v>24.3</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14.8</v>
      </c>
      <c r="AA16" s="515">
        <f t="shared" si="0"/>
        <v>1805.1</v>
      </c>
    </row>
    <row r="17" spans="2:27" ht="24" customHeight="1" x14ac:dyDescent="0.15">
      <c r="B17" s="188"/>
      <c r="C17" s="945" t="s">
        <v>408</v>
      </c>
      <c r="D17" s="945"/>
      <c r="E17" s="945"/>
      <c r="F17" s="946"/>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708.4</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f t="shared" si="0"/>
        <v>708.4</v>
      </c>
    </row>
    <row r="18" spans="2:27" ht="24" customHeight="1" thickBot="1" x14ac:dyDescent="0.2">
      <c r="B18" s="189"/>
      <c r="C18" s="237" t="s">
        <v>326</v>
      </c>
      <c r="D18" s="943" t="s">
        <v>428</v>
      </c>
      <c r="E18" s="943"/>
      <c r="F18" s="944"/>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0</v>
      </c>
      <c r="I19" s="519">
        <f t="shared" si="1"/>
        <v>0</v>
      </c>
      <c r="J19" s="519">
        <f t="shared" si="1"/>
        <v>0</v>
      </c>
      <c r="K19" s="519">
        <f t="shared" si="1"/>
        <v>0</v>
      </c>
      <c r="L19" s="519">
        <f t="shared" si="1"/>
        <v>2449.6</v>
      </c>
      <c r="M19" s="519">
        <f t="shared" si="1"/>
        <v>0</v>
      </c>
      <c r="N19" s="519">
        <f t="shared" si="1"/>
        <v>24.1</v>
      </c>
      <c r="O19" s="519">
        <f t="shared" si="1"/>
        <v>0</v>
      </c>
      <c r="P19" s="519">
        <f t="shared" si="1"/>
        <v>0</v>
      </c>
      <c r="Q19" s="519">
        <f t="shared" si="1"/>
        <v>0</v>
      </c>
      <c r="R19" s="519">
        <f t="shared" si="1"/>
        <v>0</v>
      </c>
      <c r="S19" s="519">
        <f t="shared" si="1"/>
        <v>0</v>
      </c>
      <c r="T19" s="519">
        <f t="shared" si="1"/>
        <v>0</v>
      </c>
      <c r="U19" s="519">
        <f t="shared" si="1"/>
        <v>0</v>
      </c>
      <c r="V19" s="519">
        <f t="shared" si="1"/>
        <v>0</v>
      </c>
      <c r="W19" s="519">
        <f t="shared" si="1"/>
        <v>0</v>
      </c>
      <c r="X19" s="519">
        <f t="shared" si="1"/>
        <v>0</v>
      </c>
      <c r="Y19" s="519">
        <f t="shared" si="1"/>
        <v>0</v>
      </c>
      <c r="Z19" s="520">
        <f t="shared" si="1"/>
        <v>14.7</v>
      </c>
      <c r="AA19" s="521">
        <f t="shared" ref="AA19:AA25" si="2">SUM(G19:Z19)</f>
        <v>2488.3999999999996</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0</v>
      </c>
      <c r="I37" s="554">
        <f t="shared" si="8"/>
        <v>0</v>
      </c>
      <c r="J37" s="554">
        <f t="shared" si="8"/>
        <v>0</v>
      </c>
      <c r="K37" s="554">
        <f t="shared" si="8"/>
        <v>0</v>
      </c>
      <c r="L37" s="554">
        <f t="shared" si="8"/>
        <v>2449.6</v>
      </c>
      <c r="M37" s="554">
        <f t="shared" si="8"/>
        <v>0</v>
      </c>
      <c r="N37" s="554">
        <f t="shared" si="8"/>
        <v>24.1</v>
      </c>
      <c r="O37" s="554">
        <f t="shared" si="8"/>
        <v>0</v>
      </c>
      <c r="P37" s="554">
        <f t="shared" si="8"/>
        <v>0</v>
      </c>
      <c r="Q37" s="554">
        <f t="shared" si="8"/>
        <v>0</v>
      </c>
      <c r="R37" s="554">
        <f t="shared" si="8"/>
        <v>0</v>
      </c>
      <c r="S37" s="554">
        <f t="shared" si="8"/>
        <v>0</v>
      </c>
      <c r="T37" s="554">
        <f t="shared" si="8"/>
        <v>0</v>
      </c>
      <c r="U37" s="554">
        <f t="shared" si="8"/>
        <v>0</v>
      </c>
      <c r="V37" s="554">
        <f t="shared" si="8"/>
        <v>0</v>
      </c>
      <c r="W37" s="554">
        <f t="shared" si="8"/>
        <v>0</v>
      </c>
      <c r="X37" s="554">
        <f t="shared" si="8"/>
        <v>0</v>
      </c>
      <c r="Y37" s="554">
        <f t="shared" si="8"/>
        <v>0</v>
      </c>
      <c r="Z37" s="555">
        <f t="shared" si="8"/>
        <v>14.7</v>
      </c>
      <c r="AA37" s="556">
        <f t="shared" si="4"/>
        <v>2488.3999999999996</v>
      </c>
    </row>
    <row r="38" spans="2:27" ht="24" customHeight="1" x14ac:dyDescent="0.15">
      <c r="B38" s="186"/>
      <c r="C38" s="939"/>
      <c r="D38" s="247"/>
      <c r="E38" s="245" t="s">
        <v>319</v>
      </c>
      <c r="F38" s="585"/>
      <c r="G38" s="545">
        <f t="shared" ref="G38:Z38" si="9">SUM(G39:G41)</f>
        <v>0</v>
      </c>
      <c r="H38" s="545">
        <f t="shared" si="9"/>
        <v>0</v>
      </c>
      <c r="I38" s="545">
        <f t="shared" si="9"/>
        <v>0</v>
      </c>
      <c r="J38" s="545">
        <f t="shared" si="9"/>
        <v>0</v>
      </c>
      <c r="K38" s="545">
        <f t="shared" si="9"/>
        <v>0</v>
      </c>
      <c r="L38" s="545">
        <f t="shared" si="9"/>
        <v>1748.3</v>
      </c>
      <c r="M38" s="545">
        <f t="shared" si="9"/>
        <v>0</v>
      </c>
      <c r="N38" s="545">
        <f t="shared" si="9"/>
        <v>24.1</v>
      </c>
      <c r="O38" s="545">
        <f t="shared" si="9"/>
        <v>0</v>
      </c>
      <c r="P38" s="545">
        <f t="shared" si="9"/>
        <v>0</v>
      </c>
      <c r="Q38" s="545">
        <f t="shared" si="9"/>
        <v>0</v>
      </c>
      <c r="R38" s="545">
        <f t="shared" si="9"/>
        <v>0</v>
      </c>
      <c r="S38" s="545">
        <f t="shared" si="9"/>
        <v>0</v>
      </c>
      <c r="T38" s="545">
        <f t="shared" si="9"/>
        <v>0</v>
      </c>
      <c r="U38" s="545">
        <f t="shared" si="9"/>
        <v>0</v>
      </c>
      <c r="V38" s="545">
        <f t="shared" si="9"/>
        <v>0</v>
      </c>
      <c r="W38" s="545">
        <f t="shared" si="9"/>
        <v>0</v>
      </c>
      <c r="X38" s="545">
        <f t="shared" si="9"/>
        <v>0</v>
      </c>
      <c r="Y38" s="545">
        <f t="shared" si="9"/>
        <v>0</v>
      </c>
      <c r="Z38" s="546">
        <f t="shared" si="9"/>
        <v>14.7</v>
      </c>
      <c r="AA38" s="547">
        <f t="shared" si="4"/>
        <v>1787.1</v>
      </c>
    </row>
    <row r="39" spans="2:27" ht="24" customHeight="1" x14ac:dyDescent="0.15">
      <c r="B39" s="186"/>
      <c r="C39" s="939"/>
      <c r="D39" s="248"/>
      <c r="E39" s="243"/>
      <c r="F39" s="241" t="s">
        <v>233</v>
      </c>
      <c r="G39" s="548">
        <f>+ｱ.燃え殻!$Z$28</f>
        <v>0</v>
      </c>
      <c r="H39" s="548">
        <f>+ｲ.汚泥!$Z$28</f>
        <v>0</v>
      </c>
      <c r="I39" s="548">
        <f>+ｳ.廃油!$Z$28</f>
        <v>0</v>
      </c>
      <c r="J39" s="548">
        <f>+ｴ.廃酸!$Z$28</f>
        <v>0</v>
      </c>
      <c r="K39" s="548">
        <f>+ｵ.廃ｱﾙｶﾘ!$Z$28</f>
        <v>0</v>
      </c>
      <c r="L39" s="548">
        <f>+ｶ.廃ﾌﾟﾗ類!$Z$28</f>
        <v>1748.3</v>
      </c>
      <c r="M39" s="548">
        <f>+ｷ.紙くず!$Z$28</f>
        <v>0</v>
      </c>
      <c r="N39" s="548">
        <f>+ｸ.木くず!$Z$28</f>
        <v>24.1</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0</v>
      </c>
      <c r="W39" s="548">
        <f>+ﾁ.動物のふん尿!$Z$28</f>
        <v>0</v>
      </c>
      <c r="X39" s="548">
        <f>+ﾂ.動物の死体!$Z$28</f>
        <v>0</v>
      </c>
      <c r="Y39" s="548">
        <f>+ﾃ.ばいじん!$Z$28</f>
        <v>0</v>
      </c>
      <c r="Z39" s="549">
        <f>+ﾄ.混合廃棄物その他!$Z$28</f>
        <v>14.7</v>
      </c>
      <c r="AA39" s="550">
        <f t="shared" si="4"/>
        <v>1787.1</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701.3</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701.3</v>
      </c>
    </row>
    <row r="43" spans="2:27" ht="24" customHeight="1" x14ac:dyDescent="0.15">
      <c r="B43" s="186"/>
      <c r="C43" s="142" t="s">
        <v>235</v>
      </c>
      <c r="D43" s="958" t="s">
        <v>349</v>
      </c>
      <c r="E43" s="958"/>
      <c r="F43" s="959"/>
      <c r="G43" s="557">
        <f>+ｱ.燃え殻!$AK$27</f>
        <v>0</v>
      </c>
      <c r="H43" s="557">
        <f>+ｲ.汚泥!$AK$27</f>
        <v>0</v>
      </c>
      <c r="I43" s="557">
        <f>+ｳ.廃油!$AK$27</f>
        <v>0</v>
      </c>
      <c r="J43" s="557">
        <f>+ｴ.廃酸!$AK$27</f>
        <v>0</v>
      </c>
      <c r="K43" s="557">
        <f>+ｵ.廃ｱﾙｶﾘ!$AK$27</f>
        <v>0</v>
      </c>
      <c r="L43" s="557">
        <f>+ｶ.廃ﾌﾟﾗ類!$AK$27</f>
        <v>2449.6</v>
      </c>
      <c r="M43" s="557">
        <f>+ｷ.紙くず!$AK$27</f>
        <v>0</v>
      </c>
      <c r="N43" s="557">
        <f>+ｸ.木くず!$AK$27</f>
        <v>24.1</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0</v>
      </c>
      <c r="U43" s="557">
        <f>+ｿ.鉱さい!$AK$27</f>
        <v>0</v>
      </c>
      <c r="V43" s="557">
        <f>+ﾀ.がれき類!$AK$27</f>
        <v>0</v>
      </c>
      <c r="W43" s="557">
        <f>+ﾁ.動物のふん尿!$AK$27</f>
        <v>0</v>
      </c>
      <c r="X43" s="557">
        <f>+ﾂ.動物の死体!$AK$27</f>
        <v>0</v>
      </c>
      <c r="Y43" s="557">
        <f>+ﾃ.ばいじん!$AK$27</f>
        <v>0</v>
      </c>
      <c r="Z43" s="558">
        <f>+ﾄ.混合廃棄物その他!$AK$27</f>
        <v>14.7</v>
      </c>
      <c r="AA43" s="559">
        <f t="shared" si="4"/>
        <v>2488.3999999999996</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2163.1999999999998</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2163.1999999999998</v>
      </c>
    </row>
    <row r="45" spans="2:27" ht="24" customHeight="1" x14ac:dyDescent="0.15">
      <c r="B45" s="186"/>
      <c r="C45" s="193"/>
      <c r="D45" s="584" t="s">
        <v>190</v>
      </c>
      <c r="E45" s="968" t="s">
        <v>237</v>
      </c>
      <c r="F45" s="969"/>
      <c r="G45" s="563">
        <f>+ｱ.燃え殻!$AR$24</f>
        <v>0</v>
      </c>
      <c r="H45" s="563">
        <f>+ｲ.汚泥!$AR$24</f>
        <v>0</v>
      </c>
      <c r="I45" s="563">
        <f>+ｳ.廃油!$AR$24</f>
        <v>0</v>
      </c>
      <c r="J45" s="563">
        <f>+ｴ.廃酸!$AR$24</f>
        <v>0</v>
      </c>
      <c r="K45" s="563">
        <f>+ｵ.廃ｱﾙｶﾘ!$AR$24</f>
        <v>0</v>
      </c>
      <c r="L45" s="563">
        <f>+ｶ.廃ﾌﾟﾗ類!$AR$24</f>
        <v>1748.3</v>
      </c>
      <c r="M45" s="563">
        <f>+ｷ.紙くず!$AR$24</f>
        <v>0</v>
      </c>
      <c r="N45" s="563">
        <f>+ｸ.木くず!$AR$24</f>
        <v>24.1</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v>
      </c>
      <c r="U45" s="563">
        <f>+ｿ.鉱さい!$AR$24</f>
        <v>0</v>
      </c>
      <c r="V45" s="563">
        <f>+ﾀ.がれき類!$AR$24</f>
        <v>0</v>
      </c>
      <c r="W45" s="563">
        <f>+ﾁ.動物のふん尿!$AR$24</f>
        <v>0</v>
      </c>
      <c r="X45" s="563">
        <f>+ﾂ.動物の死体!$AR$24</f>
        <v>0</v>
      </c>
      <c r="Y45" s="563">
        <f>+ﾃ.ばいじん!$AR$24</f>
        <v>0</v>
      </c>
      <c r="Z45" s="564">
        <f>+ﾄ.混合廃棄物その他!$AR$24</f>
        <v>14.7</v>
      </c>
      <c r="AA45" s="565">
        <f t="shared" si="4"/>
        <v>1787.1</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701.3</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701.3</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v>
      </c>
      <c r="J55" s="634">
        <f t="shared" si="10"/>
        <v>0</v>
      </c>
      <c r="K55" s="634">
        <f t="shared" si="10"/>
        <v>0</v>
      </c>
      <c r="L55" s="634">
        <f t="shared" si="10"/>
        <v>4924</v>
      </c>
      <c r="M55" s="634">
        <f t="shared" si="10"/>
        <v>0</v>
      </c>
      <c r="N55" s="634">
        <f t="shared" si="10"/>
        <v>48.400000000000006</v>
      </c>
      <c r="O55" s="634">
        <f t="shared" si="10"/>
        <v>0</v>
      </c>
      <c r="P55" s="634">
        <f t="shared" si="10"/>
        <v>0</v>
      </c>
      <c r="Q55" s="634">
        <f t="shared" si="10"/>
        <v>0</v>
      </c>
      <c r="R55" s="634">
        <f t="shared" si="10"/>
        <v>0</v>
      </c>
      <c r="S55" s="634">
        <f t="shared" si="10"/>
        <v>0</v>
      </c>
      <c r="T55" s="634">
        <f t="shared" si="10"/>
        <v>0</v>
      </c>
      <c r="U55" s="634">
        <f t="shared" si="10"/>
        <v>0</v>
      </c>
      <c r="V55" s="634">
        <f t="shared" si="10"/>
        <v>0</v>
      </c>
      <c r="W55" s="634">
        <f t="shared" si="10"/>
        <v>0</v>
      </c>
      <c r="X55" s="634">
        <f t="shared" si="10"/>
        <v>0</v>
      </c>
      <c r="Y55" s="634">
        <f t="shared" si="10"/>
        <v>0</v>
      </c>
      <c r="Z55" s="634">
        <f t="shared" si="10"/>
        <v>29.5</v>
      </c>
      <c r="AA55" s="633">
        <f>+AA9+AA19+AA20</f>
        <v>5001.8999999999996</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6年 6月25日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横浜市金沢区幸浦１－１０－１</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藤森工業株式会社
横浜事業所　事業所長　森　敏彦</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045-769-0901</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藤森工業株式会社　横浜事業所</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2672</v>
      </c>
      <c r="Q25" s="989"/>
      <c r="R25" s="989"/>
      <c r="S25" s="989"/>
      <c r="T25" s="989"/>
      <c r="U25" s="990"/>
    </row>
    <row r="26" spans="1:22" ht="26.25" customHeight="1" x14ac:dyDescent="0.15">
      <c r="C26" s="1002" t="s">
        <v>11</v>
      </c>
      <c r="D26" s="1003"/>
      <c r="E26" s="1004"/>
      <c r="F26" s="1021" t="str">
        <f>+表紙!F50</f>
        <v>横浜市金沢区幸浦１－１０－１</v>
      </c>
      <c r="G26" s="1022"/>
      <c r="H26" s="1022"/>
      <c r="I26" s="1022"/>
      <c r="J26" s="1022"/>
      <c r="K26" s="1022"/>
      <c r="L26" s="1022"/>
      <c r="M26" s="1022"/>
      <c r="N26" s="454" t="s">
        <v>172</v>
      </c>
      <c r="O26" s="383"/>
      <c r="P26" s="383"/>
      <c r="Q26" s="1016" t="str">
        <f>IF(+表紙!Q50="","",+表紙!Q50)</f>
        <v>045-769-0901</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Ｅ18－プラスチック製品製造業</v>
      </c>
      <c r="G30" s="992"/>
      <c r="H30" s="992"/>
      <c r="I30" s="992"/>
      <c r="J30" s="992"/>
      <c r="K30" s="992"/>
      <c r="L30" s="282" t="s">
        <v>48</v>
      </c>
      <c r="M30" s="282"/>
      <c r="N30" s="993" t="str">
        <f>IF(COUNTA(表紙!N54)=1,+表紙!N54,"")</f>
        <v>詰替え用スタンディングパウチ製造</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348</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3</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2513.5000000000005</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 xml:space="preserve">
・加工歩留り改善
・廃プラスチックの新規有価買取先の拡大</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3</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2488.3999999999996</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・加工歩留り改善
・廃プラスチックの新規有価買取先の拡大</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プラスチックフィルム(枚葉・ロール)、樹脂団子、プラパレット、木パレット、鉄屑、古紙、紙管、段ボールを有価物・廃棄物の選別をしているが、社内全体の完全な定着には至らず。</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社内全体での廃棄物分別教育を継続実施するとともに、新規入職社員の導入教育資料にも廃棄物分別教育を盛り込んでいく。</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2513.5000000000005</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2185.1</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1805.1</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f>+表紙!K211</f>
        <v>708.4</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2488.3999999999996</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2163.1999999999998</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1787.1</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701.3</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2024-06-26T07:12:04Z</dcterms:created>
  <dcterms:modified xsi:type="dcterms:W3CDTF">2024-09-09T10:06:13Z</dcterms:modified>
</cp:coreProperties>
</file>