
<file path=[Content_Types].xml><?xml version="1.0" encoding="utf-8"?>
<Types xmlns="http://schemas.openxmlformats.org/package/2006/content-types">
  <Default Extension="bin" ContentType="application/vnd.openxmlformats-officedocument.spreadsheetml.printerSettings"/>
  <Default Extension="emf" ContentType="image/x-emf"/>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drawings/drawing4.xml" ContentType="application/vnd.openxmlformats-officedocument.drawing+xml"/>
  <Override PartName="/xl/comments5.xml" ContentType="application/vnd.openxmlformats-officedocument.spreadsheetml.comments+xml"/>
  <Override PartName="/xl/drawings/drawing5.xml" ContentType="application/vnd.openxmlformats-officedocument.drawing+xml"/>
  <Override PartName="/xl/comments6.xml" ContentType="application/vnd.openxmlformats-officedocument.spreadsheetml.comments+xml"/>
  <Override PartName="/xl/drawings/drawing6.xml" ContentType="application/vnd.openxmlformats-officedocument.drawing+xml"/>
  <Override PartName="/xl/comments7.xml" ContentType="application/vnd.openxmlformats-officedocument.spreadsheetml.comments+xml"/>
  <Override PartName="/xl/drawings/drawing7.xml" ContentType="application/vnd.openxmlformats-officedocument.drawing+xml"/>
  <Override PartName="/xl/comments8.xml" ContentType="application/vnd.openxmlformats-officedocument.spreadsheetml.comments+xml"/>
  <Override PartName="/xl/drawings/drawing8.xml" ContentType="application/vnd.openxmlformats-officedocument.drawing+xml"/>
  <Override PartName="/xl/comments9.xml" ContentType="application/vnd.openxmlformats-officedocument.spreadsheetml.comments+xml"/>
  <Override PartName="/xl/drawings/drawing9.xml" ContentType="application/vnd.openxmlformats-officedocument.drawing+xml"/>
  <Override PartName="/xl/comments10.xml" ContentType="application/vnd.openxmlformats-officedocument.spreadsheetml.comments+xml"/>
  <Override PartName="/xl/drawings/drawing10.xml" ContentType="application/vnd.openxmlformats-officedocument.drawing+xml"/>
  <Override PartName="/xl/comments11.xml" ContentType="application/vnd.openxmlformats-officedocument.spreadsheetml.comments+xml"/>
  <Override PartName="/xl/drawings/drawing11.xml" ContentType="application/vnd.openxmlformats-officedocument.drawing+xml"/>
  <Override PartName="/xl/comments12.xml" ContentType="application/vnd.openxmlformats-officedocument.spreadsheetml.comments+xml"/>
  <Override PartName="/xl/drawings/drawing12.xml" ContentType="application/vnd.openxmlformats-officedocument.drawing+xml"/>
  <Override PartName="/xl/comments13.xml" ContentType="application/vnd.openxmlformats-officedocument.spreadsheetml.comments+xml"/>
  <Override PartName="/xl/drawings/drawing13.xml" ContentType="application/vnd.openxmlformats-officedocument.drawing+xml"/>
  <Override PartName="/xl/comments14.xml" ContentType="application/vnd.openxmlformats-officedocument.spreadsheetml.comments+xml"/>
  <Override PartName="/xl/drawings/drawing14.xml" ContentType="application/vnd.openxmlformats-officedocument.drawing+xml"/>
  <Override PartName="/xl/comments15.xml" ContentType="application/vnd.openxmlformats-officedocument.spreadsheetml.comments+xml"/>
  <Override PartName="/xl/drawings/drawing15.xml" ContentType="application/vnd.openxmlformats-officedocument.drawing+xml"/>
  <Override PartName="/xl/comments16.xml" ContentType="application/vnd.openxmlformats-officedocument.spreadsheetml.comments+xml"/>
  <Override PartName="/xl/drawings/drawing16.xml" ContentType="application/vnd.openxmlformats-officedocument.drawing+xml"/>
  <Override PartName="/xl/comments17.xml" ContentType="application/vnd.openxmlformats-officedocument.spreadsheetml.comments+xml"/>
  <Override PartName="/xl/drawings/drawing17.xml" ContentType="application/vnd.openxmlformats-officedocument.drawing+xml"/>
  <Override PartName="/xl/comments18.xml" ContentType="application/vnd.openxmlformats-officedocument.spreadsheetml.comments+xml"/>
  <Override PartName="/xl/drawings/drawing18.xml" ContentType="application/vnd.openxmlformats-officedocument.drawing+xml"/>
  <Override PartName="/xl/drawings/drawing1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0" yWindow="0" windowWidth="20490" windowHeight="7530" tabRatio="808"/>
  </bookViews>
  <sheets>
    <sheet name="表紙" sheetId="95" r:id="rId1"/>
    <sheet name="ｱ.特管廃油" sheetId="2" r:id="rId2"/>
    <sheet name="ｲ.特管廃酸" sheetId="74" r:id="rId3"/>
    <sheet name="ｳ.特管廃ｱﾙｶﾘ" sheetId="75" r:id="rId4"/>
    <sheet name="ｴ.感染性廃棄物" sheetId="76" r:id="rId5"/>
    <sheet name="ｵ.廃PCB等" sheetId="77" r:id="rId6"/>
    <sheet name="ｶ.PCB汚染物" sheetId="78" r:id="rId7"/>
    <sheet name="ｷ.PCB処理物" sheetId="85" r:id="rId8"/>
    <sheet name="ｸ.指定下水汚泥" sheetId="86" r:id="rId9"/>
    <sheet name="ｹ.有害鉱さい" sheetId="87" r:id="rId10"/>
    <sheet name="ｺ.廃石綿等" sheetId="88" r:id="rId11"/>
    <sheet name="ｻ.有害ばいじん" sheetId="89" r:id="rId12"/>
    <sheet name="ｼ.有害燃え殻" sheetId="79" r:id="rId13"/>
    <sheet name="ｽ.有害廃油" sheetId="81" r:id="rId14"/>
    <sheet name="ｾ.有害汚泥" sheetId="84" r:id="rId15"/>
    <sheet name="ｿ.有害廃酸" sheetId="82" r:id="rId16"/>
    <sheet name="ﾀ.有害廃ｱﾙｶﾘ" sheetId="80" r:id="rId17"/>
    <sheet name="ﾁ.廃水銀等" sheetId="99" r:id="rId18"/>
    <sheet name="別紙" sheetId="94" r:id="rId19"/>
    <sheet name="印刷用表紙" sheetId="98" r:id="rId20"/>
  </sheets>
  <definedNames>
    <definedName name="_xlnm.Print_Area" localSheetId="1">ｱ.特管廃油!$B$2:$AU$34</definedName>
    <definedName name="_xlnm.Print_Area" localSheetId="2">ｲ.特管廃酸!$B$2:$AU$34</definedName>
    <definedName name="_xlnm.Print_Area" localSheetId="3">ｳ.特管廃ｱﾙｶﾘ!$B$2:$AU$34</definedName>
    <definedName name="_xlnm.Print_Area" localSheetId="4">ｴ.感染性廃棄物!$B$2:$AU$34</definedName>
    <definedName name="_xlnm.Print_Area" localSheetId="5">ｵ.廃PCB等!$B$2:$AU$34</definedName>
    <definedName name="_xlnm.Print_Area" localSheetId="6">ｶ.PCB汚染物!$B$2:$AU$34</definedName>
    <definedName name="_xlnm.Print_Area" localSheetId="7">ｷ.PCB処理物!$B$2:$AU$34</definedName>
    <definedName name="_xlnm.Print_Area" localSheetId="8">ｸ.指定下水汚泥!$B$2:$AU$34</definedName>
    <definedName name="_xlnm.Print_Area" localSheetId="9">ｹ.有害鉱さい!$B$2:$AU$34</definedName>
    <definedName name="_xlnm.Print_Area" localSheetId="10">ｺ.廃石綿等!$B$2:$AU$34</definedName>
    <definedName name="_xlnm.Print_Area" localSheetId="11">ｻ.有害ばいじん!$B$2:$AU$34</definedName>
    <definedName name="_xlnm.Print_Area" localSheetId="12">ｼ.有害燃え殻!$B$2:$AU$34</definedName>
    <definedName name="_xlnm.Print_Area" localSheetId="13">ｽ.有害廃油!$B$2:$AU$34</definedName>
    <definedName name="_xlnm.Print_Area" localSheetId="14">ｾ.有害汚泥!$B$2:$AU$34</definedName>
    <definedName name="_xlnm.Print_Area" localSheetId="15">ｿ.有害廃酸!$B$2:$AU$34</definedName>
    <definedName name="_xlnm.Print_Area" localSheetId="16">ﾀ.有害廃ｱﾙｶﾘ!$B$2:$AU$34</definedName>
    <definedName name="_xlnm.Print_Area" localSheetId="17">ﾁ.廃水銀等!$B$2:$AU$34</definedName>
    <definedName name="_xlnm.Print_Area" localSheetId="19">印刷用表紙!$C$3:$U$242</definedName>
    <definedName name="_xlnm.Print_Area" localSheetId="0">表紙!$C$27:$U$262</definedName>
    <definedName name="_xlnm.Print_Area" localSheetId="18">別紙!$B$3:$X$47</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R28" i="74" l="1"/>
  <c r="H53" i="94" s="1"/>
  <c r="AR28" i="75"/>
  <c r="I53" i="94" s="1"/>
  <c r="AR28" i="76"/>
  <c r="J53" i="94" s="1"/>
  <c r="AR28" i="77"/>
  <c r="K53" i="94" s="1"/>
  <c r="AR28" i="78"/>
  <c r="L53" i="94" s="1"/>
  <c r="AR28" i="85"/>
  <c r="M53" i="94" s="1"/>
  <c r="AR28" i="86"/>
  <c r="N53" i="94" s="1"/>
  <c r="AR28" i="87"/>
  <c r="O53" i="94" s="1"/>
  <c r="AR28" i="88"/>
  <c r="P53" i="94" s="1"/>
  <c r="AR28" i="89"/>
  <c r="Q53" i="94" s="1"/>
  <c r="AR28" i="79"/>
  <c r="R53" i="94" s="1"/>
  <c r="AR28" i="81"/>
  <c r="S53" i="94" s="1"/>
  <c r="AR28" i="84"/>
  <c r="T53" i="94" s="1"/>
  <c r="AR28" i="82"/>
  <c r="U53" i="94" s="1"/>
  <c r="AR28" i="80"/>
  <c r="V53" i="94" s="1"/>
  <c r="AR28" i="99"/>
  <c r="AR28" i="2"/>
  <c r="G53" i="94" s="1"/>
  <c r="AR32" i="74"/>
  <c r="H54" i="94" s="1"/>
  <c r="AR32" i="75"/>
  <c r="I54" i="94" s="1"/>
  <c r="AR32" i="76"/>
  <c r="J54" i="94" s="1"/>
  <c r="AR32" i="77"/>
  <c r="K54" i="94" s="1"/>
  <c r="AR32" i="78"/>
  <c r="L54" i="94" s="1"/>
  <c r="AR32" i="85"/>
  <c r="M54" i="94" s="1"/>
  <c r="AR32" i="86"/>
  <c r="N54" i="94" s="1"/>
  <c r="AR32" i="87"/>
  <c r="O54" i="94" s="1"/>
  <c r="AR32" i="88"/>
  <c r="P54" i="94" s="1"/>
  <c r="AR32" i="89"/>
  <c r="Q54" i="94" s="1"/>
  <c r="AR32" i="79"/>
  <c r="R54" i="94" s="1"/>
  <c r="AR32" i="81"/>
  <c r="S54" i="94" s="1"/>
  <c r="AR32" i="84"/>
  <c r="T54" i="94" s="1"/>
  <c r="AR32" i="82"/>
  <c r="U54" i="94" s="1"/>
  <c r="AR32" i="80"/>
  <c r="V54" i="94" s="1"/>
  <c r="AR32" i="99"/>
  <c r="AR32" i="2"/>
  <c r="G54" i="94" s="1"/>
  <c r="F219" i="98"/>
  <c r="F207" i="98"/>
  <c r="C13" i="98" l="1"/>
  <c r="F38" i="98" l="1"/>
  <c r="W47" i="94" l="1"/>
  <c r="W46" i="94"/>
  <c r="W44" i="94"/>
  <c r="W42" i="94"/>
  <c r="W41" i="94"/>
  <c r="W40" i="94"/>
  <c r="W39" i="94"/>
  <c r="W36" i="94"/>
  <c r="W35" i="94"/>
  <c r="W34" i="94"/>
  <c r="W33" i="94"/>
  <c r="W30" i="94"/>
  <c r="W29" i="94"/>
  <c r="W28" i="94"/>
  <c r="W25" i="94"/>
  <c r="W24" i="94"/>
  <c r="W23" i="94"/>
  <c r="W22" i="94"/>
  <c r="W21" i="94"/>
  <c r="W20" i="94"/>
  <c r="C37" i="99"/>
  <c r="C36" i="99"/>
  <c r="C35" i="99"/>
  <c r="C34" i="99"/>
  <c r="Q30" i="99"/>
  <c r="O27" i="99" s="1"/>
  <c r="F12" i="99" s="1"/>
  <c r="AR24" i="99"/>
  <c r="W45" i="94" s="1"/>
  <c r="O22" i="99"/>
  <c r="AN18" i="99"/>
  <c r="AG18" i="99" s="1"/>
  <c r="AE5" i="99"/>
  <c r="AK31" i="80"/>
  <c r="V52" i="94" s="1"/>
  <c r="O22" i="80"/>
  <c r="V51" i="94" s="1"/>
  <c r="AK31" i="82"/>
  <c r="U52" i="94" s="1"/>
  <c r="O22" i="82"/>
  <c r="U51" i="94" s="1"/>
  <c r="AK31" i="87"/>
  <c r="O52" i="94" s="1"/>
  <c r="O22" i="87"/>
  <c r="O51" i="94" s="1"/>
  <c r="O47" i="94"/>
  <c r="O46" i="94"/>
  <c r="O44" i="94"/>
  <c r="O42" i="94"/>
  <c r="O41" i="94"/>
  <c r="O40" i="94"/>
  <c r="O39" i="94"/>
  <c r="O36" i="94"/>
  <c r="O35" i="94"/>
  <c r="O34" i="94"/>
  <c r="O33" i="94"/>
  <c r="O30" i="94"/>
  <c r="O29" i="94"/>
  <c r="O28" i="94"/>
  <c r="O25" i="94"/>
  <c r="O24" i="94"/>
  <c r="O23" i="94"/>
  <c r="O22" i="94"/>
  <c r="O21" i="94"/>
  <c r="O20" i="94"/>
  <c r="AK31" i="84"/>
  <c r="T52" i="94" s="1"/>
  <c r="O22" i="84"/>
  <c r="T51" i="94" s="1"/>
  <c r="AK31" i="81"/>
  <c r="S52" i="94" s="1"/>
  <c r="O22" i="81"/>
  <c r="S51" i="94" s="1"/>
  <c r="AK31" i="79"/>
  <c r="R52" i="94" s="1"/>
  <c r="O22" i="79"/>
  <c r="R51" i="94" s="1"/>
  <c r="AK31" i="89"/>
  <c r="Q52" i="94" s="1"/>
  <c r="O22" i="89"/>
  <c r="Q51" i="94" s="1"/>
  <c r="AK31" i="88"/>
  <c r="P52" i="94" s="1"/>
  <c r="O22" i="88"/>
  <c r="P51" i="94" s="1"/>
  <c r="AK31" i="86"/>
  <c r="N52" i="94" s="1"/>
  <c r="O22" i="86"/>
  <c r="N51" i="94" s="1"/>
  <c r="AK31" i="85"/>
  <c r="M52" i="94" s="1"/>
  <c r="O22" i="85"/>
  <c r="M51" i="94" s="1"/>
  <c r="AK31" i="78"/>
  <c r="L52" i="94" s="1"/>
  <c r="O22" i="78"/>
  <c r="L51" i="94" s="1"/>
  <c r="AK31" i="77"/>
  <c r="K52" i="94" s="1"/>
  <c r="O22" i="77"/>
  <c r="K51" i="94" s="1"/>
  <c r="AK31" i="76"/>
  <c r="J52" i="94" s="1"/>
  <c r="O22" i="76"/>
  <c r="J51" i="94" s="1"/>
  <c r="O22" i="75"/>
  <c r="I51" i="94" s="1"/>
  <c r="AK31" i="74"/>
  <c r="H52" i="94" s="1"/>
  <c r="O22" i="74"/>
  <c r="H51" i="94" s="1"/>
  <c r="AK31" i="2"/>
  <c r="G52" i="94" s="1"/>
  <c r="O22" i="2"/>
  <c r="G51" i="94" s="1"/>
  <c r="F112" i="98"/>
  <c r="F190" i="98"/>
  <c r="F173" i="98"/>
  <c r="F161" i="98"/>
  <c r="F148" i="98"/>
  <c r="F136" i="98"/>
  <c r="F123" i="98"/>
  <c r="F102" i="98"/>
  <c r="F96" i="98"/>
  <c r="F85" i="98"/>
  <c r="F70" i="98"/>
  <c r="N30" i="98"/>
  <c r="C37" i="74"/>
  <c r="C36" i="74"/>
  <c r="C35" i="74"/>
  <c r="C34" i="74"/>
  <c r="C37" i="75"/>
  <c r="C36" i="75"/>
  <c r="C35" i="75"/>
  <c r="C34" i="75"/>
  <c r="C37" i="76"/>
  <c r="C36" i="76"/>
  <c r="C35" i="76"/>
  <c r="C34" i="76"/>
  <c r="C37" i="77"/>
  <c r="C36" i="77"/>
  <c r="C35" i="77"/>
  <c r="C34" i="77"/>
  <c r="C37" i="78"/>
  <c r="C36" i="78"/>
  <c r="C35" i="78"/>
  <c r="C34" i="78"/>
  <c r="C37" i="85"/>
  <c r="C36" i="85"/>
  <c r="C35" i="85"/>
  <c r="C34" i="85"/>
  <c r="C37" i="86"/>
  <c r="C36" i="86"/>
  <c r="C35" i="86"/>
  <c r="C34" i="86"/>
  <c r="C37" i="87"/>
  <c r="C36" i="87"/>
  <c r="C35" i="87"/>
  <c r="C34" i="87"/>
  <c r="C37" i="88"/>
  <c r="C36" i="88"/>
  <c r="C35" i="88"/>
  <c r="C34" i="88"/>
  <c r="C37" i="89"/>
  <c r="C36" i="89"/>
  <c r="C35" i="89"/>
  <c r="C34" i="89"/>
  <c r="C37" i="79"/>
  <c r="C36" i="79"/>
  <c r="C35" i="79"/>
  <c r="C34" i="79"/>
  <c r="C37" i="81"/>
  <c r="C36" i="81"/>
  <c r="C35" i="81"/>
  <c r="C34" i="81"/>
  <c r="C37" i="84"/>
  <c r="C36" i="84"/>
  <c r="C35" i="84"/>
  <c r="C34" i="84"/>
  <c r="C37" i="82"/>
  <c r="C36" i="82"/>
  <c r="C35" i="82"/>
  <c r="C34" i="82"/>
  <c r="C37" i="80"/>
  <c r="C36" i="80"/>
  <c r="C35" i="80"/>
  <c r="C34" i="80"/>
  <c r="C37" i="2"/>
  <c r="C36" i="2"/>
  <c r="C35" i="2"/>
  <c r="C34" i="2"/>
  <c r="N27" i="98"/>
  <c r="Q26" i="98"/>
  <c r="F36" i="98"/>
  <c r="AR24" i="74"/>
  <c r="H45" i="94" s="1"/>
  <c r="AR24" i="75"/>
  <c r="I45" i="94" s="1"/>
  <c r="AR24" i="76"/>
  <c r="J45" i="94" s="1"/>
  <c r="AR24" i="77"/>
  <c r="K45" i="94" s="1"/>
  <c r="AR24" i="78"/>
  <c r="L45" i="94" s="1"/>
  <c r="AR24" i="85"/>
  <c r="M45" i="94" s="1"/>
  <c r="AR24" i="86"/>
  <c r="N45" i="94" s="1"/>
  <c r="AR24" i="87"/>
  <c r="O45" i="94" s="1"/>
  <c r="AR24" i="88"/>
  <c r="P45" i="94" s="1"/>
  <c r="AR24" i="89"/>
  <c r="Q45" i="94" s="1"/>
  <c r="AR24" i="79"/>
  <c r="R45" i="94" s="1"/>
  <c r="AR24" i="81"/>
  <c r="S45" i="94" s="1"/>
  <c r="AR24" i="84"/>
  <c r="T45" i="94" s="1"/>
  <c r="AR24" i="82"/>
  <c r="U45" i="94" s="1"/>
  <c r="AR24" i="80"/>
  <c r="V45" i="94" s="1"/>
  <c r="AR24" i="2"/>
  <c r="G45" i="94" s="1"/>
  <c r="V107" i="95"/>
  <c r="V92" i="95"/>
  <c r="Q30" i="74"/>
  <c r="O27" i="74" s="1"/>
  <c r="Q30" i="75"/>
  <c r="O27" i="75" s="1"/>
  <c r="F12" i="75" s="1"/>
  <c r="Q30" i="76"/>
  <c r="O27" i="76" s="1"/>
  <c r="Q30" i="77"/>
  <c r="O27" i="77" s="1"/>
  <c r="Q30" i="78"/>
  <c r="O27" i="78" s="1"/>
  <c r="F12" i="78" s="1"/>
  <c r="Q30" i="85"/>
  <c r="O27" i="85" s="1"/>
  <c r="F12" i="85" s="1"/>
  <c r="Q30" i="86"/>
  <c r="Q30" i="87"/>
  <c r="O27" i="87" s="1"/>
  <c r="Q30" i="88"/>
  <c r="O27" i="88" s="1"/>
  <c r="Q30" i="89"/>
  <c r="O27" i="89" s="1"/>
  <c r="F12" i="89" s="1"/>
  <c r="Q30" i="79"/>
  <c r="Q30" i="81"/>
  <c r="O27" i="81" s="1"/>
  <c r="F12" i="81" s="1"/>
  <c r="Q30" i="84"/>
  <c r="O27" i="84" s="1"/>
  <c r="F12" i="84" s="1"/>
  <c r="Q30" i="82"/>
  <c r="O27" i="82" s="1"/>
  <c r="F12" i="82" s="1"/>
  <c r="Q30" i="80"/>
  <c r="O27" i="80" s="1"/>
  <c r="Q30" i="2"/>
  <c r="O27" i="2" s="1"/>
  <c r="O27" i="86"/>
  <c r="F12" i="86"/>
  <c r="O27" i="79"/>
  <c r="AN18" i="74"/>
  <c r="AN18" i="75"/>
  <c r="AG18" i="75" s="1"/>
  <c r="AN18" i="76"/>
  <c r="AG18" i="76" s="1"/>
  <c r="X18" i="76" s="1"/>
  <c r="AN18" i="77"/>
  <c r="AG18" i="77" s="1"/>
  <c r="X18" i="77" s="1"/>
  <c r="X21" i="77" s="1"/>
  <c r="AN18" i="78"/>
  <c r="AG18" i="78" s="1"/>
  <c r="AN18" i="85"/>
  <c r="AG18" i="85" s="1"/>
  <c r="AN18" i="86"/>
  <c r="AG18" i="86" s="1"/>
  <c r="AN18" i="87"/>
  <c r="AG18" i="87" s="1"/>
  <c r="X18" i="87" s="1"/>
  <c r="AN18" i="88"/>
  <c r="AG18" i="88" s="1"/>
  <c r="X18" i="88" s="1"/>
  <c r="AN18" i="89"/>
  <c r="AG18" i="89" s="1"/>
  <c r="AN18" i="79"/>
  <c r="AG18" i="79" s="1"/>
  <c r="AN18" i="81"/>
  <c r="AG18" i="81" s="1"/>
  <c r="AN18" i="84"/>
  <c r="AG18" i="84" s="1"/>
  <c r="X18" i="84" s="1"/>
  <c r="AN18" i="82"/>
  <c r="AG18" i="82" s="1"/>
  <c r="AN18" i="80"/>
  <c r="AG18" i="80" s="1"/>
  <c r="X18" i="80" s="1"/>
  <c r="AN18" i="2"/>
  <c r="AG18" i="2"/>
  <c r="X18" i="2" s="1"/>
  <c r="X21" i="2" s="1"/>
  <c r="AG18" i="74"/>
  <c r="X18" i="74" s="1"/>
  <c r="O16" i="74" s="1"/>
  <c r="H50" i="94" s="1"/>
  <c r="F12" i="79"/>
  <c r="N34" i="98"/>
  <c r="N33" i="98"/>
  <c r="N32" i="98"/>
  <c r="N31" i="98"/>
  <c r="F37" i="98"/>
  <c r="O19" i="98"/>
  <c r="F34" i="98"/>
  <c r="M34" i="98"/>
  <c r="L34" i="98"/>
  <c r="J34" i="98"/>
  <c r="I34" i="98"/>
  <c r="G34" i="98"/>
  <c r="S34" i="98"/>
  <c r="S33" i="98"/>
  <c r="S32" i="98"/>
  <c r="S31" i="98"/>
  <c r="F30" i="98"/>
  <c r="F28" i="98"/>
  <c r="F26" i="98"/>
  <c r="P25" i="98"/>
  <c r="F24" i="98"/>
  <c r="L17" i="98"/>
  <c r="L16" i="98"/>
  <c r="P11" i="98"/>
  <c r="A5" i="98"/>
  <c r="G42" i="94"/>
  <c r="G41" i="94"/>
  <c r="G40" i="94"/>
  <c r="G39" i="94"/>
  <c r="V42" i="94"/>
  <c r="U42" i="94"/>
  <c r="T42" i="94"/>
  <c r="S42" i="94"/>
  <c r="R42" i="94"/>
  <c r="Q42" i="94"/>
  <c r="P42" i="94"/>
  <c r="N42" i="94"/>
  <c r="M42" i="94"/>
  <c r="L42" i="94"/>
  <c r="K42" i="94"/>
  <c r="J42" i="94"/>
  <c r="I42" i="94"/>
  <c r="H42" i="94"/>
  <c r="V36" i="94"/>
  <c r="U36" i="94"/>
  <c r="T36" i="94"/>
  <c r="S36" i="94"/>
  <c r="R36" i="94"/>
  <c r="Q36" i="94"/>
  <c r="P36" i="94"/>
  <c r="N36" i="94"/>
  <c r="M36" i="94"/>
  <c r="L36" i="94"/>
  <c r="K36" i="94"/>
  <c r="J36" i="94"/>
  <c r="I36" i="94"/>
  <c r="H36" i="94"/>
  <c r="G36" i="94"/>
  <c r="V29" i="94"/>
  <c r="U29" i="94"/>
  <c r="T29" i="94"/>
  <c r="S29" i="94"/>
  <c r="R29" i="94"/>
  <c r="Q29" i="94"/>
  <c r="P29" i="94"/>
  <c r="N29" i="94"/>
  <c r="M29" i="94"/>
  <c r="L29" i="94"/>
  <c r="K29" i="94"/>
  <c r="J29" i="94"/>
  <c r="I29" i="94"/>
  <c r="H29" i="94"/>
  <c r="G29" i="94"/>
  <c r="V28" i="94"/>
  <c r="U28" i="94"/>
  <c r="T28" i="94"/>
  <c r="S28" i="94"/>
  <c r="R28" i="94"/>
  <c r="Q28" i="94"/>
  <c r="P28" i="94"/>
  <c r="N28" i="94"/>
  <c r="M28" i="94"/>
  <c r="L28" i="94"/>
  <c r="K28" i="94"/>
  <c r="J28" i="94"/>
  <c r="I28" i="94"/>
  <c r="H28" i="94"/>
  <c r="G28" i="94"/>
  <c r="V21" i="94"/>
  <c r="U21" i="94"/>
  <c r="T21" i="94"/>
  <c r="S21" i="94"/>
  <c r="R21" i="94"/>
  <c r="Q21" i="94"/>
  <c r="P21" i="94"/>
  <c r="N21" i="94"/>
  <c r="M21" i="94"/>
  <c r="L21" i="94"/>
  <c r="K21" i="94"/>
  <c r="J21" i="94"/>
  <c r="I21" i="94"/>
  <c r="H21" i="94"/>
  <c r="G21" i="94"/>
  <c r="V22" i="94"/>
  <c r="U22" i="94"/>
  <c r="T22" i="94"/>
  <c r="S22" i="94"/>
  <c r="R22" i="94"/>
  <c r="Q22" i="94"/>
  <c r="P22" i="94"/>
  <c r="N22" i="94"/>
  <c r="M22" i="94"/>
  <c r="L22" i="94"/>
  <c r="K22" i="94"/>
  <c r="J22" i="94"/>
  <c r="I22" i="94"/>
  <c r="H22" i="94"/>
  <c r="G22" i="94"/>
  <c r="V47" i="94"/>
  <c r="U47" i="94"/>
  <c r="T47" i="94"/>
  <c r="S47" i="94"/>
  <c r="R47" i="94"/>
  <c r="Q47" i="94"/>
  <c r="P47" i="94"/>
  <c r="N47" i="94"/>
  <c r="M47" i="94"/>
  <c r="L47" i="94"/>
  <c r="K47" i="94"/>
  <c r="J47" i="94"/>
  <c r="I47" i="94"/>
  <c r="H47" i="94"/>
  <c r="G47" i="94"/>
  <c r="V46" i="94"/>
  <c r="U46" i="94"/>
  <c r="T46" i="94"/>
  <c r="S46" i="94"/>
  <c r="R46" i="94"/>
  <c r="Q46" i="94"/>
  <c r="P46" i="94"/>
  <c r="N46" i="94"/>
  <c r="M46" i="94"/>
  <c r="L46" i="94"/>
  <c r="K46" i="94"/>
  <c r="J46" i="94"/>
  <c r="I46" i="94"/>
  <c r="H46" i="94"/>
  <c r="G46" i="94"/>
  <c r="V44" i="94"/>
  <c r="U44" i="94"/>
  <c r="T44" i="94"/>
  <c r="S44" i="94"/>
  <c r="R44" i="94"/>
  <c r="Q44" i="94"/>
  <c r="P44" i="94"/>
  <c r="N44" i="94"/>
  <c r="M44" i="94"/>
  <c r="L44" i="94"/>
  <c r="K44" i="94"/>
  <c r="J44" i="94"/>
  <c r="I44" i="94"/>
  <c r="H44" i="94"/>
  <c r="G44" i="94"/>
  <c r="V30" i="94"/>
  <c r="U30" i="94"/>
  <c r="T30" i="94"/>
  <c r="S30" i="94"/>
  <c r="R30" i="94"/>
  <c r="Q30" i="94"/>
  <c r="P30" i="94"/>
  <c r="N30" i="94"/>
  <c r="M30" i="94"/>
  <c r="L30" i="94"/>
  <c r="K30" i="94"/>
  <c r="J30" i="94"/>
  <c r="I30" i="94"/>
  <c r="X30" i="94" s="1"/>
  <c r="H30" i="94"/>
  <c r="G30" i="94"/>
  <c r="V24" i="94"/>
  <c r="U24" i="94"/>
  <c r="T24" i="94"/>
  <c r="S24" i="94"/>
  <c r="R24" i="94"/>
  <c r="Q24" i="94"/>
  <c r="P24" i="94"/>
  <c r="N24" i="94"/>
  <c r="M24" i="94"/>
  <c r="L24" i="94"/>
  <c r="K24" i="94"/>
  <c r="J24" i="94"/>
  <c r="I24" i="94"/>
  <c r="H24" i="94"/>
  <c r="G24" i="94"/>
  <c r="AE5" i="2"/>
  <c r="AE5" i="74"/>
  <c r="AE5" i="75"/>
  <c r="AE5" i="76"/>
  <c r="AE5" i="77"/>
  <c r="AE5" i="78"/>
  <c r="AE5" i="85"/>
  <c r="AE5" i="86"/>
  <c r="AE5" i="87"/>
  <c r="AE5" i="88"/>
  <c r="AE5" i="89"/>
  <c r="AE5" i="79"/>
  <c r="AE5" i="81"/>
  <c r="AE5" i="84"/>
  <c r="AE5" i="82"/>
  <c r="AE5" i="80"/>
  <c r="A29" i="95"/>
  <c r="P6" i="94"/>
  <c r="G20" i="94"/>
  <c r="H20" i="94"/>
  <c r="I20" i="94"/>
  <c r="J20" i="94"/>
  <c r="K20" i="94"/>
  <c r="L20" i="94"/>
  <c r="M20" i="94"/>
  <c r="N20" i="94"/>
  <c r="P20" i="94"/>
  <c r="Q20" i="94"/>
  <c r="R20" i="94"/>
  <c r="S20" i="94"/>
  <c r="T20" i="94"/>
  <c r="U20" i="94"/>
  <c r="V20" i="94"/>
  <c r="G23" i="94"/>
  <c r="H23" i="94"/>
  <c r="I23" i="94"/>
  <c r="J23" i="94"/>
  <c r="K23" i="94"/>
  <c r="L23" i="94"/>
  <c r="M23" i="94"/>
  <c r="N23" i="94"/>
  <c r="P23" i="94"/>
  <c r="Q23" i="94"/>
  <c r="R23" i="94"/>
  <c r="S23" i="94"/>
  <c r="T23" i="94"/>
  <c r="U23" i="94"/>
  <c r="V23" i="94"/>
  <c r="G25" i="94"/>
  <c r="H25" i="94"/>
  <c r="I25" i="94"/>
  <c r="J25" i="94"/>
  <c r="K25" i="94"/>
  <c r="L25" i="94"/>
  <c r="M25" i="94"/>
  <c r="N25" i="94"/>
  <c r="P25" i="94"/>
  <c r="Q25" i="94"/>
  <c r="R25" i="94"/>
  <c r="S25" i="94"/>
  <c r="T25" i="94"/>
  <c r="U25" i="94"/>
  <c r="V25" i="94"/>
  <c r="G33" i="94"/>
  <c r="H33" i="94"/>
  <c r="I33" i="94"/>
  <c r="J33" i="94"/>
  <c r="K33" i="94"/>
  <c r="K32" i="94" s="1"/>
  <c r="K31" i="94" s="1"/>
  <c r="L33" i="94"/>
  <c r="M33" i="94"/>
  <c r="N33" i="94"/>
  <c r="P33" i="94"/>
  <c r="P32" i="94" s="1"/>
  <c r="P31" i="94" s="1"/>
  <c r="P26" i="94" s="1"/>
  <c r="Q33" i="94"/>
  <c r="R33" i="94"/>
  <c r="S33" i="94"/>
  <c r="T33" i="94"/>
  <c r="U33" i="94"/>
  <c r="U32" i="94" s="1"/>
  <c r="U31" i="94" s="1"/>
  <c r="V33" i="94"/>
  <c r="G34" i="94"/>
  <c r="H34" i="94"/>
  <c r="I34" i="94"/>
  <c r="J34" i="94"/>
  <c r="K34" i="94"/>
  <c r="L34" i="94"/>
  <c r="M34" i="94"/>
  <c r="N34" i="94"/>
  <c r="P34" i="94"/>
  <c r="Q34" i="94"/>
  <c r="R34" i="94"/>
  <c r="S34" i="94"/>
  <c r="T34" i="94"/>
  <c r="U34" i="94"/>
  <c r="V34" i="94"/>
  <c r="G35" i="94"/>
  <c r="H35" i="94"/>
  <c r="I35" i="94"/>
  <c r="J35" i="94"/>
  <c r="K35" i="94"/>
  <c r="L35" i="94"/>
  <c r="M35" i="94"/>
  <c r="M32" i="94" s="1"/>
  <c r="M31" i="94" s="1"/>
  <c r="M26" i="94" s="1"/>
  <c r="N35" i="94"/>
  <c r="P35" i="94"/>
  <c r="Q35" i="94"/>
  <c r="R35" i="94"/>
  <c r="S35" i="94"/>
  <c r="T35" i="94"/>
  <c r="U35" i="94"/>
  <c r="V35" i="94"/>
  <c r="H39" i="94"/>
  <c r="I39" i="94"/>
  <c r="J39" i="94"/>
  <c r="K39" i="94"/>
  <c r="L39" i="94"/>
  <c r="M39" i="94"/>
  <c r="N39" i="94"/>
  <c r="P39" i="94"/>
  <c r="Q39" i="94"/>
  <c r="R39" i="94"/>
  <c r="S39" i="94"/>
  <c r="T39" i="94"/>
  <c r="U39" i="94"/>
  <c r="V39" i="94"/>
  <c r="H40" i="94"/>
  <c r="I40" i="94"/>
  <c r="J40" i="94"/>
  <c r="K40" i="94"/>
  <c r="L40" i="94"/>
  <c r="L38" i="94" s="1"/>
  <c r="L37" i="94" s="1"/>
  <c r="M40" i="94"/>
  <c r="N40" i="94"/>
  <c r="P40" i="94"/>
  <c r="Q40" i="94"/>
  <c r="R40" i="94"/>
  <c r="S40" i="94"/>
  <c r="T40" i="94"/>
  <c r="U40" i="94"/>
  <c r="V40" i="94"/>
  <c r="H41" i="94"/>
  <c r="I41" i="94"/>
  <c r="J41" i="94"/>
  <c r="K41" i="94"/>
  <c r="L41" i="94"/>
  <c r="M41" i="94"/>
  <c r="N41" i="94"/>
  <c r="P41" i="94"/>
  <c r="Q41" i="94"/>
  <c r="R41" i="94"/>
  <c r="S41" i="94"/>
  <c r="T41" i="94"/>
  <c r="U41" i="94"/>
  <c r="V41" i="94"/>
  <c r="G38" i="94"/>
  <c r="W38" i="94"/>
  <c r="W32" i="94"/>
  <c r="W31" i="94" s="1"/>
  <c r="AK31" i="99"/>
  <c r="J38" i="94" l="1"/>
  <c r="L32" i="94"/>
  <c r="L31" i="94" s="1"/>
  <c r="I32" i="94"/>
  <c r="I31" i="94" s="1"/>
  <c r="I26" i="94" s="1"/>
  <c r="I27" i="94" s="1"/>
  <c r="H32" i="94"/>
  <c r="H31" i="94" s="1"/>
  <c r="H26" i="94" s="1"/>
  <c r="H27" i="94" s="1"/>
  <c r="Q32" i="94"/>
  <c r="Q31" i="94" s="1"/>
  <c r="F12" i="2"/>
  <c r="AK27" i="2"/>
  <c r="G43" i="94" s="1"/>
  <c r="X47" i="94"/>
  <c r="K229" i="95" s="1"/>
  <c r="K205" i="98" s="1"/>
  <c r="P38" i="94"/>
  <c r="P37" i="94" s="1"/>
  <c r="P19" i="94" s="1"/>
  <c r="G37" i="94"/>
  <c r="G19" i="94" s="1"/>
  <c r="X44" i="94"/>
  <c r="K226" i="95" s="1"/>
  <c r="K202" i="98" s="1"/>
  <c r="R38" i="94"/>
  <c r="R37" i="94" s="1"/>
  <c r="R19" i="94" s="1"/>
  <c r="O38" i="94"/>
  <c r="O37" i="94" s="1"/>
  <c r="F12" i="77"/>
  <c r="AK27" i="77"/>
  <c r="K43" i="94" s="1"/>
  <c r="O16" i="87"/>
  <c r="O50" i="94" s="1"/>
  <c r="X21" i="87"/>
  <c r="J32" i="94"/>
  <c r="J31" i="94" s="1"/>
  <c r="J26" i="94" s="1"/>
  <c r="J27" i="94" s="1"/>
  <c r="X23" i="94"/>
  <c r="AK27" i="89"/>
  <c r="Q43" i="94" s="1"/>
  <c r="O19" i="94"/>
  <c r="X40" i="94"/>
  <c r="K38" i="94"/>
  <c r="K37" i="94" s="1"/>
  <c r="K19" i="94" s="1"/>
  <c r="M27" i="94"/>
  <c r="O32" i="94"/>
  <c r="O31" i="94" s="1"/>
  <c r="O26" i="94" s="1"/>
  <c r="O27" i="94" s="1"/>
  <c r="J37" i="94"/>
  <c r="J19" i="94" s="1"/>
  <c r="L19" i="94"/>
  <c r="X21" i="80"/>
  <c r="O16" i="80"/>
  <c r="V50" i="94" s="1"/>
  <c r="O16" i="88"/>
  <c r="P50" i="94" s="1"/>
  <c r="X21" i="88"/>
  <c r="O16" i="76"/>
  <c r="J50" i="94" s="1"/>
  <c r="X21" i="76"/>
  <c r="Q38" i="94"/>
  <c r="Q37" i="94" s="1"/>
  <c r="Q19" i="94" s="1"/>
  <c r="H38" i="94"/>
  <c r="H37" i="94" s="1"/>
  <c r="S32" i="94"/>
  <c r="S31" i="94" s="1"/>
  <c r="S26" i="94" s="1"/>
  <c r="S27" i="94" s="1"/>
  <c r="X34" i="94"/>
  <c r="N32" i="94"/>
  <c r="N31" i="94" s="1"/>
  <c r="N26" i="94" s="1"/>
  <c r="N27" i="94" s="1"/>
  <c r="X22" i="94"/>
  <c r="X21" i="94"/>
  <c r="X42" i="94"/>
  <c r="W37" i="94"/>
  <c r="W19" i="94" s="1"/>
  <c r="V32" i="94"/>
  <c r="V31" i="94" s="1"/>
  <c r="V26" i="94" s="1"/>
  <c r="V27" i="94" s="1"/>
  <c r="R32" i="94"/>
  <c r="R31" i="94" s="1"/>
  <c r="R26" i="94" s="1"/>
  <c r="R27" i="94" s="1"/>
  <c r="X20" i="94"/>
  <c r="X46" i="94"/>
  <c r="K228" i="95" s="1"/>
  <c r="K204" i="98" s="1"/>
  <c r="U38" i="94"/>
  <c r="U37" i="94" s="1"/>
  <c r="U19" i="94" s="1"/>
  <c r="T38" i="94"/>
  <c r="T37" i="94" s="1"/>
  <c r="T19" i="94" s="1"/>
  <c r="S38" i="94"/>
  <c r="S37" i="94" s="1"/>
  <c r="S19" i="94" s="1"/>
  <c r="N38" i="94"/>
  <c r="N37" i="94" s="1"/>
  <c r="N19" i="94" s="1"/>
  <c r="X25" i="94"/>
  <c r="X29" i="94"/>
  <c r="X36" i="94"/>
  <c r="V38" i="94"/>
  <c r="V37" i="94" s="1"/>
  <c r="V19" i="94" s="1"/>
  <c r="M38" i="94"/>
  <c r="M37" i="94" s="1"/>
  <c r="M19" i="94" s="1"/>
  <c r="I38" i="94"/>
  <c r="I37" i="94" s="1"/>
  <c r="I19" i="94" s="1"/>
  <c r="X35" i="94"/>
  <c r="T32" i="94"/>
  <c r="T31" i="94" s="1"/>
  <c r="T26" i="94" s="1"/>
  <c r="T27" i="94" s="1"/>
  <c r="X33" i="94"/>
  <c r="X24" i="94"/>
  <c r="K169" i="95" s="1"/>
  <c r="K145" i="98" s="1"/>
  <c r="L26" i="94"/>
  <c r="L27" i="94" s="1"/>
  <c r="AK27" i="79"/>
  <c r="R43" i="94" s="1"/>
  <c r="X18" i="79"/>
  <c r="X18" i="78"/>
  <c r="AK27" i="78"/>
  <c r="L43" i="94" s="1"/>
  <c r="F12" i="80"/>
  <c r="AK27" i="80"/>
  <c r="V43" i="94" s="1"/>
  <c r="F12" i="88"/>
  <c r="AK27" i="88"/>
  <c r="P43" i="94" s="1"/>
  <c r="AK27" i="76"/>
  <c r="J43" i="94" s="1"/>
  <c r="F12" i="76"/>
  <c r="U26" i="94"/>
  <c r="U27" i="94" s="1"/>
  <c r="Q26" i="94"/>
  <c r="Q27" i="94" s="1"/>
  <c r="AK27" i="87"/>
  <c r="O43" i="94" s="1"/>
  <c r="F12" i="87"/>
  <c r="F12" i="74"/>
  <c r="AK27" i="74"/>
  <c r="H43" i="94" s="1"/>
  <c r="K26" i="94"/>
  <c r="K27" i="94" s="1"/>
  <c r="AK27" i="82"/>
  <c r="U43" i="94" s="1"/>
  <c r="X18" i="82"/>
  <c r="AK27" i="99"/>
  <c r="W43" i="94" s="1"/>
  <c r="X18" i="99"/>
  <c r="W26" i="94"/>
  <c r="W27" i="94" s="1"/>
  <c r="X21" i="84"/>
  <c r="O16" i="84"/>
  <c r="T50" i="94" s="1"/>
  <c r="AK27" i="75"/>
  <c r="X18" i="75"/>
  <c r="X45" i="94"/>
  <c r="K227" i="95" s="1"/>
  <c r="K203" i="98" s="1"/>
  <c r="AK27" i="86"/>
  <c r="N43" i="94" s="1"/>
  <c r="X18" i="86"/>
  <c r="P27" i="94"/>
  <c r="AK27" i="81"/>
  <c r="S43" i="94" s="1"/>
  <c r="X18" i="81"/>
  <c r="X18" i="85"/>
  <c r="AK27" i="85"/>
  <c r="M43" i="94" s="1"/>
  <c r="O16" i="2"/>
  <c r="G50" i="94" s="1"/>
  <c r="G32" i="94"/>
  <c r="X39" i="94"/>
  <c r="X18" i="89"/>
  <c r="X28" i="94"/>
  <c r="X41" i="94"/>
  <c r="O16" i="77"/>
  <c r="K50" i="94" s="1"/>
  <c r="AK27" i="84"/>
  <c r="T43" i="94" s="1"/>
  <c r="X21" i="74"/>
  <c r="I43" i="94" l="1"/>
  <c r="AK31" i="75"/>
  <c r="I52" i="94" s="1"/>
  <c r="N17" i="94"/>
  <c r="N9" i="94"/>
  <c r="N55" i="94" s="1"/>
  <c r="N15" i="94"/>
  <c r="N13" i="94"/>
  <c r="N18" i="94"/>
  <c r="N16" i="94"/>
  <c r="N10" i="94"/>
  <c r="N14" i="94"/>
  <c r="N11" i="94"/>
  <c r="N12" i="94"/>
  <c r="L11" i="94"/>
  <c r="L17" i="94"/>
  <c r="L18" i="94"/>
  <c r="L10" i="94"/>
  <c r="L9" i="94"/>
  <c r="L55" i="94" s="1"/>
  <c r="L12" i="94"/>
  <c r="L16" i="94"/>
  <c r="L15" i="94"/>
  <c r="L14" i="94"/>
  <c r="L13" i="94"/>
  <c r="S12" i="94"/>
  <c r="S10" i="94"/>
  <c r="S11" i="94"/>
  <c r="S18" i="94"/>
  <c r="S17" i="94"/>
  <c r="S9" i="94"/>
  <c r="S55" i="94" s="1"/>
  <c r="S16" i="94"/>
  <c r="S15" i="94"/>
  <c r="S14" i="94"/>
  <c r="S13" i="94"/>
  <c r="J13" i="94"/>
  <c r="J9" i="94"/>
  <c r="J55" i="94" s="1"/>
  <c r="J12" i="94"/>
  <c r="J11" i="94"/>
  <c r="J14" i="94"/>
  <c r="J18" i="94"/>
  <c r="J10" i="94"/>
  <c r="J17" i="94"/>
  <c r="J16" i="94"/>
  <c r="J15" i="94"/>
  <c r="I14" i="94"/>
  <c r="I13" i="94"/>
  <c r="I12" i="94"/>
  <c r="I11" i="94"/>
  <c r="I18" i="94"/>
  <c r="I10" i="94"/>
  <c r="I17" i="94"/>
  <c r="I9" i="94"/>
  <c r="I55" i="94" s="1"/>
  <c r="I16" i="94"/>
  <c r="I15" i="94"/>
  <c r="T11" i="94"/>
  <c r="T9" i="94"/>
  <c r="T55" i="94" s="1"/>
  <c r="T18" i="94"/>
  <c r="T10" i="94"/>
  <c r="T17" i="94"/>
  <c r="T16" i="94"/>
  <c r="T15" i="94"/>
  <c r="T12" i="94"/>
  <c r="T14" i="94"/>
  <c r="T13" i="94"/>
  <c r="P15" i="94"/>
  <c r="P13" i="94"/>
  <c r="P14" i="94"/>
  <c r="P12" i="94"/>
  <c r="P11" i="94"/>
  <c r="P9" i="94"/>
  <c r="P55" i="94" s="1"/>
  <c r="P16" i="94"/>
  <c r="P18" i="94"/>
  <c r="P10" i="94"/>
  <c r="P17" i="94"/>
  <c r="W16" i="94"/>
  <c r="W15" i="94"/>
  <c r="W14" i="94"/>
  <c r="W10" i="94"/>
  <c r="W13" i="94"/>
  <c r="W12" i="94"/>
  <c r="W17" i="94"/>
  <c r="W11" i="94"/>
  <c r="W18" i="94"/>
  <c r="W9" i="94"/>
  <c r="W55" i="94" s="1"/>
  <c r="M18" i="94"/>
  <c r="M10" i="94"/>
  <c r="M16" i="94"/>
  <c r="M11" i="94"/>
  <c r="M17" i="94"/>
  <c r="M9" i="94"/>
  <c r="M55" i="94" s="1"/>
  <c r="M15" i="94"/>
  <c r="M14" i="94"/>
  <c r="M13" i="94"/>
  <c r="M12" i="94"/>
  <c r="U18" i="94"/>
  <c r="U10" i="94"/>
  <c r="U17" i="94"/>
  <c r="U9" i="94"/>
  <c r="U55" i="94" s="1"/>
  <c r="U16" i="94"/>
  <c r="U15" i="94"/>
  <c r="U14" i="94"/>
  <c r="U13" i="94"/>
  <c r="U12" i="94"/>
  <c r="U11" i="94"/>
  <c r="Q14" i="94"/>
  <c r="Q12" i="94"/>
  <c r="Q10" i="94"/>
  <c r="Q15" i="94"/>
  <c r="Q13" i="94"/>
  <c r="Q11" i="94"/>
  <c r="Q18" i="94"/>
  <c r="Q17" i="94"/>
  <c r="Q9" i="94"/>
  <c r="Q55" i="94" s="1"/>
  <c r="Q16" i="94"/>
  <c r="G16" i="94"/>
  <c r="G12" i="94"/>
  <c r="G10" i="94"/>
  <c r="G15" i="94"/>
  <c r="G14" i="94"/>
  <c r="G13" i="94"/>
  <c r="G9" i="94"/>
  <c r="G55" i="94" s="1"/>
  <c r="G11" i="94"/>
  <c r="G18" i="94"/>
  <c r="G17" i="94"/>
  <c r="V17" i="94"/>
  <c r="V9" i="94"/>
  <c r="V55" i="94" s="1"/>
  <c r="V16" i="94"/>
  <c r="V15" i="94"/>
  <c r="V14" i="94"/>
  <c r="V13" i="94"/>
  <c r="V10" i="94"/>
  <c r="V12" i="94"/>
  <c r="V11" i="94"/>
  <c r="V18" i="94"/>
  <c r="K12" i="94"/>
  <c r="K18" i="94"/>
  <c r="K13" i="94"/>
  <c r="K11" i="94"/>
  <c r="K10" i="94"/>
  <c r="K17" i="94"/>
  <c r="K9" i="94"/>
  <c r="K55" i="94" s="1"/>
  <c r="K16" i="94"/>
  <c r="K15" i="94"/>
  <c r="K14" i="94"/>
  <c r="O16" i="94"/>
  <c r="O14" i="94"/>
  <c r="O9" i="94"/>
  <c r="O55" i="94" s="1"/>
  <c r="O15" i="94"/>
  <c r="O12" i="94"/>
  <c r="O17" i="94"/>
  <c r="O13" i="94"/>
  <c r="O11" i="94"/>
  <c r="O18" i="94"/>
  <c r="O10" i="94"/>
  <c r="R13" i="94"/>
  <c r="R11" i="94"/>
  <c r="R12" i="94"/>
  <c r="R9" i="94"/>
  <c r="R55" i="94" s="1"/>
  <c r="R18" i="94"/>
  <c r="R10" i="94"/>
  <c r="R17" i="94"/>
  <c r="R14" i="94"/>
  <c r="R16" i="94"/>
  <c r="R15" i="94"/>
  <c r="K145" i="95"/>
  <c r="K121" i="98" s="1"/>
  <c r="K195" i="95"/>
  <c r="K171" i="98" s="1"/>
  <c r="X38" i="94"/>
  <c r="O16" i="89"/>
  <c r="Q50" i="94" s="1"/>
  <c r="X21" i="89"/>
  <c r="X21" i="85"/>
  <c r="O16" i="85"/>
  <c r="M50" i="94" s="1"/>
  <c r="O16" i="75"/>
  <c r="I50" i="94" s="1"/>
  <c r="X21" i="75"/>
  <c r="O16" i="99"/>
  <c r="X21" i="99"/>
  <c r="X37" i="94"/>
  <c r="H19" i="94"/>
  <c r="X32" i="94"/>
  <c r="G31" i="94"/>
  <c r="O16" i="82"/>
  <c r="U50" i="94" s="1"/>
  <c r="X21" i="82"/>
  <c r="X43" i="94"/>
  <c r="K225" i="95" s="1"/>
  <c r="K201" i="98" s="1"/>
  <c r="X21" i="81"/>
  <c r="O16" i="81"/>
  <c r="S50" i="94" s="1"/>
  <c r="O16" i="86"/>
  <c r="N50" i="94" s="1"/>
  <c r="X21" i="86"/>
  <c r="O16" i="78"/>
  <c r="L50" i="94" s="1"/>
  <c r="X21" i="78"/>
  <c r="X21" i="79"/>
  <c r="O16" i="79"/>
  <c r="R50" i="94" s="1"/>
  <c r="H15" i="94" l="1"/>
  <c r="H14" i="94"/>
  <c r="H13" i="94"/>
  <c r="H11" i="94"/>
  <c r="H9" i="94"/>
  <c r="M241" i="95" s="1"/>
  <c r="M217" i="98" s="1"/>
  <c r="H16" i="94"/>
  <c r="H12" i="94"/>
  <c r="H18" i="94"/>
  <c r="H10" i="94"/>
  <c r="H17" i="94"/>
  <c r="X19" i="94"/>
  <c r="K105" i="95" s="1"/>
  <c r="K81" i="98" s="1"/>
  <c r="K104" i="95"/>
  <c r="K80" i="98" s="1"/>
  <c r="X31" i="94"/>
  <c r="G26" i="94"/>
  <c r="X12" i="94" l="1"/>
  <c r="K158" i="95" s="1"/>
  <c r="K134" i="98" s="1"/>
  <c r="X9" i="94"/>
  <c r="K90" i="95" s="1"/>
  <c r="X18" i="94"/>
  <c r="K212" i="95" s="1"/>
  <c r="K188" i="98" s="1"/>
  <c r="X13" i="94"/>
  <c r="K183" i="95" s="1"/>
  <c r="K159" i="98" s="1"/>
  <c r="X10" i="94"/>
  <c r="K134" i="95" s="1"/>
  <c r="K110" i="98" s="1"/>
  <c r="G27" i="94"/>
  <c r="X27" i="94" s="1"/>
  <c r="K170" i="95" s="1"/>
  <c r="K146" i="98" s="1"/>
  <c r="X26" i="94"/>
  <c r="X11" i="94"/>
  <c r="K157" i="95" s="1"/>
  <c r="K133" i="98" s="1"/>
  <c r="H55" i="94"/>
  <c r="K89" i="95"/>
  <c r="K65" i="98" s="1"/>
  <c r="X17" i="94"/>
  <c r="K211" i="95" s="1"/>
  <c r="K187" i="98" s="1"/>
  <c r="X14" i="94"/>
  <c r="K208" i="95" s="1"/>
  <c r="K184" i="98" s="1"/>
  <c r="X15" i="94"/>
  <c r="K209" i="95" s="1"/>
  <c r="K185" i="98" s="1"/>
  <c r="X16" i="94"/>
  <c r="K210" i="95" s="1"/>
  <c r="K186" i="98" s="1"/>
  <c r="S29" i="95" l="1"/>
  <c r="R29" i="95"/>
  <c r="K66" i="98" l="1"/>
  <c r="AR4" i="75" l="1"/>
  <c r="AR4" i="85"/>
  <c r="AR4" i="89"/>
  <c r="AR4" i="82"/>
  <c r="AR4" i="76"/>
  <c r="AR4" i="80"/>
  <c r="AR4" i="74"/>
  <c r="AR4" i="78"/>
  <c r="AR4" i="88"/>
  <c r="AR4" i="84"/>
  <c r="AR4" i="79"/>
  <c r="W5" i="94"/>
  <c r="AR4" i="99"/>
  <c r="AR4" i="2"/>
  <c r="AR4" i="77"/>
  <c r="AR4" i="87"/>
  <c r="AR4" i="81"/>
  <c r="Q5" i="98"/>
  <c r="AR4" i="86"/>
  <c r="AT4" i="76"/>
  <c r="AT4" i="86"/>
  <c r="AT4" i="79"/>
  <c r="AT4" i="80"/>
  <c r="X5" i="94"/>
  <c r="AT4" i="87"/>
  <c r="AT4" i="99"/>
  <c r="AT4" i="75"/>
  <c r="AT4" i="85"/>
  <c r="AT4" i="89"/>
  <c r="AT4" i="82"/>
  <c r="AT4" i="2"/>
  <c r="T5" i="98"/>
  <c r="AT4" i="74"/>
  <c r="AT4" i="78"/>
  <c r="AT4" i="88"/>
  <c r="AT4" i="84"/>
  <c r="AT4" i="77"/>
  <c r="AT4" i="81"/>
</calcChain>
</file>

<file path=xl/comments1.xml><?xml version="1.0" encoding="utf-8"?>
<comments xmlns="http://schemas.openxmlformats.org/spreadsheetml/2006/main">
  <authors>
    <author>作成者</author>
  </authors>
  <commentList>
    <comment ref="C21" authorId="0" shapeId="0">
      <text>
        <r>
          <rPr>
            <b/>
            <sz val="9"/>
            <color indexed="81"/>
            <rFont val="ＭＳ Ｐゴシック"/>
            <family val="3"/>
            <charset val="128"/>
          </rPr>
          <t>説明文が表示されます</t>
        </r>
      </text>
    </comment>
    <comment ref="P49" authorId="0" shapeId="0">
      <text>
        <r>
          <rPr>
            <b/>
            <sz val="9"/>
            <color indexed="81"/>
            <rFont val="ＭＳ Ｐゴシック"/>
            <family val="3"/>
            <charset val="128"/>
          </rPr>
          <t>※　各事業場に送付した「フィードバック個票」の「貴事業場に関する属性データ」から貴事業場の自主管理事業登録番号を転記してください。
また、新規参加の場合は「新規」と記載してください。</t>
        </r>
      </text>
    </comment>
    <comment ref="F54" authorId="0" shapeId="0">
      <text>
        <r>
          <rPr>
            <b/>
            <sz val="11"/>
            <color indexed="81"/>
            <rFont val="ＭＳ Ｐゴシック"/>
            <family val="3"/>
            <charset val="128"/>
          </rPr>
          <t xml:space="preserve">産業分類をメニューから選んでください。
</t>
        </r>
      </text>
    </comment>
    <comment ref="N54" authorId="0" shapeId="0">
      <text>
        <r>
          <rPr>
            <b/>
            <sz val="11"/>
            <color indexed="81"/>
            <rFont val="ＭＳ Ｐゴシック"/>
            <family val="3"/>
            <charset val="128"/>
          </rPr>
          <t>事業の種類を具体的に記載してください。</t>
        </r>
      </text>
    </comment>
    <comment ref="K89" authorId="0" shapeId="0">
      <text>
        <r>
          <rPr>
            <b/>
            <sz val="10"/>
            <color indexed="81"/>
            <rFont val="ＭＳ Ｐゴシック"/>
            <family val="3"/>
            <charset val="128"/>
          </rPr>
          <t>特別管理産業廃棄物の種類数は、種類ごとのシートから自動的に計算されます。</t>
        </r>
      </text>
    </comment>
    <comment ref="K90" authorId="0" shapeId="0">
      <text>
        <r>
          <rPr>
            <b/>
            <sz val="10"/>
            <color indexed="81"/>
            <rFont val="ＭＳ Ｐゴシック"/>
            <family val="3"/>
            <charset val="128"/>
          </rPr>
          <t>排出量の合計は、種類ごとのシートから自動的に計算されます。
なお、建設業で自主管理様式を使う場合は、行政区ごとの排出量の内訳を下記に記入してください（ただし、法定様式による報告分を除きます）</t>
        </r>
      </text>
    </comment>
    <comment ref="K104" authorId="0" shapeId="0">
      <text>
        <r>
          <rPr>
            <b/>
            <sz val="10"/>
            <color indexed="81"/>
            <rFont val="ＭＳ Ｐゴシック"/>
            <family val="3"/>
            <charset val="128"/>
          </rPr>
          <t>特別管理産業廃棄物の種類数は、種類ごとのシートから自動的に計算されます。</t>
        </r>
      </text>
    </comment>
    <comment ref="K105" authorId="0" shapeId="0">
      <text>
        <r>
          <rPr>
            <b/>
            <sz val="10"/>
            <color indexed="81"/>
            <rFont val="ＭＳ Ｐゴシック"/>
            <family val="3"/>
            <charset val="128"/>
          </rPr>
          <t>排出量の合計は、種類ごとのシートから自動的に計算されます。
なお、建設業で自主管理様式を使う場合は、行政区ごとの排出量の内訳を下記に記入してください（ただし、法定様式による報告分を除きます）</t>
        </r>
      </text>
    </comment>
    <comment ref="K134" authorId="0" shapeId="0">
      <text>
        <r>
          <rPr>
            <b/>
            <sz val="11"/>
            <color indexed="81"/>
            <rFont val="ＭＳ Ｐゴシック"/>
            <family val="3"/>
            <charset val="128"/>
          </rPr>
          <t>種類ごとのシートから自動的に計算されます。</t>
        </r>
      </text>
    </comment>
    <comment ref="K145" authorId="0" shapeId="0">
      <text>
        <r>
          <rPr>
            <b/>
            <sz val="11"/>
            <color indexed="81"/>
            <rFont val="ＭＳ Ｐゴシック"/>
            <family val="3"/>
            <charset val="128"/>
          </rPr>
          <t>種類ごとのシートから自動的に計算されます。</t>
        </r>
      </text>
    </comment>
    <comment ref="K157" authorId="0" shapeId="0">
      <text>
        <r>
          <rPr>
            <b/>
            <sz val="11"/>
            <color indexed="81"/>
            <rFont val="ＭＳ Ｐゴシック"/>
            <family val="3"/>
            <charset val="128"/>
          </rPr>
          <t>種類ごとのシートから自動的に計算されます。</t>
        </r>
      </text>
    </comment>
    <comment ref="K158" authorId="0" shapeId="0">
      <text>
        <r>
          <rPr>
            <b/>
            <sz val="11"/>
            <color indexed="81"/>
            <rFont val="ＭＳ Ｐゴシック"/>
            <family val="3"/>
            <charset val="128"/>
          </rPr>
          <t>種類ごとのシートから自動的に計算されます。</t>
        </r>
      </text>
    </comment>
    <comment ref="K169" authorId="0" shapeId="0">
      <text>
        <r>
          <rPr>
            <b/>
            <sz val="11"/>
            <color indexed="81"/>
            <rFont val="ＭＳ Ｐゴシック"/>
            <family val="3"/>
            <charset val="128"/>
          </rPr>
          <t>種類ごとのシートから自動的に計算されます。</t>
        </r>
      </text>
    </comment>
    <comment ref="K170" authorId="0" shapeId="0">
      <text>
        <r>
          <rPr>
            <b/>
            <sz val="11"/>
            <color indexed="81"/>
            <rFont val="ＭＳ Ｐゴシック"/>
            <family val="3"/>
            <charset val="128"/>
          </rPr>
          <t>種類ごとのシートから自動的に計算されます。</t>
        </r>
      </text>
    </comment>
    <comment ref="K183" authorId="0" shapeId="0">
      <text>
        <r>
          <rPr>
            <b/>
            <sz val="11"/>
            <color indexed="81"/>
            <rFont val="ＭＳ Ｐゴシック"/>
            <family val="3"/>
            <charset val="128"/>
          </rPr>
          <t>種類ごとのシートから自動的に計算されます。</t>
        </r>
      </text>
    </comment>
    <comment ref="K195" authorId="0" shapeId="0">
      <text>
        <r>
          <rPr>
            <b/>
            <sz val="11"/>
            <color indexed="81"/>
            <rFont val="ＭＳ Ｐゴシック"/>
            <family val="3"/>
            <charset val="128"/>
          </rPr>
          <t>種類ごとのシートから自動的に計算されます。</t>
        </r>
      </text>
    </comment>
    <comment ref="K208" authorId="0" shapeId="0">
      <text>
        <r>
          <rPr>
            <b/>
            <sz val="11"/>
            <color indexed="81"/>
            <rFont val="ＭＳ Ｐゴシック"/>
            <family val="3"/>
            <charset val="128"/>
          </rPr>
          <t>種類ごとのシートから自動的に計算されます。</t>
        </r>
      </text>
    </comment>
    <comment ref="K209" authorId="0" shapeId="0">
      <text>
        <r>
          <rPr>
            <b/>
            <sz val="11"/>
            <color indexed="81"/>
            <rFont val="ＭＳ Ｐゴシック"/>
            <family val="3"/>
            <charset val="128"/>
          </rPr>
          <t>種類ごとのシートから自動的に計算されます。</t>
        </r>
      </text>
    </comment>
    <comment ref="K210" authorId="0" shapeId="0">
      <text>
        <r>
          <rPr>
            <b/>
            <sz val="11"/>
            <color indexed="81"/>
            <rFont val="ＭＳ Ｐゴシック"/>
            <family val="3"/>
            <charset val="128"/>
          </rPr>
          <t>種類ごとのシートから自動的に計算されます。</t>
        </r>
      </text>
    </comment>
    <comment ref="K211" authorId="0" shapeId="0">
      <text>
        <r>
          <rPr>
            <b/>
            <sz val="11"/>
            <color indexed="81"/>
            <rFont val="ＭＳ Ｐゴシック"/>
            <family val="3"/>
            <charset val="128"/>
          </rPr>
          <t>種類ごとのシートから自動的に計算されます。</t>
        </r>
      </text>
    </comment>
    <comment ref="K212" authorId="0" shapeId="0">
      <text>
        <r>
          <rPr>
            <b/>
            <sz val="11"/>
            <color indexed="81"/>
            <rFont val="ＭＳ Ｐゴシック"/>
            <family val="3"/>
            <charset val="128"/>
          </rPr>
          <t>種類ごとのシートから自動的に計算されます。</t>
        </r>
      </text>
    </comment>
    <comment ref="K225" authorId="0" shapeId="0">
      <text>
        <r>
          <rPr>
            <b/>
            <sz val="11"/>
            <color indexed="81"/>
            <rFont val="ＭＳ Ｐゴシック"/>
            <family val="3"/>
            <charset val="128"/>
          </rPr>
          <t>種類ごとのシートから自動的に計算されます。</t>
        </r>
      </text>
    </comment>
    <comment ref="K226" authorId="0" shapeId="0">
      <text>
        <r>
          <rPr>
            <b/>
            <sz val="11"/>
            <color indexed="81"/>
            <rFont val="ＭＳ Ｐゴシック"/>
            <family val="3"/>
            <charset val="128"/>
          </rPr>
          <t>種類ごとのシートから自動的に計算されます。</t>
        </r>
      </text>
    </comment>
    <comment ref="K227" authorId="0" shapeId="0">
      <text>
        <r>
          <rPr>
            <b/>
            <sz val="11"/>
            <color indexed="81"/>
            <rFont val="ＭＳ Ｐゴシック"/>
            <family val="3"/>
            <charset val="128"/>
          </rPr>
          <t>種類ごとのシートから自動的に計算されます。</t>
        </r>
      </text>
    </comment>
    <comment ref="K228" authorId="0" shapeId="0">
      <text>
        <r>
          <rPr>
            <b/>
            <sz val="11"/>
            <color indexed="81"/>
            <rFont val="ＭＳ Ｐゴシック"/>
            <family val="3"/>
            <charset val="128"/>
          </rPr>
          <t>種類ごとのシートから自動的に計算されます。</t>
        </r>
      </text>
    </comment>
    <comment ref="K229" authorId="0" shapeId="0">
      <text>
        <r>
          <rPr>
            <b/>
            <sz val="11"/>
            <color indexed="81"/>
            <rFont val="ＭＳ Ｐゴシック"/>
            <family val="3"/>
            <charset val="128"/>
          </rPr>
          <t>種類ごとのシートから自動的に計算されます。</t>
        </r>
      </text>
    </comment>
    <comment ref="M241" authorId="0" shapeId="0">
      <text>
        <r>
          <rPr>
            <sz val="9"/>
            <color indexed="81"/>
            <rFont val="MS P ゴシック"/>
            <family val="3"/>
            <charset val="128"/>
          </rPr>
          <t>種類ごとのシートから自動的に計算されます。</t>
        </r>
      </text>
    </comment>
  </commentList>
</comments>
</file>

<file path=xl/comments10.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中間処理を経ずに、特別管理産業廃棄物を直接、埋立処分の委託をする量を記載してください。</t>
        </r>
      </text>
    </comment>
  </commentList>
</comments>
</file>

<file path=xl/comments11.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中間処理を経ずに、特別管理産業廃棄物を直接、埋立処分の委託をする量を記載してください。</t>
        </r>
      </text>
    </comment>
  </commentList>
</comments>
</file>

<file path=xl/comments12.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中間処理を経ずに、特別管理産業廃棄物を直接、埋立処分の委託をする量を記載してください。</t>
        </r>
      </text>
    </comment>
  </commentList>
</comments>
</file>

<file path=xl/comments13.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中間処理を経ずに、特別管理産業廃棄物を直接、埋立処分の委託をする量を記載してください。</t>
        </r>
      </text>
    </comment>
  </commentList>
</comments>
</file>

<file path=xl/comments14.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中間処理を経ずに、特別管理産業廃棄物を直接、埋立処分の委託をする量を記載してください。</t>
        </r>
      </text>
    </comment>
  </commentList>
</comments>
</file>

<file path=xl/comments15.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中間処理を経ずに、特別管理産業廃棄物を直接、埋立処分の委託をする量を記載してください。</t>
        </r>
      </text>
    </comment>
  </commentList>
</comments>
</file>

<file path=xl/comments16.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中間処理を経ずに、特別管理産業廃棄物を直接、埋立処分の委託をする量を記載してください。</t>
        </r>
      </text>
    </comment>
  </commentList>
</comments>
</file>

<file path=xl/comments17.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中間処理を経ずに、特別管理産業廃棄物を直接、埋立処分の委託をする量を記載してください。</t>
        </r>
      </text>
    </comment>
  </commentList>
</comments>
</file>

<file path=xl/comments18.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中間処理を経ずに、特別管理産業廃棄物を直接、埋立処分の委託をする量を記載してください。</t>
        </r>
      </text>
    </comment>
  </commentList>
</comments>
</file>

<file path=xl/comments2.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中間処理を経ずに、特別管理産業廃棄物を直接、埋立処分の委託をする量を記載してください。</t>
        </r>
      </text>
    </comment>
  </commentList>
</comments>
</file>

<file path=xl/comments3.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中間処理を経ずに、特別管理産業廃棄物を直接、埋立処分の委託をする量を記載してください。</t>
        </r>
      </text>
    </comment>
  </commentList>
</comments>
</file>

<file path=xl/comments4.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中間処理を経ずに、特別管理産業廃棄物を直接、埋立処分の委託をする量を記載してください。</t>
        </r>
      </text>
    </comment>
  </commentList>
</comments>
</file>

<file path=xl/comments5.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中間処理を経ずに、特別管理産業廃棄物を直接、埋立処分の委託をする量を記載してください。</t>
        </r>
      </text>
    </comment>
  </commentList>
</comments>
</file>

<file path=xl/comments6.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中間処理を経ずに、特別管理産業廃棄物を直接、埋立処分の委託をする量を記載してください。</t>
        </r>
      </text>
    </comment>
  </commentList>
</comments>
</file>

<file path=xl/comments7.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中間処理を経ずに、特別管理産業廃棄物を直接、埋立処分の委託をする量を記載してください。</t>
        </r>
      </text>
    </comment>
  </commentList>
</comments>
</file>

<file path=xl/comments8.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中間処理を経ずに、特別管理産業廃棄物を直接、埋立処分の委託をする量を記載してください。</t>
        </r>
      </text>
    </comment>
  </commentList>
</comments>
</file>

<file path=xl/comments9.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中間処理を経ずに、特別管理産業廃棄物を直接、埋立処分の委託をする量を記載してください。</t>
        </r>
      </text>
    </comment>
  </commentList>
</comments>
</file>

<file path=xl/sharedStrings.xml><?xml version="1.0" encoding="utf-8"?>
<sst xmlns="http://schemas.openxmlformats.org/spreadsheetml/2006/main" count="2776" uniqueCount="440">
  <si>
    <t>法定</t>
  </si>
  <si>
    <t>：内容・データ等を入力してください</t>
    <rPh sb="1" eb="3">
      <t>ナイヨウ</t>
    </rPh>
    <rPh sb="7" eb="8">
      <t>トウ</t>
    </rPh>
    <rPh sb="9" eb="11">
      <t>ニュウリョク</t>
    </rPh>
    <phoneticPr fontId="3"/>
  </si>
  <si>
    <t>【手　順】</t>
    <rPh sb="1" eb="2">
      <t>テ</t>
    </rPh>
    <rPh sb="3" eb="4">
      <t>ジュン</t>
    </rPh>
    <phoneticPr fontId="3"/>
  </si>
  <si>
    <t>【セル色の説明】</t>
    <rPh sb="3" eb="4">
      <t>イロ</t>
    </rPh>
    <rPh sb="5" eb="7">
      <t>セツメイ</t>
    </rPh>
    <phoneticPr fontId="3"/>
  </si>
  <si>
    <t>ｔ</t>
  </si>
  <si>
    <t>殿</t>
    <rPh sb="0" eb="1">
      <t>ドノ</t>
    </rPh>
    <phoneticPr fontId="3"/>
  </si>
  <si>
    <t>　住　所</t>
    <rPh sb="1" eb="2">
      <t>ジュウ</t>
    </rPh>
    <rPh sb="3" eb="4">
      <t>トコロ</t>
    </rPh>
    <phoneticPr fontId="3"/>
  </si>
  <si>
    <t>　氏　名</t>
    <rPh sb="1" eb="2">
      <t>シ</t>
    </rPh>
    <rPh sb="3" eb="4">
      <t>メイ</t>
    </rPh>
    <phoneticPr fontId="3"/>
  </si>
  <si>
    <t>（法人にあっては、名称及び代表者の氏名）</t>
    <rPh sb="1" eb="3">
      <t>ホウジン</t>
    </rPh>
    <rPh sb="9" eb="11">
      <t>メイショウ</t>
    </rPh>
    <rPh sb="11" eb="12">
      <t>オヨ</t>
    </rPh>
    <rPh sb="13" eb="16">
      <t>ダイヒョウシャ</t>
    </rPh>
    <rPh sb="17" eb="19">
      <t>シメイ</t>
    </rPh>
    <phoneticPr fontId="3"/>
  </si>
  <si>
    <t>電話番号</t>
    <rPh sb="0" eb="2">
      <t>デンワ</t>
    </rPh>
    <rPh sb="2" eb="4">
      <t>バンゴウ</t>
    </rPh>
    <phoneticPr fontId="3"/>
  </si>
  <si>
    <t>事業場の名称</t>
    <rPh sb="0" eb="2">
      <t>ジギョウ</t>
    </rPh>
    <rPh sb="2" eb="3">
      <t>ジョウ</t>
    </rPh>
    <rPh sb="4" eb="6">
      <t>メイショウ</t>
    </rPh>
    <phoneticPr fontId="3"/>
  </si>
  <si>
    <t>事業場の所在地</t>
    <rPh sb="0" eb="2">
      <t>ジギョウ</t>
    </rPh>
    <rPh sb="2" eb="3">
      <t>ジョウ</t>
    </rPh>
    <rPh sb="4" eb="7">
      <t>ショザイチ</t>
    </rPh>
    <phoneticPr fontId="3"/>
  </si>
  <si>
    <t>事業の種類</t>
    <rPh sb="0" eb="2">
      <t>ジギョウ</t>
    </rPh>
    <rPh sb="3" eb="5">
      <t>シュルイ</t>
    </rPh>
    <phoneticPr fontId="3"/>
  </si>
  <si>
    <t>ｔ</t>
    <phoneticPr fontId="3"/>
  </si>
  <si>
    <t>ｔ</t>
    <phoneticPr fontId="3"/>
  </si>
  <si>
    <t>※　事務処理欄</t>
    <rPh sb="2" eb="4">
      <t>ジム</t>
    </rPh>
    <rPh sb="4" eb="6">
      <t>ショリ</t>
    </rPh>
    <rPh sb="6" eb="7">
      <t>ラン</t>
    </rPh>
    <phoneticPr fontId="3"/>
  </si>
  <si>
    <t>ｔ</t>
    <phoneticPr fontId="3"/>
  </si>
  <si>
    <t>①</t>
    <phoneticPr fontId="3"/>
  </si>
  <si>
    <t>Ａ　自己処理</t>
    <rPh sb="2" eb="4">
      <t>ジコ</t>
    </rPh>
    <rPh sb="4" eb="6">
      <t>ショリ</t>
    </rPh>
    <phoneticPr fontId="3"/>
  </si>
  <si>
    <t>②</t>
    <phoneticPr fontId="3"/>
  </si>
  <si>
    <t>ａ残さ物の自己処理</t>
    <rPh sb="1" eb="2">
      <t>ザン</t>
    </rPh>
    <rPh sb="3" eb="4">
      <t>モノ</t>
    </rPh>
    <rPh sb="5" eb="9">
      <t>ジコショリ</t>
    </rPh>
    <phoneticPr fontId="3"/>
  </si>
  <si>
    <t>⑥</t>
    <phoneticPr fontId="3"/>
  </si>
  <si>
    <t>ｔ</t>
    <phoneticPr fontId="3"/>
  </si>
  <si>
    <t>自社の他事業場からの搬入量</t>
    <rPh sb="0" eb="2">
      <t>ジシャ</t>
    </rPh>
    <rPh sb="3" eb="4">
      <t>タ</t>
    </rPh>
    <rPh sb="4" eb="7">
      <t>ジギョウジョウ</t>
    </rPh>
    <rPh sb="10" eb="12">
      <t>ハンニュウ</t>
    </rPh>
    <rPh sb="12" eb="13">
      <t>リョウ</t>
    </rPh>
    <phoneticPr fontId="3"/>
  </si>
  <si>
    <t>③</t>
    <phoneticPr fontId="3"/>
  </si>
  <si>
    <t>⑦</t>
    <phoneticPr fontId="3"/>
  </si>
  <si>
    <t>ｔ</t>
    <phoneticPr fontId="3"/>
  </si>
  <si>
    <t>④</t>
    <phoneticPr fontId="3"/>
  </si>
  <si>
    <t>ｂ残さ物の委託処理</t>
    <rPh sb="1" eb="2">
      <t>ザン</t>
    </rPh>
    <rPh sb="3" eb="4">
      <t>モノ</t>
    </rPh>
    <rPh sb="5" eb="7">
      <t>イタク</t>
    </rPh>
    <rPh sb="7" eb="9">
      <t>ショリ</t>
    </rPh>
    <phoneticPr fontId="3"/>
  </si>
  <si>
    <t>⑧</t>
    <phoneticPr fontId="3"/>
  </si>
  <si>
    <t>（目的別内訳）</t>
    <phoneticPr fontId="3"/>
  </si>
  <si>
    <t>再生利用前
委託量</t>
    <rPh sb="0" eb="2">
      <t>サイセイ</t>
    </rPh>
    <rPh sb="2" eb="4">
      <t>リヨウ</t>
    </rPh>
    <rPh sb="4" eb="5">
      <t>マエ</t>
    </rPh>
    <rPh sb="6" eb="8">
      <t>イタク</t>
    </rPh>
    <rPh sb="8" eb="9">
      <t>リョウ</t>
    </rPh>
    <phoneticPr fontId="3"/>
  </si>
  <si>
    <t>自社の他事業場での処理量</t>
    <rPh sb="0" eb="2">
      <t>ジシャ</t>
    </rPh>
    <rPh sb="3" eb="4">
      <t>タ</t>
    </rPh>
    <rPh sb="4" eb="6">
      <t>ジギョウ</t>
    </rPh>
    <rPh sb="6" eb="7">
      <t>ジョウ</t>
    </rPh>
    <rPh sb="9" eb="11">
      <t>ショリ</t>
    </rPh>
    <rPh sb="11" eb="12">
      <t>リョウ</t>
    </rPh>
    <phoneticPr fontId="3"/>
  </si>
  <si>
    <t>中間処理委託量</t>
    <rPh sb="0" eb="2">
      <t>チュウカン</t>
    </rPh>
    <rPh sb="2" eb="4">
      <t>ショリ</t>
    </rPh>
    <rPh sb="4" eb="6">
      <t>イタク</t>
    </rPh>
    <rPh sb="6" eb="7">
      <t>リョウ</t>
    </rPh>
    <phoneticPr fontId="3"/>
  </si>
  <si>
    <t>ｔ</t>
    <phoneticPr fontId="3"/>
  </si>
  <si>
    <t>Ｂ　直接委託処理</t>
    <rPh sb="2" eb="4">
      <t>チョクセツ</t>
    </rPh>
    <rPh sb="4" eb="6">
      <t>イタク</t>
    </rPh>
    <rPh sb="6" eb="8">
      <t>ショリ</t>
    </rPh>
    <phoneticPr fontId="3"/>
  </si>
  <si>
    <t>⑨</t>
    <phoneticPr fontId="3"/>
  </si>
  <si>
    <t>最終処分委託量</t>
    <rPh sb="0" eb="2">
      <t>サイシュウ</t>
    </rPh>
    <rPh sb="2" eb="4">
      <t>ショブン</t>
    </rPh>
    <rPh sb="4" eb="6">
      <t>イタク</t>
    </rPh>
    <rPh sb="6" eb="7">
      <t>リョウ</t>
    </rPh>
    <phoneticPr fontId="3"/>
  </si>
  <si>
    <t>ｔ</t>
    <phoneticPr fontId="3"/>
  </si>
  <si>
    <t>（目的別内訳）</t>
    <phoneticPr fontId="3"/>
  </si>
  <si>
    <t>神奈川県知事</t>
    <rPh sb="0" eb="3">
      <t>カナガワ</t>
    </rPh>
    <rPh sb="3" eb="6">
      <t>ケンチジ</t>
    </rPh>
    <phoneticPr fontId="3"/>
  </si>
  <si>
    <t>横浜市長</t>
    <rPh sb="0" eb="4">
      <t>ヨコハマシチョウ</t>
    </rPh>
    <phoneticPr fontId="3"/>
  </si>
  <si>
    <t>川崎市長</t>
    <rPh sb="0" eb="2">
      <t>カワサキ</t>
    </rPh>
    <rPh sb="2" eb="4">
      <t>シチョウ</t>
    </rPh>
    <phoneticPr fontId="3"/>
  </si>
  <si>
    <t>横須賀市長</t>
    <rPh sb="0" eb="5">
      <t>ヨコスカシチョウ</t>
    </rPh>
    <phoneticPr fontId="3"/>
  </si>
  <si>
    <t>相模原市長</t>
    <rPh sb="0" eb="3">
      <t>サガミハラ</t>
    </rPh>
    <rPh sb="3" eb="5">
      <t>シチョウ</t>
    </rPh>
    <phoneticPr fontId="3"/>
  </si>
  <si>
    <t>フロー様式</t>
    <rPh sb="3" eb="5">
      <t>ヨウシキ</t>
    </rPh>
    <phoneticPr fontId="3"/>
  </si>
  <si>
    <t>：自動処理されるので、変更できません。</t>
    <rPh sb="1" eb="3">
      <t>ジドウ</t>
    </rPh>
    <rPh sb="3" eb="5">
      <t>ショリ</t>
    </rPh>
    <rPh sb="11" eb="13">
      <t>ヘンコウ</t>
    </rPh>
    <phoneticPr fontId="3"/>
  </si>
  <si>
    <t>種類</t>
    <rPh sb="0" eb="2">
      <t>シュルイ</t>
    </rPh>
    <phoneticPr fontId="3"/>
  </si>
  <si>
    <t>(具体的には）</t>
    <rPh sb="1" eb="4">
      <t>グタイテキ</t>
    </rPh>
    <phoneticPr fontId="3"/>
  </si>
  <si>
    <t>⑤</t>
    <phoneticPr fontId="3"/>
  </si>
  <si>
    <t>：セルの右上に▼がある場合、ポインタをそのセルにあわせると、説明文が表示されます</t>
    <rPh sb="4" eb="6">
      <t>ミギウエ</t>
    </rPh>
    <rPh sb="11" eb="13">
      <t>バアイ</t>
    </rPh>
    <rPh sb="30" eb="33">
      <t>セツメイブン</t>
    </rPh>
    <rPh sb="34" eb="36">
      <t>ヒョウジ</t>
    </rPh>
    <phoneticPr fontId="3"/>
  </si>
  <si>
    <t>【注　意】</t>
    <rPh sb="1" eb="2">
      <t>チュウ</t>
    </rPh>
    <rPh sb="3" eb="4">
      <t>イ</t>
    </rPh>
    <phoneticPr fontId="3"/>
  </si>
  <si>
    <t>②</t>
  </si>
  <si>
    <t>③</t>
  </si>
  <si>
    <t>④</t>
  </si>
  <si>
    <t>⑤</t>
  </si>
  <si>
    <t>合計</t>
    <rPh sb="0" eb="2">
      <t>ゴウケイ</t>
    </rPh>
    <phoneticPr fontId="3"/>
  </si>
  <si>
    <t>ア</t>
    <phoneticPr fontId="3"/>
  </si>
  <si>
    <t>イ</t>
    <phoneticPr fontId="3"/>
  </si>
  <si>
    <t>ウ</t>
    <phoneticPr fontId="3"/>
  </si>
  <si>
    <t>エ</t>
    <phoneticPr fontId="3"/>
  </si>
  <si>
    <t>オ</t>
    <phoneticPr fontId="3"/>
  </si>
  <si>
    <t>カ</t>
    <phoneticPr fontId="3"/>
  </si>
  <si>
    <t>キ</t>
    <phoneticPr fontId="3"/>
  </si>
  <si>
    <t>ク</t>
    <phoneticPr fontId="3"/>
  </si>
  <si>
    <t>ケ</t>
    <phoneticPr fontId="3"/>
  </si>
  <si>
    <t>コ</t>
    <phoneticPr fontId="3"/>
  </si>
  <si>
    <t>サ</t>
    <phoneticPr fontId="3"/>
  </si>
  <si>
    <t>シ</t>
    <phoneticPr fontId="3"/>
  </si>
  <si>
    <t>ス</t>
    <phoneticPr fontId="3"/>
  </si>
  <si>
    <t>セ</t>
    <phoneticPr fontId="3"/>
  </si>
  <si>
    <t>ソ</t>
    <phoneticPr fontId="3"/>
  </si>
  <si>
    <t>タ</t>
    <phoneticPr fontId="3"/>
  </si>
  <si>
    <t>※２</t>
    <phoneticPr fontId="3"/>
  </si>
  <si>
    <t>↓</t>
    <phoneticPr fontId="3"/>
  </si>
  <si>
    <t>↓</t>
    <phoneticPr fontId="3"/>
  </si>
  <si>
    <t>：</t>
    <phoneticPr fontId="3"/>
  </si>
  <si>
    <t>（単位：トン）</t>
    <rPh sb="1" eb="3">
      <t>タンイ</t>
    </rPh>
    <phoneticPr fontId="3"/>
  </si>
  <si>
    <t>事業場名称：</t>
    <rPh sb="0" eb="2">
      <t>ジギョウ</t>
    </rPh>
    <rPh sb="2" eb="3">
      <t>ジョウ</t>
    </rPh>
    <rPh sb="3" eb="5">
      <t>メイショウ</t>
    </rPh>
    <phoneticPr fontId="3"/>
  </si>
  <si>
    <t>フローアラビア数字</t>
    <rPh sb="7" eb="9">
      <t>スウジ</t>
    </rPh>
    <phoneticPr fontId="3"/>
  </si>
  <si>
    <t>事業場名称</t>
    <rPh sb="0" eb="2">
      <t>ジギョウ</t>
    </rPh>
    <rPh sb="2" eb="3">
      <t>ジョウ</t>
    </rPh>
    <rPh sb="3" eb="5">
      <t>メイショウ</t>
    </rPh>
    <phoneticPr fontId="3"/>
  </si>
  <si>
    <t>別紙処理フロー</t>
    <rPh sb="0" eb="2">
      <t>ベッシ</t>
    </rPh>
    <rPh sb="2" eb="4">
      <t>ショリ</t>
    </rPh>
    <phoneticPr fontId="3"/>
  </si>
  <si>
    <t>※</t>
    <phoneticPr fontId="3"/>
  </si>
  <si>
    <t>別紙処理フロー</t>
    <phoneticPr fontId="3"/>
  </si>
  <si>
    <t>：</t>
    <phoneticPr fontId="3"/>
  </si>
  <si>
    <t>本用紙は廃棄物の種類ごとに1枚の記載となります。異なる廃棄物の処理フローは別シートに記載してください。　　　　　　　　　　　　　　　　　　　　　　　　　　　　　　　　　　　　　　　　　　　　　　　　　　　　　　　　　　　　　　　　　　　　　</t>
    <rPh sb="24" eb="25">
      <t>コト</t>
    </rPh>
    <rPh sb="27" eb="30">
      <t>ハイキブツ</t>
    </rPh>
    <rPh sb="31" eb="33">
      <t>ショリ</t>
    </rPh>
    <rPh sb="37" eb="38">
      <t>ベツ</t>
    </rPh>
    <rPh sb="42" eb="44">
      <t>キサイ</t>
    </rPh>
    <phoneticPr fontId="3"/>
  </si>
  <si>
    <t>法定</t>
    <rPh sb="0" eb="2">
      <t>ホウテイ</t>
    </rPh>
    <phoneticPr fontId="3"/>
  </si>
  <si>
    <t>自主</t>
    <rPh sb="0" eb="2">
      <t>ジシュ</t>
    </rPh>
    <phoneticPr fontId="3"/>
  </si>
  <si>
    <t>Ａ－農業、林業</t>
  </si>
  <si>
    <t>Ｂ－漁業</t>
    <rPh sb="2" eb="4">
      <t>ギョギョウ</t>
    </rPh>
    <phoneticPr fontId="3"/>
  </si>
  <si>
    <t>Ｃ－鉱業、採石業、砂利採取業</t>
  </si>
  <si>
    <t>Ｄ－建設業</t>
  </si>
  <si>
    <t>Ｅ09－食料品製造業</t>
  </si>
  <si>
    <t>Ｅ10－飲料・たばこ・飼料製造業</t>
  </si>
  <si>
    <t>Ｅ11－繊維工業</t>
    <phoneticPr fontId="3"/>
  </si>
  <si>
    <t>Ｅ12－木材・木製品製造業（家具を除く）</t>
  </si>
  <si>
    <t>Ｅ13－家具・装備品製造業</t>
  </si>
  <si>
    <t>Ｅ20－なめし革・同製品・毛皮製造業</t>
  </si>
  <si>
    <t>Ｅ32－その他の製造業</t>
  </si>
  <si>
    <t>Ｅ14－パルプ・紙・紙加工品製造業</t>
  </si>
  <si>
    <t>Ｅ15－印刷・同関連業</t>
  </si>
  <si>
    <t>Ｅ16－化学工業</t>
  </si>
  <si>
    <t>Ｅ17－石油製品・石炭製品製造業</t>
  </si>
  <si>
    <t>Ｅ18－プラスチック製品製造業</t>
  </si>
  <si>
    <t>Ｅ19－ゴム製品製造業</t>
  </si>
  <si>
    <t>Ｅ21－窯業・土石製品製造業</t>
  </si>
  <si>
    <t>Ｅ22－鉄鋼業</t>
  </si>
  <si>
    <t>Ｅ23－非鉄金属製造業</t>
  </si>
  <si>
    <t>Ｅ24－金属製品製造業</t>
  </si>
  <si>
    <t>Ｅ25－はん用機械器具製造業</t>
  </si>
  <si>
    <t>Ｅ26－生産用機械器具製造業</t>
  </si>
  <si>
    <t>Ｅ27－業務用機械器具製造業</t>
  </si>
  <si>
    <t>Ｅ28－電子部品・デバイス・電子回路製造業</t>
  </si>
  <si>
    <t>Ｅ29－電気機械器具製造業</t>
  </si>
  <si>
    <t>Ｅ30－情報通信機械器具製造業</t>
  </si>
  <si>
    <t>Ｅ31－輸送用機械器具製造業</t>
  </si>
  <si>
    <t>Ｆ－電気・ガス・熱供給・水道業</t>
  </si>
  <si>
    <t>Ｇ－情報通信業</t>
    <rPh sb="2" eb="4">
      <t>ジョウホウ</t>
    </rPh>
    <rPh sb="4" eb="6">
      <t>ツウシン</t>
    </rPh>
    <phoneticPr fontId="3"/>
  </si>
  <si>
    <t>Ｈ－運輸業、郵便業</t>
  </si>
  <si>
    <t>Ｉ－卸売業・小売業</t>
  </si>
  <si>
    <t>Ｊ－金融業、保険業</t>
    <rPh sb="2" eb="4">
      <t>キンユウ</t>
    </rPh>
    <rPh sb="6" eb="9">
      <t>ホケンギョウ</t>
    </rPh>
    <phoneticPr fontId="3"/>
  </si>
  <si>
    <t>Ｋ－不動産業、物品賃貸業</t>
    <rPh sb="2" eb="5">
      <t>フドウサン</t>
    </rPh>
    <rPh sb="5" eb="6">
      <t>ギョウ</t>
    </rPh>
    <rPh sb="7" eb="9">
      <t>ブッピン</t>
    </rPh>
    <rPh sb="9" eb="11">
      <t>チンタイ</t>
    </rPh>
    <rPh sb="11" eb="12">
      <t>ギョウ</t>
    </rPh>
    <phoneticPr fontId="3"/>
  </si>
  <si>
    <t>Ｌ－学術研究、専門・技術サービス業</t>
    <phoneticPr fontId="3"/>
  </si>
  <si>
    <t>Ｍ－宿泊業、飲食サービス業</t>
    <rPh sb="6" eb="8">
      <t>インショク</t>
    </rPh>
    <rPh sb="12" eb="13">
      <t>ギョウ</t>
    </rPh>
    <phoneticPr fontId="3"/>
  </si>
  <si>
    <t>Ｎ－生活関連サービス業、娯楽業</t>
    <phoneticPr fontId="3"/>
  </si>
  <si>
    <t>O－教育、学習支援業</t>
  </si>
  <si>
    <t>Ｐ－医療、福祉</t>
  </si>
  <si>
    <t>Ｑ－複合サービス業</t>
    <rPh sb="2" eb="4">
      <t>フクゴウ</t>
    </rPh>
    <phoneticPr fontId="3"/>
  </si>
  <si>
    <t>○</t>
    <phoneticPr fontId="3"/>
  </si>
  <si>
    <t>　</t>
    <phoneticPr fontId="3"/>
  </si>
  <si>
    <t>様式選択</t>
    <rPh sb="0" eb="2">
      <t>ヨウシキ</t>
    </rPh>
    <rPh sb="2" eb="4">
      <t>センタク</t>
    </rPh>
    <phoneticPr fontId="3"/>
  </si>
  <si>
    <t>ＴＥＬ（連絡先）：</t>
    <rPh sb="4" eb="7">
      <t>レンラクサキ</t>
    </rPh>
    <phoneticPr fontId="3"/>
  </si>
  <si>
    <t>Ｂ直接委託処理</t>
    <rPh sb="1" eb="3">
      <t>チョクセツ</t>
    </rPh>
    <rPh sb="3" eb="5">
      <t>イタク</t>
    </rPh>
    <rPh sb="5" eb="7">
      <t>ショリ</t>
    </rPh>
    <phoneticPr fontId="3"/>
  </si>
  <si>
    <t>Ａ自己処理</t>
    <rPh sb="1" eb="3">
      <t>ジコ</t>
    </rPh>
    <rPh sb="3" eb="5">
      <t>ショリ</t>
    </rPh>
    <phoneticPr fontId="3"/>
  </si>
  <si>
    <t>再生利用前委託量</t>
    <rPh sb="0" eb="2">
      <t>サイセイ</t>
    </rPh>
    <rPh sb="2" eb="4">
      <t>リヨウ</t>
    </rPh>
    <rPh sb="4" eb="5">
      <t>マエ</t>
    </rPh>
    <rPh sb="5" eb="7">
      <t>イタク</t>
    </rPh>
    <rPh sb="7" eb="8">
      <t>リョウ</t>
    </rPh>
    <phoneticPr fontId="3"/>
  </si>
  <si>
    <t>※3</t>
    <phoneticPr fontId="3"/>
  </si>
  <si>
    <t>下水等放流前委託量</t>
    <rPh sb="0" eb="2">
      <t>ゲスイ</t>
    </rPh>
    <rPh sb="2" eb="3">
      <t>トウ</t>
    </rPh>
    <rPh sb="3" eb="5">
      <t>ホウリュウ</t>
    </rPh>
    <rPh sb="5" eb="6">
      <t>マエ</t>
    </rPh>
    <rPh sb="6" eb="8">
      <t>イタク</t>
    </rPh>
    <rPh sb="8" eb="9">
      <t>リョウ</t>
    </rPh>
    <phoneticPr fontId="3"/>
  </si>
  <si>
    <t>ｂ</t>
    <phoneticPr fontId="3"/>
  </si>
  <si>
    <t>Ｂ</t>
    <phoneticPr fontId="3"/>
  </si>
  <si>
    <t>Ｂ</t>
    <phoneticPr fontId="3"/>
  </si>
  <si>
    <t>直接処理委託量</t>
    <rPh sb="0" eb="2">
      <t>チョクセツ</t>
    </rPh>
    <rPh sb="2" eb="4">
      <t>ショリ</t>
    </rPh>
    <rPh sb="4" eb="6">
      <t>イタク</t>
    </rPh>
    <rPh sb="6" eb="7">
      <t>リョウ</t>
    </rPh>
    <phoneticPr fontId="3"/>
  </si>
  <si>
    <t>B-1</t>
    <phoneticPr fontId="3"/>
  </si>
  <si>
    <t>B-1</t>
    <phoneticPr fontId="3"/>
  </si>
  <si>
    <t>B-2</t>
    <phoneticPr fontId="3"/>
  </si>
  <si>
    <t>B-2</t>
    <phoneticPr fontId="3"/>
  </si>
  <si>
    <t>下水等放流前委託量</t>
    <phoneticPr fontId="3"/>
  </si>
  <si>
    <t>⑩</t>
    <phoneticPr fontId="3"/>
  </si>
  <si>
    <t>⑪</t>
    <phoneticPr fontId="3"/>
  </si>
  <si>
    <t>⑩のうち優良認定処理業者への処理委託量</t>
    <rPh sb="4" eb="6">
      <t>ユウリョウ</t>
    </rPh>
    <rPh sb="6" eb="8">
      <t>ニンテイ</t>
    </rPh>
    <rPh sb="8" eb="10">
      <t>ショリ</t>
    </rPh>
    <rPh sb="10" eb="12">
      <t>ギョウシャ</t>
    </rPh>
    <rPh sb="14" eb="16">
      <t>ショリ</t>
    </rPh>
    <rPh sb="16" eb="18">
      <t>イタク</t>
    </rPh>
    <rPh sb="18" eb="19">
      <t>リョウ</t>
    </rPh>
    <phoneticPr fontId="3"/>
  </si>
  <si>
    <t>⑫</t>
    <phoneticPr fontId="3"/>
  </si>
  <si>
    <t>⑩のうち再生利用業者への処理委託量</t>
    <rPh sb="4" eb="6">
      <t>サイセイ</t>
    </rPh>
    <rPh sb="6" eb="8">
      <t>リヨウ</t>
    </rPh>
    <rPh sb="8" eb="10">
      <t>ギョウシャ</t>
    </rPh>
    <rPh sb="12" eb="14">
      <t>ショリ</t>
    </rPh>
    <rPh sb="14" eb="16">
      <t>イタク</t>
    </rPh>
    <rPh sb="16" eb="17">
      <t>リョウ</t>
    </rPh>
    <phoneticPr fontId="3"/>
  </si>
  <si>
    <t>⑬</t>
    <phoneticPr fontId="3"/>
  </si>
  <si>
    <t>⑭</t>
    <phoneticPr fontId="3"/>
  </si>
  <si>
    <t>有償物量</t>
    <rPh sb="0" eb="2">
      <t>ユウショウ</t>
    </rPh>
    <rPh sb="2" eb="3">
      <t>ブツ</t>
    </rPh>
    <rPh sb="3" eb="4">
      <t>リョウ</t>
    </rPh>
    <phoneticPr fontId="3"/>
  </si>
  <si>
    <t>不要物等発生量</t>
    <rPh sb="0" eb="2">
      <t>フヨウ</t>
    </rPh>
    <rPh sb="2" eb="3">
      <t>ブツ</t>
    </rPh>
    <rPh sb="3" eb="4">
      <t>トウ</t>
    </rPh>
    <rPh sb="4" eb="6">
      <t>ハッセイ</t>
    </rPh>
    <rPh sb="6" eb="7">
      <t>リョウ</t>
    </rPh>
    <phoneticPr fontId="3"/>
  </si>
  <si>
    <t>t</t>
    <phoneticPr fontId="3"/>
  </si>
  <si>
    <t>項　目</t>
    <rPh sb="0" eb="1">
      <t>コウ</t>
    </rPh>
    <rPh sb="2" eb="3">
      <t>メ</t>
    </rPh>
    <phoneticPr fontId="3"/>
  </si>
  <si>
    <t>①　排出量</t>
    <rPh sb="2" eb="4">
      <t>ハイシュツ</t>
    </rPh>
    <rPh sb="4" eb="5">
      <t>リョウ</t>
    </rPh>
    <phoneticPr fontId="3"/>
  </si>
  <si>
    <t>②＋⑧　自ら再生利用を行った量</t>
    <rPh sb="4" eb="5">
      <t>ミズカ</t>
    </rPh>
    <rPh sb="6" eb="8">
      <t>サイセイ</t>
    </rPh>
    <rPh sb="8" eb="10">
      <t>リヨウ</t>
    </rPh>
    <rPh sb="11" eb="12">
      <t>オコナ</t>
    </rPh>
    <rPh sb="14" eb="15">
      <t>リョウ</t>
    </rPh>
    <phoneticPr fontId="3"/>
  </si>
  <si>
    <t>⑤　自ら熱回収を行った量</t>
    <rPh sb="2" eb="3">
      <t>ミズカ</t>
    </rPh>
    <rPh sb="4" eb="5">
      <t>ネツ</t>
    </rPh>
    <rPh sb="5" eb="7">
      <t>カイシュウ</t>
    </rPh>
    <rPh sb="8" eb="9">
      <t>オコナ</t>
    </rPh>
    <rPh sb="11" eb="12">
      <t>リョウ</t>
    </rPh>
    <phoneticPr fontId="3"/>
  </si>
  <si>
    <t>自社の他事業場からの搬入量</t>
    <phoneticPr fontId="3"/>
  </si>
  <si>
    <t>⑦　自ら中間処理により減量した量</t>
    <phoneticPr fontId="3"/>
  </si>
  <si>
    <t>③＋⑨　自ら埋立処分又は海洋投入処分を行った量</t>
    <phoneticPr fontId="3"/>
  </si>
  <si>
    <t>⑩　全処理委託量</t>
    <phoneticPr fontId="3"/>
  </si>
  <si>
    <t>⑪　優良認定処理業者への処理委託量</t>
    <phoneticPr fontId="3"/>
  </si>
  <si>
    <t>⑫　再生利用業者への処理委託量</t>
    <phoneticPr fontId="3"/>
  </si>
  <si>
    <t>年</t>
    <rPh sb="0" eb="1">
      <t>ネン</t>
    </rPh>
    <phoneticPr fontId="3"/>
  </si>
  <si>
    <t>度</t>
    <rPh sb="0" eb="1">
      <t>ド</t>
    </rPh>
    <phoneticPr fontId="3"/>
  </si>
  <si>
    <t>実</t>
    <rPh sb="0" eb="1">
      <t>ジツ</t>
    </rPh>
    <phoneticPr fontId="3"/>
  </si>
  <si>
    <t>績</t>
    <rPh sb="0" eb="1">
      <t>セキ</t>
    </rPh>
    <phoneticPr fontId="3"/>
  </si>
  <si>
    <t>①　排出量</t>
    <rPh sb="2" eb="4">
      <t>ハイシュツ</t>
    </rPh>
    <phoneticPr fontId="3"/>
  </si>
  <si>
    <t>※１</t>
  </si>
  <si>
    <t>自社の他事業場からの搬入量</t>
    <phoneticPr fontId="3"/>
  </si>
  <si>
    <t>再生利用前委託量</t>
    <phoneticPr fontId="3"/>
  </si>
  <si>
    <t>直接処理委託量</t>
    <phoneticPr fontId="3"/>
  </si>
  <si>
    <t>⑩</t>
    <phoneticPr fontId="3"/>
  </si>
  <si>
    <t>⑩のうち優良認定処理業者への処理委託量</t>
    <phoneticPr fontId="3"/>
  </si>
  <si>
    <t>⑩のうち再生利用業者への処理委託量</t>
    <phoneticPr fontId="3"/>
  </si>
  <si>
    <t>計画期間</t>
    <rPh sb="0" eb="2">
      <t>ケイカク</t>
    </rPh>
    <rPh sb="2" eb="4">
      <t>キカン</t>
    </rPh>
    <phoneticPr fontId="3"/>
  </si>
  <si>
    <t>事業の規模</t>
    <rPh sb="0" eb="2">
      <t>ジギョウ</t>
    </rPh>
    <rPh sb="3" eb="5">
      <t>キボ</t>
    </rPh>
    <phoneticPr fontId="3"/>
  </si>
  <si>
    <t>従業員数</t>
    <rPh sb="0" eb="3">
      <t>ジュウギョウイン</t>
    </rPh>
    <rPh sb="3" eb="4">
      <t>スウ</t>
    </rPh>
    <phoneticPr fontId="3"/>
  </si>
  <si>
    <t>（管理体制図）</t>
    <rPh sb="1" eb="3">
      <t>カンリ</t>
    </rPh>
    <rPh sb="3" eb="5">
      <t>タイセイ</t>
    </rPh>
    <rPh sb="5" eb="6">
      <t>ズ</t>
    </rPh>
    <phoneticPr fontId="3"/>
  </si>
  <si>
    <t>現状</t>
    <rPh sb="0" eb="2">
      <t>ゲンジョウ</t>
    </rPh>
    <phoneticPr fontId="3"/>
  </si>
  <si>
    <t>（これまでに実施した取組）</t>
    <rPh sb="6" eb="8">
      <t>ジッシ</t>
    </rPh>
    <rPh sb="10" eb="12">
      <t>トリクミ</t>
    </rPh>
    <phoneticPr fontId="3"/>
  </si>
  <si>
    <t>（今後実施する予定の取組）</t>
    <rPh sb="1" eb="3">
      <t>コンゴ</t>
    </rPh>
    <rPh sb="3" eb="5">
      <t>ジッシ</t>
    </rPh>
    <rPh sb="7" eb="9">
      <t>ヨテイ</t>
    </rPh>
    <rPh sb="10" eb="12">
      <t>トリクミ</t>
    </rPh>
    <phoneticPr fontId="3"/>
  </si>
  <si>
    <t>計画</t>
    <rPh sb="0" eb="2">
      <t>ケイカク</t>
    </rPh>
    <phoneticPr fontId="3"/>
  </si>
  <si>
    <t>*　種類ごとの前年度自ら中間処理により減量した量は、別紙のとおり。</t>
    <rPh sb="10" eb="11">
      <t>ミズカ</t>
    </rPh>
    <rPh sb="12" eb="14">
      <t>チュウカン</t>
    </rPh>
    <rPh sb="14" eb="16">
      <t>ショリ</t>
    </rPh>
    <rPh sb="19" eb="21">
      <t>ゲンリョウ</t>
    </rPh>
    <rPh sb="23" eb="24">
      <t>リョウ</t>
    </rPh>
    <phoneticPr fontId="3"/>
  </si>
  <si>
    <t>*　種類ごとの前年度自ら熱回収を行った量は、別紙のとおり。</t>
    <rPh sb="10" eb="11">
      <t>ミズカ</t>
    </rPh>
    <rPh sb="12" eb="13">
      <t>ネツ</t>
    </rPh>
    <rPh sb="13" eb="15">
      <t>カイシュウ</t>
    </rPh>
    <rPh sb="16" eb="17">
      <t>オコナ</t>
    </rPh>
    <rPh sb="19" eb="20">
      <t>リョウ</t>
    </rPh>
    <phoneticPr fontId="3"/>
  </si>
  <si>
    <t>⑩　全処理委託量</t>
    <rPh sb="2" eb="3">
      <t>ゼン</t>
    </rPh>
    <rPh sb="3" eb="5">
      <t>ショリ</t>
    </rPh>
    <rPh sb="5" eb="7">
      <t>イタク</t>
    </rPh>
    <rPh sb="7" eb="8">
      <t>リョウ</t>
    </rPh>
    <phoneticPr fontId="3"/>
  </si>
  <si>
    <t>（第6面）</t>
    <rPh sb="1" eb="2">
      <t>ダイ</t>
    </rPh>
    <rPh sb="3" eb="4">
      <t>メン</t>
    </rPh>
    <phoneticPr fontId="3"/>
  </si>
  <si>
    <t>備考</t>
    <rPh sb="0" eb="1">
      <t>ソナエ</t>
    </rPh>
    <rPh sb="1" eb="2">
      <t>コウ</t>
    </rPh>
    <phoneticPr fontId="3"/>
  </si>
  <si>
    <t>　「当該事業場において現に行っている事業に関する事項」の欄は、以下に従って記入してください。</t>
    <rPh sb="4" eb="7">
      <t>ジギョウジョウ</t>
    </rPh>
    <rPh sb="11" eb="12">
      <t>ゲン</t>
    </rPh>
    <rPh sb="13" eb="14">
      <t>オコナ</t>
    </rPh>
    <rPh sb="18" eb="20">
      <t>ジギョウ</t>
    </rPh>
    <rPh sb="21" eb="22">
      <t>カン</t>
    </rPh>
    <rPh sb="24" eb="26">
      <t>ジコウ</t>
    </rPh>
    <rPh sb="28" eb="29">
      <t>ラン</t>
    </rPh>
    <rPh sb="31" eb="33">
      <t>イカ</t>
    </rPh>
    <rPh sb="34" eb="35">
      <t>シタガ</t>
    </rPh>
    <rPh sb="37" eb="39">
      <t>キニュウ</t>
    </rPh>
    <phoneticPr fontId="3"/>
  </si>
  <si>
    <t>(1)</t>
    <phoneticPr fontId="3"/>
  </si>
  <si>
    <t>(2)</t>
    <phoneticPr fontId="3"/>
  </si>
  <si>
    <t>(3)</t>
    <phoneticPr fontId="3"/>
  </si>
  <si>
    <t>　①欄には、日本標準産業分類（中分類）の区分を記入してください。</t>
    <rPh sb="2" eb="3">
      <t>ラン</t>
    </rPh>
    <phoneticPr fontId="3"/>
  </si>
  <si>
    <t>　②欄には、製造業の場合における製造品出荷額（前年度実績）、建設業の場合における元請完成工事高（前年度実績）、医療機関の場合における病床数（前年度末時点）等の業種に応じ事業規模が分かるような前年度の実績を記入してください。</t>
    <rPh sb="6" eb="9">
      <t>セイゾウギョウ</t>
    </rPh>
    <rPh sb="10" eb="12">
      <t>バアイ</t>
    </rPh>
    <rPh sb="16" eb="19">
      <t>セイゾウヒン</t>
    </rPh>
    <rPh sb="19" eb="21">
      <t>シュッカ</t>
    </rPh>
    <rPh sb="21" eb="22">
      <t>ガク</t>
    </rPh>
    <rPh sb="23" eb="26">
      <t>ゼンネンド</t>
    </rPh>
    <rPh sb="26" eb="28">
      <t>ジッセキ</t>
    </rPh>
    <rPh sb="30" eb="33">
      <t>ケンセツギョウ</t>
    </rPh>
    <rPh sb="34" eb="36">
      <t>バアイ</t>
    </rPh>
    <rPh sb="40" eb="41">
      <t>モト</t>
    </rPh>
    <rPh sb="41" eb="42">
      <t>ウ</t>
    </rPh>
    <rPh sb="42" eb="44">
      <t>カンセイ</t>
    </rPh>
    <rPh sb="44" eb="46">
      <t>コウジ</t>
    </rPh>
    <rPh sb="46" eb="47">
      <t>ダカ</t>
    </rPh>
    <rPh sb="55" eb="57">
      <t>イリョウ</t>
    </rPh>
    <rPh sb="57" eb="59">
      <t>キカン</t>
    </rPh>
    <rPh sb="60" eb="62">
      <t>バアイ</t>
    </rPh>
    <rPh sb="66" eb="69">
      <t>ビョウショウスウ</t>
    </rPh>
    <rPh sb="70" eb="73">
      <t>ゼンネンド</t>
    </rPh>
    <rPh sb="73" eb="74">
      <t>マツ</t>
    </rPh>
    <rPh sb="74" eb="76">
      <t>ジテン</t>
    </rPh>
    <rPh sb="77" eb="78">
      <t>トウ</t>
    </rPh>
    <rPh sb="79" eb="81">
      <t>ギョウシュ</t>
    </rPh>
    <rPh sb="82" eb="83">
      <t>オウ</t>
    </rPh>
    <rPh sb="84" eb="86">
      <t>ジギョウ</t>
    </rPh>
    <rPh sb="86" eb="88">
      <t>キボ</t>
    </rPh>
    <rPh sb="89" eb="90">
      <t>ワ</t>
    </rPh>
    <rPh sb="95" eb="98">
      <t>ゼンネンド</t>
    </rPh>
    <rPh sb="99" eb="101">
      <t>ジッセキ</t>
    </rPh>
    <phoneticPr fontId="3"/>
  </si>
  <si>
    <t>　それぞれの欄に記入すべき事項の全てを記入することができないときは、当該欄に「別紙のとおり」と記入し、当該欄に記入すべき内容を記入した別紙を添付してください。また、それぞれの欄に記入すべき事項がないときは、「―」を記入してください。</t>
    <rPh sb="6" eb="7">
      <t>ラン</t>
    </rPh>
    <rPh sb="8" eb="10">
      <t>キニュウ</t>
    </rPh>
    <rPh sb="13" eb="15">
      <t>ジコウ</t>
    </rPh>
    <rPh sb="16" eb="17">
      <t>スベ</t>
    </rPh>
    <rPh sb="19" eb="21">
      <t>キニュウ</t>
    </rPh>
    <rPh sb="34" eb="36">
      <t>トウガイ</t>
    </rPh>
    <rPh sb="36" eb="37">
      <t>ラン</t>
    </rPh>
    <rPh sb="39" eb="40">
      <t>ベツ</t>
    </rPh>
    <rPh sb="40" eb="41">
      <t>シ</t>
    </rPh>
    <rPh sb="47" eb="49">
      <t>キニュウ</t>
    </rPh>
    <rPh sb="51" eb="53">
      <t>トウガイ</t>
    </rPh>
    <rPh sb="53" eb="54">
      <t>ラン</t>
    </rPh>
    <rPh sb="55" eb="57">
      <t>キニュウ</t>
    </rPh>
    <rPh sb="60" eb="62">
      <t>ナイヨウ</t>
    </rPh>
    <rPh sb="63" eb="65">
      <t>キニュウ</t>
    </rPh>
    <rPh sb="67" eb="68">
      <t>ベツ</t>
    </rPh>
    <rPh sb="68" eb="69">
      <t>シ</t>
    </rPh>
    <rPh sb="70" eb="72">
      <t>テンプ</t>
    </rPh>
    <rPh sb="87" eb="88">
      <t>ラン</t>
    </rPh>
    <rPh sb="89" eb="91">
      <t>キニュウ</t>
    </rPh>
    <rPh sb="94" eb="96">
      <t>ジコウ</t>
    </rPh>
    <rPh sb="107" eb="109">
      <t>キニュウ</t>
    </rPh>
    <phoneticPr fontId="3"/>
  </si>
  <si>
    <t>製造業</t>
    <rPh sb="0" eb="2">
      <t>セイゾウ</t>
    </rPh>
    <rPh sb="2" eb="3">
      <t>ギョウ</t>
    </rPh>
    <phoneticPr fontId="3"/>
  </si>
  <si>
    <t>建設業</t>
    <rPh sb="0" eb="3">
      <t>ケンセツギョウ</t>
    </rPh>
    <phoneticPr fontId="3"/>
  </si>
  <si>
    <t>医療機関</t>
    <rPh sb="0" eb="2">
      <t>イリョウ</t>
    </rPh>
    <rPh sb="2" eb="4">
      <t>キカン</t>
    </rPh>
    <phoneticPr fontId="3"/>
  </si>
  <si>
    <t>製造品出荷額</t>
    <rPh sb="0" eb="3">
      <t>セイゾウヒン</t>
    </rPh>
    <rPh sb="3" eb="5">
      <t>シュッカ</t>
    </rPh>
    <rPh sb="5" eb="6">
      <t>ガク</t>
    </rPh>
    <phoneticPr fontId="3"/>
  </si>
  <si>
    <t>病床数</t>
    <rPh sb="0" eb="2">
      <t>ビョウショウ</t>
    </rPh>
    <rPh sb="2" eb="3">
      <t>スウ</t>
    </rPh>
    <phoneticPr fontId="3"/>
  </si>
  <si>
    <t>売上高</t>
    <rPh sb="0" eb="2">
      <t>ウリアゲ</t>
    </rPh>
    <rPh sb="2" eb="3">
      <t>ダカ</t>
    </rPh>
    <phoneticPr fontId="3"/>
  </si>
  <si>
    <t>エリア内元請完成工事高</t>
    <rPh sb="3" eb="4">
      <t>ナイ</t>
    </rPh>
    <phoneticPr fontId="3"/>
  </si>
  <si>
    <t>百万円</t>
    <rPh sb="0" eb="2">
      <t>ヒャクマン</t>
    </rPh>
    <rPh sb="2" eb="3">
      <t>エン</t>
    </rPh>
    <phoneticPr fontId="3"/>
  </si>
  <si>
    <t>床</t>
    <rPh sb="0" eb="1">
      <t>ユカ</t>
    </rPh>
    <phoneticPr fontId="3"/>
  </si>
  <si>
    <t>その他の業種</t>
    <rPh sb="2" eb="3">
      <t>タ</t>
    </rPh>
    <rPh sb="4" eb="6">
      <t>ギョウシュ</t>
    </rPh>
    <phoneticPr fontId="3"/>
  </si>
  <si>
    <t>①</t>
    <phoneticPr fontId="3"/>
  </si>
  <si>
    <t>②</t>
    <phoneticPr fontId="3"/>
  </si>
  <si>
    <t>③</t>
    <phoneticPr fontId="3"/>
  </si>
  <si>
    <t>ｔ</t>
    <phoneticPr fontId="3"/>
  </si>
  <si>
    <t>*　種類ごとの前年度処理委託量は、別紙のとおり。</t>
    <phoneticPr fontId="3"/>
  </si>
  <si>
    <t>②＋⑧　自ら再生利用を行った量</t>
    <phoneticPr fontId="3"/>
  </si>
  <si>
    <t>⑤　自ら熱回収を行った量</t>
    <phoneticPr fontId="3"/>
  </si>
  <si>
    <t>⑦　自ら中間処理により減量した量</t>
    <phoneticPr fontId="3"/>
  </si>
  <si>
    <t>③＋⑨　自ら埋立処分又は海洋投入処分を行った量</t>
    <phoneticPr fontId="3"/>
  </si>
  <si>
    <t>⑩　全処理委託量</t>
    <phoneticPr fontId="3"/>
  </si>
  <si>
    <t>⑪　優良認定処理業者への処理委託量</t>
    <phoneticPr fontId="3"/>
  </si>
  <si>
    <t>⑫　再生利用業者への処理委託量</t>
    <phoneticPr fontId="3"/>
  </si>
  <si>
    <t>目</t>
    <rPh sb="0" eb="1">
      <t>モク</t>
    </rPh>
    <phoneticPr fontId="3"/>
  </si>
  <si>
    <t>標</t>
    <rPh sb="0" eb="1">
      <t>ヒョウ</t>
    </rPh>
    <phoneticPr fontId="3"/>
  </si>
  <si>
    <t>ｂ-1　中間処理委託量</t>
    <phoneticPr fontId="3"/>
  </si>
  <si>
    <t>ｂ-2　最終処分委託量</t>
    <phoneticPr fontId="3"/>
  </si>
  <si>
    <t>ｂ-2　最終処分委託量</t>
    <phoneticPr fontId="3"/>
  </si>
  <si>
    <t>ｔ</t>
    <phoneticPr fontId="3"/>
  </si>
  <si>
    <t>（単位：t/年）</t>
    <rPh sb="1" eb="3">
      <t>タンイ</t>
    </rPh>
    <rPh sb="6" eb="7">
      <t>ネン</t>
    </rPh>
    <phoneticPr fontId="3"/>
  </si>
  <si>
    <t>最終処分前委託量</t>
    <rPh sb="0" eb="2">
      <t>サイシュウ</t>
    </rPh>
    <rPh sb="2" eb="4">
      <t>ショブン</t>
    </rPh>
    <rPh sb="4" eb="5">
      <t>マエ</t>
    </rPh>
    <rPh sb="5" eb="7">
      <t>イタク</t>
    </rPh>
    <rPh sb="7" eb="8">
      <t>リョウ</t>
    </rPh>
    <phoneticPr fontId="3"/>
  </si>
  <si>
    <t>最終処分前
委託量</t>
    <rPh sb="0" eb="2">
      <t>サイシュウ</t>
    </rPh>
    <rPh sb="2" eb="4">
      <t>ショブン</t>
    </rPh>
    <rPh sb="4" eb="5">
      <t>マエ</t>
    </rPh>
    <rPh sb="6" eb="8">
      <t>イタク</t>
    </rPh>
    <rPh sb="8" eb="9">
      <t>リョウ</t>
    </rPh>
    <phoneticPr fontId="3"/>
  </si>
  <si>
    <t>下水等放流前委託量</t>
  </si>
  <si>
    <t>最終処分前委託量</t>
    <rPh sb="0" eb="2">
      <t>サイシュウ</t>
    </rPh>
    <phoneticPr fontId="3"/>
  </si>
  <si>
    <t>Ｂ-1　中間処理委託量</t>
  </si>
  <si>
    <t>Ｂ-2　最終処分委託量</t>
  </si>
  <si>
    <t>ｂ-2　最終処分委託量</t>
  </si>
  <si>
    <t>ｂ-1　中間処理委託量</t>
  </si>
  <si>
    <t>※３</t>
  </si>
  <si>
    <t>ａ残さ物の自己処理</t>
    <rPh sb="1" eb="2">
      <t>ザン</t>
    </rPh>
    <rPh sb="3" eb="4">
      <t>ブツ</t>
    </rPh>
    <rPh sb="5" eb="7">
      <t>ジコ</t>
    </rPh>
    <rPh sb="7" eb="9">
      <t>ショリ</t>
    </rPh>
    <phoneticPr fontId="3"/>
  </si>
  <si>
    <t>⑭</t>
    <phoneticPr fontId="3"/>
  </si>
  <si>
    <t>※　前年度実績を記入、医療機関は前年度末時点の病床数を記入。</t>
  </si>
  <si>
    <t>提出者</t>
  </si>
  <si>
    <t>自ら中間処理により減量する量</t>
    <rPh sb="0" eb="1">
      <t>ミズカ</t>
    </rPh>
    <rPh sb="2" eb="4">
      <t>チュウカン</t>
    </rPh>
    <rPh sb="4" eb="6">
      <t>ショリ</t>
    </rPh>
    <rPh sb="9" eb="11">
      <t>ゲンリョウ</t>
    </rPh>
    <phoneticPr fontId="3"/>
  </si>
  <si>
    <t>自ら直接再生利用する量</t>
    <rPh sb="0" eb="1">
      <t>ミズカ</t>
    </rPh>
    <rPh sb="2" eb="4">
      <t>チョクセツ</t>
    </rPh>
    <rPh sb="4" eb="6">
      <t>サイセイ</t>
    </rPh>
    <rPh sb="6" eb="8">
      <t>リヨウ</t>
    </rPh>
    <rPh sb="10" eb="11">
      <t>リョウ</t>
    </rPh>
    <phoneticPr fontId="3"/>
  </si>
  <si>
    <t>自ら中間処理する量</t>
    <rPh sb="0" eb="1">
      <t>ミズカ</t>
    </rPh>
    <rPh sb="2" eb="4">
      <t>チュウカン</t>
    </rPh>
    <rPh sb="4" eb="6">
      <t>ショリ</t>
    </rPh>
    <rPh sb="8" eb="9">
      <t>リョウ</t>
    </rPh>
    <phoneticPr fontId="3"/>
  </si>
  <si>
    <t>④のうち熱回収を行う量</t>
    <rPh sb="4" eb="5">
      <t>ネツ</t>
    </rPh>
    <rPh sb="5" eb="7">
      <t>カイシュウ</t>
    </rPh>
    <rPh sb="8" eb="9">
      <t>オコナ</t>
    </rPh>
    <rPh sb="10" eb="11">
      <t>リョウ</t>
    </rPh>
    <phoneticPr fontId="3"/>
  </si>
  <si>
    <t>自ら中間処理後の残さ量</t>
    <rPh sb="0" eb="1">
      <t>ミズカ</t>
    </rPh>
    <rPh sb="2" eb="4">
      <t>チュウカン</t>
    </rPh>
    <rPh sb="4" eb="6">
      <t>ショリ</t>
    </rPh>
    <rPh sb="6" eb="7">
      <t>アト</t>
    </rPh>
    <phoneticPr fontId="3"/>
  </si>
  <si>
    <t>自ら中間処理後に自ら埋立処分又は海洋投入処分する量</t>
    <rPh sb="0" eb="1">
      <t>ミズカ</t>
    </rPh>
    <rPh sb="2" eb="4">
      <t>チュウカン</t>
    </rPh>
    <rPh sb="4" eb="6">
      <t>ショリ</t>
    </rPh>
    <rPh sb="6" eb="7">
      <t>ゴ</t>
    </rPh>
    <rPh sb="8" eb="9">
      <t>ミズカ</t>
    </rPh>
    <rPh sb="10" eb="12">
      <t>ウメタテ</t>
    </rPh>
    <rPh sb="12" eb="14">
      <t>ショブン</t>
    </rPh>
    <rPh sb="14" eb="15">
      <t>マタ</t>
    </rPh>
    <rPh sb="16" eb="18">
      <t>カイヨウ</t>
    </rPh>
    <rPh sb="18" eb="20">
      <t>トウニュウ</t>
    </rPh>
    <rPh sb="20" eb="22">
      <t>ショブン</t>
    </rPh>
    <rPh sb="24" eb="25">
      <t>リョウ</t>
    </rPh>
    <phoneticPr fontId="3"/>
  </si>
  <si>
    <t>自ら中間処理後の処理委託量</t>
    <rPh sb="0" eb="1">
      <t>ミズカ</t>
    </rPh>
    <rPh sb="2" eb="4">
      <t>チュウカン</t>
    </rPh>
    <rPh sb="4" eb="6">
      <t>ショリ</t>
    </rPh>
    <rPh sb="6" eb="7">
      <t>ゴ</t>
    </rPh>
    <rPh sb="8" eb="10">
      <t>ショリ</t>
    </rPh>
    <rPh sb="10" eb="12">
      <t>イタク</t>
    </rPh>
    <rPh sb="12" eb="13">
      <t>リョウ</t>
    </rPh>
    <phoneticPr fontId="3"/>
  </si>
  <si>
    <t>直接及び自ら中間処理後の処理委託量</t>
    <rPh sb="0" eb="2">
      <t>チョクセツ</t>
    </rPh>
    <rPh sb="2" eb="3">
      <t>オヨ</t>
    </rPh>
    <rPh sb="4" eb="5">
      <t>ミズカ</t>
    </rPh>
    <rPh sb="6" eb="8">
      <t>チュウカン</t>
    </rPh>
    <rPh sb="8" eb="10">
      <t>ショリ</t>
    </rPh>
    <rPh sb="10" eb="11">
      <t>アト</t>
    </rPh>
    <rPh sb="12" eb="14">
      <t>ショリ</t>
    </rPh>
    <rPh sb="14" eb="16">
      <t>イタク</t>
    </rPh>
    <rPh sb="16" eb="17">
      <t>リョウ</t>
    </rPh>
    <phoneticPr fontId="3"/>
  </si>
  <si>
    <t>自ら直接再生利用する量</t>
    <phoneticPr fontId="3"/>
  </si>
  <si>
    <t>自ら中間処理する量</t>
    <phoneticPr fontId="3"/>
  </si>
  <si>
    <t>④のうち熱回収を行う量</t>
    <phoneticPr fontId="3"/>
  </si>
  <si>
    <t>自社の他事業場での処理量</t>
    <rPh sb="6" eb="7">
      <t>ジョウ</t>
    </rPh>
    <phoneticPr fontId="3"/>
  </si>
  <si>
    <t>自ら中間処理後の残さ量</t>
    <phoneticPr fontId="3"/>
  </si>
  <si>
    <t>自ら中間処理により減量する量</t>
    <phoneticPr fontId="3"/>
  </si>
  <si>
    <t>自ら中間処理後に自ら埋立処分又は海洋投入処分する量</t>
    <phoneticPr fontId="3"/>
  </si>
  <si>
    <t>自ら中間処理後に自社の他事業場での処理量</t>
    <rPh sb="0" eb="1">
      <t>ミズカ</t>
    </rPh>
    <rPh sb="2" eb="4">
      <t>チュウカン</t>
    </rPh>
    <rPh sb="4" eb="6">
      <t>ショリ</t>
    </rPh>
    <rPh sb="6" eb="7">
      <t>ゴ</t>
    </rPh>
    <rPh sb="8" eb="10">
      <t>ジシャ</t>
    </rPh>
    <rPh sb="11" eb="12">
      <t>タ</t>
    </rPh>
    <rPh sb="12" eb="15">
      <t>ジギョウジョウ</t>
    </rPh>
    <rPh sb="17" eb="19">
      <t>ショリ</t>
    </rPh>
    <rPh sb="19" eb="20">
      <t>リョウ</t>
    </rPh>
    <phoneticPr fontId="3"/>
  </si>
  <si>
    <t>自ら中間処理後に自社の他事業場での処理量</t>
    <phoneticPr fontId="3"/>
  </si>
  <si>
    <t>自ら中間処理後の処理委託量</t>
    <phoneticPr fontId="3"/>
  </si>
  <si>
    <t>直接及び自ら中間処理後の処理委託量</t>
    <phoneticPr fontId="3"/>
  </si>
  <si>
    <t>自社の他事業場での処理量</t>
    <rPh sb="0" eb="2">
      <t>ジシャ</t>
    </rPh>
    <rPh sb="3" eb="4">
      <t>ホカ</t>
    </rPh>
    <rPh sb="4" eb="7">
      <t>ジギョウジョウ</t>
    </rPh>
    <rPh sb="9" eb="11">
      <t>ショリ</t>
    </rPh>
    <rPh sb="11" eb="12">
      <t>リョウ</t>
    </rPh>
    <phoneticPr fontId="3"/>
  </si>
  <si>
    <t>このページは、印刷用ページですので、入力できません。入力はシート「表紙」にしてください。</t>
    <phoneticPr fontId="3"/>
  </si>
  <si>
    <t>Ⅱ－１</t>
  </si>
  <si>
    <t>特管廃油</t>
  </si>
  <si>
    <t>特管廃酸
(pH2以下)</t>
  </si>
  <si>
    <t>特管廃ｱﾙｶﾘ
(pH12.5以上)</t>
  </si>
  <si>
    <t>廃ＰＣＢ等</t>
  </si>
  <si>
    <t>ＰＣＢ汚染物</t>
  </si>
  <si>
    <t>ＰＣＢ処理物</t>
  </si>
  <si>
    <t>有害鉱さい</t>
  </si>
  <si>
    <t>廃石綿等</t>
  </si>
  <si>
    <t>有害ばいじん</t>
  </si>
  <si>
    <t>有害燃え殻</t>
  </si>
  <si>
    <t>有害廃油</t>
  </si>
  <si>
    <t>有害汚泥</t>
  </si>
  <si>
    <t>有害廃酸</t>
  </si>
  <si>
    <t>特別管理産業廃棄物処理計画書</t>
    <rPh sb="0" eb="2">
      <t>トクベツ</t>
    </rPh>
    <rPh sb="2" eb="4">
      <t>カンリ</t>
    </rPh>
    <phoneticPr fontId="3"/>
  </si>
  <si>
    <t>※この一括表には、特別管理産業廃棄物の種類ごとの処理フローに入力した量が表示されます。</t>
    <rPh sb="3" eb="5">
      <t>イッカツ</t>
    </rPh>
    <rPh sb="5" eb="6">
      <t>オモテ</t>
    </rPh>
    <rPh sb="9" eb="11">
      <t>トクベツ</t>
    </rPh>
    <rPh sb="11" eb="13">
      <t>カンリ</t>
    </rPh>
    <rPh sb="13" eb="15">
      <t>サンギョウ</t>
    </rPh>
    <rPh sb="15" eb="18">
      <t>ハイキブツ</t>
    </rPh>
    <rPh sb="19" eb="21">
      <t>シュルイ</t>
    </rPh>
    <rPh sb="24" eb="26">
      <t>ショリ</t>
    </rPh>
    <rPh sb="30" eb="32">
      <t>ニュウリョク</t>
    </rPh>
    <rPh sb="34" eb="35">
      <t>リョウ</t>
    </rPh>
    <rPh sb="36" eb="38">
      <t>ヒョウジ</t>
    </rPh>
    <phoneticPr fontId="3"/>
  </si>
  <si>
    <t>ア.　特管廃油</t>
    <rPh sb="3" eb="4">
      <t>トク</t>
    </rPh>
    <rPh sb="4" eb="5">
      <t>カン</t>
    </rPh>
    <rPh sb="5" eb="7">
      <t>ハイユ</t>
    </rPh>
    <phoneticPr fontId="3"/>
  </si>
  <si>
    <t>イ.　特管廃酸(pH2以下)</t>
    <rPh sb="3" eb="4">
      <t>トク</t>
    </rPh>
    <rPh sb="4" eb="5">
      <t>カン</t>
    </rPh>
    <rPh sb="5" eb="6">
      <t>ハイ</t>
    </rPh>
    <rPh sb="6" eb="7">
      <t>サン</t>
    </rPh>
    <phoneticPr fontId="3"/>
  </si>
  <si>
    <t>ウ.　特管廃アルカリ
　(pH12.5以上)</t>
    <phoneticPr fontId="3"/>
  </si>
  <si>
    <t>エ.　感染性廃棄物</t>
    <rPh sb="3" eb="6">
      <t>カンセンセイ</t>
    </rPh>
    <rPh sb="6" eb="9">
      <t>ハイキブツ</t>
    </rPh>
    <phoneticPr fontId="3"/>
  </si>
  <si>
    <t>オ.　廃PCB等</t>
    <rPh sb="7" eb="8">
      <t>トウ</t>
    </rPh>
    <phoneticPr fontId="3"/>
  </si>
  <si>
    <t>カ.　PCB汚染物</t>
    <rPh sb="6" eb="8">
      <t>オセン</t>
    </rPh>
    <rPh sb="8" eb="9">
      <t>ブツ</t>
    </rPh>
    <phoneticPr fontId="3"/>
  </si>
  <si>
    <t>キ.　PCB処理物</t>
    <rPh sb="6" eb="8">
      <t>ショリ</t>
    </rPh>
    <rPh sb="8" eb="9">
      <t>ブツ</t>
    </rPh>
    <phoneticPr fontId="3"/>
  </si>
  <si>
    <t>ク.　指定下水汚泥</t>
    <rPh sb="3" eb="5">
      <t>シテイ</t>
    </rPh>
    <rPh sb="5" eb="7">
      <t>ゲスイ</t>
    </rPh>
    <rPh sb="7" eb="9">
      <t>オデイ</t>
    </rPh>
    <phoneticPr fontId="3"/>
  </si>
  <si>
    <t>ケ.　有害鉱さい</t>
    <rPh sb="3" eb="5">
      <t>ユウガイ</t>
    </rPh>
    <rPh sb="5" eb="6">
      <t>コウ</t>
    </rPh>
    <phoneticPr fontId="3"/>
  </si>
  <si>
    <t>コ.　廃石綿等</t>
    <rPh sb="3" eb="4">
      <t>ハイ</t>
    </rPh>
    <rPh sb="4" eb="6">
      <t>イシワタ</t>
    </rPh>
    <rPh sb="6" eb="7">
      <t>トウ</t>
    </rPh>
    <phoneticPr fontId="3"/>
  </si>
  <si>
    <t>サ.　有害ばいじん</t>
    <rPh sb="3" eb="5">
      <t>ユウガイ</t>
    </rPh>
    <phoneticPr fontId="3"/>
  </si>
  <si>
    <t>ス.　有害廃油</t>
    <rPh sb="3" eb="5">
      <t>ユウガイ</t>
    </rPh>
    <rPh sb="5" eb="7">
      <t>ハイユ</t>
    </rPh>
    <phoneticPr fontId="3"/>
  </si>
  <si>
    <t>セ.　有害汚泥</t>
    <rPh sb="3" eb="5">
      <t>ユウガイ</t>
    </rPh>
    <rPh sb="5" eb="7">
      <t>オデイ</t>
    </rPh>
    <phoneticPr fontId="3"/>
  </si>
  <si>
    <t>ソ.　有害廃酸</t>
    <rPh sb="3" eb="5">
      <t>ユウガイ</t>
    </rPh>
    <rPh sb="5" eb="6">
      <t>ハイ</t>
    </rPh>
    <rPh sb="6" eb="7">
      <t>サン</t>
    </rPh>
    <phoneticPr fontId="3"/>
  </si>
  <si>
    <t>タ.　有害廃ｱﾙｶﾘ</t>
    <rPh sb="3" eb="5">
      <t>ユウガイ</t>
    </rPh>
    <rPh sb="5" eb="6">
      <t>ハイ</t>
    </rPh>
    <phoneticPr fontId="3"/>
  </si>
  <si>
    <t>フローに記載した特別管理産業廃棄物の種類</t>
    <rPh sb="8" eb="10">
      <t>トクベツ</t>
    </rPh>
    <rPh sb="10" eb="12">
      <t>カンリ</t>
    </rPh>
    <phoneticPr fontId="3"/>
  </si>
  <si>
    <t>シ.　有害燃え殻</t>
    <rPh sb="3" eb="5">
      <t>ユウガイ</t>
    </rPh>
    <rPh sb="5" eb="6">
      <t>モ</t>
    </rPh>
    <rPh sb="7" eb="8">
      <t>ガラ</t>
    </rPh>
    <phoneticPr fontId="3"/>
  </si>
  <si>
    <t>ア. 特管廃油
イ. 特管廃酸
     (pH2以下)
ウ. 特管廃アルカリ
     (pH12.5以上)
エ. 感染性廃棄物</t>
    <phoneticPr fontId="3"/>
  </si>
  <si>
    <t>オ. 廃ＰＣＢ等
カ. ＰＣＢ汚染物
キ. ＰＣＢ処理物
ク. 指定下水汚泥
ケ. 有害鉱さい
コ. 廃石綿等</t>
    <phoneticPr fontId="3"/>
  </si>
  <si>
    <t>自ら直接埋立処分する量</t>
    <rPh sb="0" eb="1">
      <t>ミズカ</t>
    </rPh>
    <rPh sb="2" eb="4">
      <t>チョクセツ</t>
    </rPh>
    <rPh sb="4" eb="6">
      <t>ウメタテ</t>
    </rPh>
    <rPh sb="6" eb="8">
      <t>ショブン</t>
    </rPh>
    <rPh sb="10" eb="11">
      <t>リョウ</t>
    </rPh>
    <phoneticPr fontId="3"/>
  </si>
  <si>
    <r>
      <t>　①　このファイルは、</t>
    </r>
    <r>
      <rPr>
        <b/>
        <sz val="11"/>
        <color indexed="48"/>
        <rFont val="ＭＳ Ｐゴシック"/>
        <family val="3"/>
        <charset val="128"/>
      </rPr>
      <t>特別管理産業廃棄物用</t>
    </r>
    <r>
      <rPr>
        <b/>
        <sz val="11"/>
        <color indexed="10"/>
        <rFont val="ＭＳ Ｐゴシック"/>
        <family val="3"/>
        <charset val="128"/>
      </rPr>
      <t>の法定と自主管理の共通様式です。</t>
    </r>
    <rPh sb="11" eb="13">
      <t>トクベツ</t>
    </rPh>
    <rPh sb="13" eb="15">
      <t>カンリ</t>
    </rPh>
    <rPh sb="15" eb="17">
      <t>サンギョウ</t>
    </rPh>
    <rPh sb="17" eb="20">
      <t>ハイキブツ</t>
    </rPh>
    <rPh sb="20" eb="21">
      <t>ヨウ</t>
    </rPh>
    <rPh sb="22" eb="24">
      <t>ホウテイ</t>
    </rPh>
    <rPh sb="25" eb="27">
      <t>ジシュ</t>
    </rPh>
    <rPh sb="27" eb="29">
      <t>カンリ</t>
    </rPh>
    <rPh sb="30" eb="32">
      <t>キョウツウ</t>
    </rPh>
    <rPh sb="32" eb="34">
      <t>ヨウシキ</t>
    </rPh>
    <phoneticPr fontId="3"/>
  </si>
  <si>
    <t>様式第二号の十三（第八条の十七の二関係）</t>
    <rPh sb="6" eb="8">
      <t>ジュウサン</t>
    </rPh>
    <rPh sb="13" eb="15">
      <t>ジュウナナ</t>
    </rPh>
    <rPh sb="16" eb="17">
      <t>ニ</t>
    </rPh>
    <phoneticPr fontId="3"/>
  </si>
  <si>
    <t>特別管理産業廃棄物処理計画書</t>
  </si>
  <si>
    <t>特別管理産業廃棄物処理計画書</t>
    <rPh sb="0" eb="2">
      <t>トクベツ</t>
    </rPh>
    <rPh sb="2" eb="4">
      <t>カンリ</t>
    </rPh>
    <rPh sb="4" eb="6">
      <t>サンギョウ</t>
    </rPh>
    <rPh sb="6" eb="9">
      <t>ハイキブツ</t>
    </rPh>
    <rPh sb="9" eb="11">
      <t>ショリ</t>
    </rPh>
    <rPh sb="11" eb="13">
      <t>ケイカク</t>
    </rPh>
    <rPh sb="13" eb="14">
      <t>ショ</t>
    </rPh>
    <phoneticPr fontId="3"/>
  </si>
  <si>
    <t>特別管理産業廃棄物の処理に係る管理体制に関する事項</t>
    <rPh sb="10" eb="12">
      <t>ショリ</t>
    </rPh>
    <rPh sb="13" eb="14">
      <t>カカ</t>
    </rPh>
    <rPh sb="15" eb="17">
      <t>カンリ</t>
    </rPh>
    <rPh sb="17" eb="19">
      <t>タイセイ</t>
    </rPh>
    <rPh sb="20" eb="21">
      <t>カン</t>
    </rPh>
    <rPh sb="23" eb="25">
      <t>ジコウ</t>
    </rPh>
    <phoneticPr fontId="3"/>
  </si>
  <si>
    <t>特別管理産業廃棄物の排出の抑制に関する事項</t>
    <rPh sb="10" eb="12">
      <t>ハイシュツ</t>
    </rPh>
    <rPh sb="13" eb="15">
      <t>ヨクセイ</t>
    </rPh>
    <rPh sb="16" eb="17">
      <t>カン</t>
    </rPh>
    <rPh sb="19" eb="21">
      <t>ジコウ</t>
    </rPh>
    <phoneticPr fontId="3"/>
  </si>
  <si>
    <t>特別管理産業廃棄物の種類数</t>
    <rPh sb="10" eb="11">
      <t>タネ</t>
    </rPh>
    <rPh sb="11" eb="12">
      <t>タグイ</t>
    </rPh>
    <rPh sb="12" eb="13">
      <t>スウ</t>
    </rPh>
    <phoneticPr fontId="3"/>
  </si>
  <si>
    <t>特別管理産業廃棄物の分別に関する事項</t>
    <rPh sb="10" eb="12">
      <t>ブンベツ</t>
    </rPh>
    <rPh sb="13" eb="14">
      <t>カン</t>
    </rPh>
    <rPh sb="16" eb="18">
      <t>ジコウ</t>
    </rPh>
    <phoneticPr fontId="3"/>
  </si>
  <si>
    <t>（分別している特別管理産業廃棄物の種類及び分別に関する取組）</t>
    <rPh sb="1" eb="3">
      <t>ブンベツ</t>
    </rPh>
    <rPh sb="17" eb="19">
      <t>シュルイ</t>
    </rPh>
    <rPh sb="19" eb="20">
      <t>オヨ</t>
    </rPh>
    <rPh sb="21" eb="23">
      <t>ブンベツ</t>
    </rPh>
    <rPh sb="24" eb="25">
      <t>カン</t>
    </rPh>
    <rPh sb="27" eb="29">
      <t>トリクミ</t>
    </rPh>
    <phoneticPr fontId="3"/>
  </si>
  <si>
    <t>（今後分別する予定の特別管理産業廃棄物の種類及び分別に関する取組）</t>
    <rPh sb="1" eb="3">
      <t>コンゴ</t>
    </rPh>
    <rPh sb="3" eb="5">
      <t>ブンベツ</t>
    </rPh>
    <rPh sb="7" eb="9">
      <t>ヨテイ</t>
    </rPh>
    <rPh sb="20" eb="22">
      <t>シュルイ</t>
    </rPh>
    <rPh sb="22" eb="23">
      <t>オヨ</t>
    </rPh>
    <rPh sb="24" eb="26">
      <t>ブンベツ</t>
    </rPh>
    <rPh sb="27" eb="28">
      <t>カン</t>
    </rPh>
    <rPh sb="30" eb="32">
      <t>トリクミ</t>
    </rPh>
    <phoneticPr fontId="3"/>
  </si>
  <si>
    <t>自ら行う特別管理産業廃棄物の再生利用に関する事項</t>
    <rPh sb="0" eb="1">
      <t>ミズカ</t>
    </rPh>
    <rPh sb="2" eb="3">
      <t>オコナ</t>
    </rPh>
    <rPh sb="14" eb="16">
      <t>サイセイ</t>
    </rPh>
    <rPh sb="16" eb="18">
      <t>リヨウ</t>
    </rPh>
    <rPh sb="19" eb="20">
      <t>カン</t>
    </rPh>
    <rPh sb="22" eb="24">
      <t>ジコウ</t>
    </rPh>
    <phoneticPr fontId="3"/>
  </si>
  <si>
    <t>②＋⑧　自ら再生利用を行った特別管理産業廃棄物の量</t>
    <rPh sb="4" eb="5">
      <t>ミズカ</t>
    </rPh>
    <rPh sb="6" eb="8">
      <t>サイセイ</t>
    </rPh>
    <rPh sb="8" eb="10">
      <t>リヨウ</t>
    </rPh>
    <rPh sb="11" eb="12">
      <t>オコナ</t>
    </rPh>
    <rPh sb="24" eb="25">
      <t>リョウ</t>
    </rPh>
    <phoneticPr fontId="3"/>
  </si>
  <si>
    <t>②＋⑧　自ら再生利用を行う特別管理産業廃棄物の量</t>
    <rPh sb="4" eb="5">
      <t>ミズカ</t>
    </rPh>
    <rPh sb="6" eb="8">
      <t>サイセイ</t>
    </rPh>
    <rPh sb="8" eb="10">
      <t>リヨウ</t>
    </rPh>
    <rPh sb="11" eb="12">
      <t>オコナ</t>
    </rPh>
    <rPh sb="23" eb="24">
      <t>リョウ</t>
    </rPh>
    <phoneticPr fontId="3"/>
  </si>
  <si>
    <t>自ら行う特別管理産業廃棄物の中間処理に関する事項</t>
    <rPh sb="0" eb="1">
      <t>ミズカ</t>
    </rPh>
    <rPh sb="2" eb="3">
      <t>オコナ</t>
    </rPh>
    <rPh sb="14" eb="16">
      <t>チュウカン</t>
    </rPh>
    <rPh sb="16" eb="18">
      <t>ショリ</t>
    </rPh>
    <rPh sb="19" eb="20">
      <t>カン</t>
    </rPh>
    <rPh sb="22" eb="24">
      <t>ジコウ</t>
    </rPh>
    <phoneticPr fontId="3"/>
  </si>
  <si>
    <t>⑤　自ら熱回収を行った特別管理産業廃棄物の量</t>
    <rPh sb="2" eb="3">
      <t>ミズカ</t>
    </rPh>
    <rPh sb="4" eb="5">
      <t>ネツ</t>
    </rPh>
    <rPh sb="5" eb="7">
      <t>カイシュウ</t>
    </rPh>
    <rPh sb="8" eb="9">
      <t>オコナ</t>
    </rPh>
    <rPh sb="21" eb="22">
      <t>リョウ</t>
    </rPh>
    <phoneticPr fontId="3"/>
  </si>
  <si>
    <t>⑦　自ら中間処理により減量した特別管理産業廃棄物の量</t>
    <rPh sb="2" eb="3">
      <t>ミズカ</t>
    </rPh>
    <rPh sb="4" eb="6">
      <t>チュウカン</t>
    </rPh>
    <rPh sb="6" eb="8">
      <t>ショリ</t>
    </rPh>
    <rPh sb="11" eb="13">
      <t>ゲンリョウ</t>
    </rPh>
    <rPh sb="25" eb="26">
      <t>リョウ</t>
    </rPh>
    <phoneticPr fontId="3"/>
  </si>
  <si>
    <t>⑤　自ら熱回収を行う特別管理産業廃棄物の量</t>
    <rPh sb="2" eb="3">
      <t>ミズカ</t>
    </rPh>
    <rPh sb="4" eb="5">
      <t>ネツ</t>
    </rPh>
    <rPh sb="5" eb="7">
      <t>カイシュウ</t>
    </rPh>
    <rPh sb="8" eb="9">
      <t>オコナ</t>
    </rPh>
    <rPh sb="20" eb="21">
      <t>リョウ</t>
    </rPh>
    <phoneticPr fontId="3"/>
  </si>
  <si>
    <t>⑦　自ら中間処理により減量する特別管理産業廃棄物の量</t>
    <rPh sb="2" eb="3">
      <t>ミズカ</t>
    </rPh>
    <rPh sb="4" eb="6">
      <t>チュウカン</t>
    </rPh>
    <rPh sb="6" eb="8">
      <t>ショリ</t>
    </rPh>
    <rPh sb="11" eb="13">
      <t>ゲンリョウ</t>
    </rPh>
    <rPh sb="25" eb="26">
      <t>リョウ</t>
    </rPh>
    <phoneticPr fontId="3"/>
  </si>
  <si>
    <t>特別管理産業廃棄物の処理の委託に関する事項</t>
    <rPh sb="10" eb="12">
      <t>ショリ</t>
    </rPh>
    <rPh sb="13" eb="15">
      <t>イタク</t>
    </rPh>
    <rPh sb="16" eb="17">
      <t>カン</t>
    </rPh>
    <rPh sb="19" eb="21">
      <t>ジコウ</t>
    </rPh>
    <phoneticPr fontId="3"/>
  </si>
  <si>
    <t>　④欄には、当該事業場において生ずる特別管理産業廃棄物についての発生から最終処分が終了するまでの一連の処理の工程（当該処理を委託する場合は、委託の内容を含む。）を記入してください。</t>
    <rPh sb="2" eb="3">
      <t>ラン</t>
    </rPh>
    <rPh sb="6" eb="8">
      <t>トウガイ</t>
    </rPh>
    <rPh sb="8" eb="10">
      <t>ジギョウ</t>
    </rPh>
    <rPh sb="10" eb="11">
      <t>ジョウ</t>
    </rPh>
    <rPh sb="15" eb="16">
      <t>ショウ</t>
    </rPh>
    <rPh sb="32" eb="33">
      <t>ハツ</t>
    </rPh>
    <rPh sb="33" eb="34">
      <t>セイ</t>
    </rPh>
    <rPh sb="36" eb="38">
      <t>サイシュウ</t>
    </rPh>
    <rPh sb="38" eb="40">
      <t>ショブン</t>
    </rPh>
    <rPh sb="41" eb="43">
      <t>シュウリョウ</t>
    </rPh>
    <rPh sb="48" eb="50">
      <t>イチレン</t>
    </rPh>
    <rPh sb="51" eb="53">
      <t>ショリ</t>
    </rPh>
    <rPh sb="54" eb="56">
      <t>コウテイ</t>
    </rPh>
    <rPh sb="57" eb="59">
      <t>トウガイ</t>
    </rPh>
    <rPh sb="59" eb="61">
      <t>ショリ</t>
    </rPh>
    <rPh sb="62" eb="64">
      <t>イタク</t>
    </rPh>
    <rPh sb="66" eb="68">
      <t>バアイ</t>
    </rPh>
    <rPh sb="70" eb="72">
      <t>イタク</t>
    </rPh>
    <rPh sb="73" eb="75">
      <t>ナイヨウ</t>
    </rPh>
    <rPh sb="76" eb="77">
      <t>フク</t>
    </rPh>
    <rPh sb="81" eb="83">
      <t>キニュウ</t>
    </rPh>
    <phoneticPr fontId="3"/>
  </si>
  <si>
    <t>　「自ら行う特別管理産業廃棄物の中間処理に関する事項」の欄には、特別管理産業廃棄物の種類ごとに、自ら中間処理を行うに際して熱回収を行った場合における熱回収を行った特別管理産業廃棄物の量と、自ら中間処理を行うことによって減量した量について、前年度の実績、目標及び取組を記入してください。</t>
    <rPh sb="28" eb="29">
      <t>ラン</t>
    </rPh>
    <rPh sb="42" eb="44">
      <t>シュルイ</t>
    </rPh>
    <rPh sb="48" eb="49">
      <t>ミズカ</t>
    </rPh>
    <rPh sb="50" eb="52">
      <t>チュウカン</t>
    </rPh>
    <rPh sb="52" eb="54">
      <t>ショリ</t>
    </rPh>
    <rPh sb="55" eb="56">
      <t>オコナ</t>
    </rPh>
    <rPh sb="58" eb="59">
      <t>サイ</t>
    </rPh>
    <rPh sb="61" eb="62">
      <t>ネツ</t>
    </rPh>
    <rPh sb="62" eb="64">
      <t>カイシュウ</t>
    </rPh>
    <rPh sb="65" eb="66">
      <t>オコナ</t>
    </rPh>
    <rPh sb="68" eb="70">
      <t>バアイ</t>
    </rPh>
    <rPh sb="74" eb="75">
      <t>ネツ</t>
    </rPh>
    <rPh sb="75" eb="77">
      <t>カイシュウ</t>
    </rPh>
    <rPh sb="78" eb="79">
      <t>オコナ</t>
    </rPh>
    <rPh sb="91" eb="92">
      <t>リョウ</t>
    </rPh>
    <rPh sb="94" eb="95">
      <t>ミズカ</t>
    </rPh>
    <rPh sb="96" eb="98">
      <t>チュウカン</t>
    </rPh>
    <rPh sb="98" eb="100">
      <t>ショリ</t>
    </rPh>
    <rPh sb="101" eb="102">
      <t>オコナ</t>
    </rPh>
    <rPh sb="109" eb="111">
      <t>ゲンリョウ</t>
    </rPh>
    <rPh sb="113" eb="114">
      <t>リョウ</t>
    </rPh>
    <rPh sb="119" eb="122">
      <t>ゼンネンド</t>
    </rPh>
    <rPh sb="123" eb="125">
      <t>ジッセキ</t>
    </rPh>
    <rPh sb="126" eb="128">
      <t>モクヒョウ</t>
    </rPh>
    <rPh sb="128" eb="129">
      <t>オヨ</t>
    </rPh>
    <rPh sb="130" eb="132">
      <t>トリクミ</t>
    </rPh>
    <rPh sb="133" eb="135">
      <t>キニュウ</t>
    </rPh>
    <phoneticPr fontId="3"/>
  </si>
  <si>
    <t>自ら行う特別管理産業廃棄物の埋立処分に関する事項</t>
    <rPh sb="0" eb="1">
      <t>ミズカ</t>
    </rPh>
    <rPh sb="2" eb="3">
      <t>オコナ</t>
    </rPh>
    <rPh sb="14" eb="16">
      <t>ウメタテ</t>
    </rPh>
    <rPh sb="16" eb="18">
      <t>ショブン</t>
    </rPh>
    <rPh sb="19" eb="20">
      <t>カン</t>
    </rPh>
    <rPh sb="22" eb="24">
      <t>ジコウ</t>
    </rPh>
    <phoneticPr fontId="3"/>
  </si>
  <si>
    <t>③＋⑨　自ら埋立処分を行った特別管理産業廃棄物の量</t>
    <rPh sb="4" eb="5">
      <t>ミズカ</t>
    </rPh>
    <rPh sb="6" eb="8">
      <t>ウメタテ</t>
    </rPh>
    <rPh sb="8" eb="10">
      <t>ショブン</t>
    </rPh>
    <rPh sb="11" eb="12">
      <t>オコナ</t>
    </rPh>
    <rPh sb="24" eb="25">
      <t>リョウ</t>
    </rPh>
    <phoneticPr fontId="3"/>
  </si>
  <si>
    <t>③＋⑨　自ら埋立処分を行う特別管理産業廃棄物の量</t>
    <rPh sb="4" eb="5">
      <t>ミズカ</t>
    </rPh>
    <rPh sb="6" eb="8">
      <t>ウメタテ</t>
    </rPh>
    <rPh sb="8" eb="10">
      <t>ショブン</t>
    </rPh>
    <rPh sb="11" eb="12">
      <t>オコナ</t>
    </rPh>
    <rPh sb="23" eb="24">
      <t>リョウ</t>
    </rPh>
    <phoneticPr fontId="3"/>
  </si>
  <si>
    <t>　「自ら行う特別管理産業廃棄物の埋立処分に関する事項」の欄には、特別管理産業廃棄物の種類ごとに、埋立処分した量を記入してください。なお、中間処理を行うことにより、特別管理産業廃棄物に該当しなくなった産業廃棄物を海洋投入処分するときは、その量を含めて記入してください。</t>
    <rPh sb="16" eb="18">
      <t>ウメタテ</t>
    </rPh>
    <rPh sb="18" eb="20">
      <t>ショブン</t>
    </rPh>
    <rPh sb="28" eb="29">
      <t>ラン</t>
    </rPh>
    <rPh sb="42" eb="44">
      <t>シュルイ</t>
    </rPh>
    <rPh sb="54" eb="55">
      <t>リョウ</t>
    </rPh>
    <rPh sb="56" eb="58">
      <t>キニュウ</t>
    </rPh>
    <rPh sb="68" eb="70">
      <t>チュウカン</t>
    </rPh>
    <rPh sb="70" eb="72">
      <t>ショリ</t>
    </rPh>
    <rPh sb="73" eb="74">
      <t>オコナ</t>
    </rPh>
    <rPh sb="81" eb="83">
      <t>トクベツ</t>
    </rPh>
    <rPh sb="83" eb="85">
      <t>カンリ</t>
    </rPh>
    <rPh sb="85" eb="87">
      <t>サンギョウ</t>
    </rPh>
    <rPh sb="87" eb="90">
      <t>ハイキブツ</t>
    </rPh>
    <rPh sb="91" eb="93">
      <t>ガイトウ</t>
    </rPh>
    <rPh sb="99" eb="101">
      <t>サンギョウ</t>
    </rPh>
    <rPh sb="101" eb="104">
      <t>ハイキブツ</t>
    </rPh>
    <rPh sb="105" eb="107">
      <t>カイヨウ</t>
    </rPh>
    <rPh sb="107" eb="109">
      <t>トウニュウ</t>
    </rPh>
    <rPh sb="109" eb="111">
      <t>ショブン</t>
    </rPh>
    <rPh sb="119" eb="120">
      <t>リョウ</t>
    </rPh>
    <rPh sb="121" eb="122">
      <t>フク</t>
    </rPh>
    <rPh sb="124" eb="126">
      <t>キニュウ</t>
    </rPh>
    <phoneticPr fontId="3"/>
  </si>
  <si>
    <t>自ら直接埋立処分する量</t>
    <phoneticPr fontId="3"/>
  </si>
  <si>
    <t>*　種類ごとの前年度排出量は、別紙のとおり。</t>
  </si>
  <si>
    <t>*　種類ごとの本年度排出目標量は、別紙のとおり。</t>
    <rPh sb="10" eb="12">
      <t>ハイシュツ</t>
    </rPh>
    <phoneticPr fontId="3"/>
  </si>
  <si>
    <t>注意：前年度の排出量のみでフロー図のデータ①がない場合にも、前年度データを該当欄に入力してください</t>
    <phoneticPr fontId="3"/>
  </si>
  <si>
    <t>４</t>
    <phoneticPr fontId="3"/>
  </si>
  <si>
    <t>４</t>
    <phoneticPr fontId="3"/>
  </si>
  <si>
    <t>４－１</t>
    <phoneticPr fontId="3"/>
  </si>
  <si>
    <t>４－２</t>
    <phoneticPr fontId="3"/>
  </si>
  <si>
    <t>（上記項目に該当しない場合にはこちらに記載をしてください。）</t>
    <rPh sb="1" eb="3">
      <t>ジョウキ</t>
    </rPh>
    <rPh sb="3" eb="5">
      <t>コウモク</t>
    </rPh>
    <rPh sb="6" eb="8">
      <t>ガイトウ</t>
    </rPh>
    <rPh sb="11" eb="13">
      <t>バアイ</t>
    </rPh>
    <rPh sb="19" eb="21">
      <t>キサイ</t>
    </rPh>
    <phoneticPr fontId="3"/>
  </si>
  <si>
    <t>*　種類ごとの前年度自ら再生利用量は、別紙のとおり。</t>
    <phoneticPr fontId="3"/>
  </si>
  <si>
    <t>*　種類ごとの本年度自ら再生利用量は、別紙のとおり。</t>
    <phoneticPr fontId="3"/>
  </si>
  <si>
    <t>*　種類ごとの本年度自ら熱回収を行う量は、別紙のとおり。</t>
    <phoneticPr fontId="3"/>
  </si>
  <si>
    <t>*　種類ごとの本年度自ら中間処理により減量する量は、別紙のとおり。</t>
    <phoneticPr fontId="3"/>
  </si>
  <si>
    <t>*　種類ごとの前年度自ら埋立処分を行った量は、別紙のとおり。</t>
    <phoneticPr fontId="3"/>
  </si>
  <si>
    <t>*　種類ごとの本年度自ら埋立処分を行う量は、別紙のとおり。</t>
    <phoneticPr fontId="3"/>
  </si>
  <si>
    <t>*　種類ごとの前年度処理委託量は、別紙のとおり。</t>
    <phoneticPr fontId="3"/>
  </si>
  <si>
    <t>*　種類ごとの本年度処理委託量は、別紙のとおり。</t>
    <phoneticPr fontId="3"/>
  </si>
  <si>
    <t>当該事業場における排出量</t>
    <rPh sb="9" eb="11">
      <t>ハイシュツ</t>
    </rPh>
    <phoneticPr fontId="3"/>
  </si>
  <si>
    <t>①</t>
    <phoneticPr fontId="3"/>
  </si>
  <si>
    <t>当該事業場における排出量</t>
    <phoneticPr fontId="3"/>
  </si>
  <si>
    <t>自ら中間処理後に再生利用する量</t>
    <rPh sb="0" eb="1">
      <t>ミズカ</t>
    </rPh>
    <rPh sb="2" eb="4">
      <t>チュウカン</t>
    </rPh>
    <rPh sb="4" eb="6">
      <t>ショリ</t>
    </rPh>
    <rPh sb="6" eb="7">
      <t>ゴ</t>
    </rPh>
    <rPh sb="8" eb="10">
      <t>サイセイ</t>
    </rPh>
    <rPh sb="10" eb="12">
      <t>リヨウ</t>
    </rPh>
    <rPh sb="14" eb="15">
      <t>リョウ</t>
    </rPh>
    <phoneticPr fontId="3"/>
  </si>
  <si>
    <t>自ら中間処理後に再生利用する量</t>
    <phoneticPr fontId="3"/>
  </si>
  <si>
    <t>は訂正が必要ですので、該当の処理フローを訂正してください。</t>
    <rPh sb="1" eb="3">
      <t>テイセイ</t>
    </rPh>
    <rPh sb="4" eb="6">
      <t>ヒツヨウ</t>
    </rPh>
    <rPh sb="11" eb="13">
      <t>ガイトウ</t>
    </rPh>
    <rPh sb="14" eb="16">
      <t>ショリ</t>
    </rPh>
    <rPh sb="20" eb="22">
      <t>テイセイ</t>
    </rPh>
    <phoneticPr fontId="3"/>
  </si>
  <si>
    <r>
      <t>：プルダウン・メニューから選択してください。セルを選択して右側に現れる</t>
    </r>
    <r>
      <rPr>
        <b/>
        <sz val="11"/>
        <color indexed="8"/>
        <rFont val="ＭＳ Ｐゴシック"/>
        <family val="3"/>
        <charset val="128"/>
      </rPr>
      <t>▼</t>
    </r>
    <r>
      <rPr>
        <b/>
        <sz val="11"/>
        <color indexed="10"/>
        <rFont val="ＭＳ Ｐゴシック"/>
        <family val="3"/>
        <charset val="128"/>
      </rPr>
      <t>をクリックすると選択肢のリストが出てきます。</t>
    </r>
    <rPh sb="13" eb="15">
      <t>センタク</t>
    </rPh>
    <rPh sb="25" eb="27">
      <t>センタク</t>
    </rPh>
    <rPh sb="29" eb="31">
      <t>ミギガワ</t>
    </rPh>
    <rPh sb="32" eb="33">
      <t>アラワ</t>
    </rPh>
    <phoneticPr fontId="3"/>
  </si>
  <si>
    <t>提出者</t>
    <phoneticPr fontId="3"/>
  </si>
  <si>
    <t>チ.　廃水銀等</t>
    <rPh sb="3" eb="4">
      <t>ハイ</t>
    </rPh>
    <rPh sb="4" eb="6">
      <t>スイギン</t>
    </rPh>
    <rPh sb="6" eb="7">
      <t>ナド</t>
    </rPh>
    <phoneticPr fontId="3"/>
  </si>
  <si>
    <t>チ</t>
    <phoneticPr fontId="3"/>
  </si>
  <si>
    <t>廃水銀等</t>
    <rPh sb="0" eb="1">
      <t>ハイ</t>
    </rPh>
    <rPh sb="1" eb="3">
      <t>スイギン</t>
    </rPh>
    <rPh sb="3" eb="4">
      <t>ナド</t>
    </rPh>
    <phoneticPr fontId="3"/>
  </si>
  <si>
    <t>【特別管理産業廃棄物の種類　（ア～チ）】</t>
    <rPh sb="1" eb="3">
      <t>トクベツ</t>
    </rPh>
    <rPh sb="3" eb="5">
      <t>カンリ</t>
    </rPh>
    <phoneticPr fontId="3"/>
  </si>
  <si>
    <t>サ. 有害ばいじん　　チ. 廃水銀等
シ. 有害燃え殻
ス. 有害廃油
セ. 有害汚泥
ソ. 有害廃酸
タ. 有害廃アルカリ</t>
    <rPh sb="14" eb="15">
      <t>ハイ</t>
    </rPh>
    <rPh sb="15" eb="17">
      <t>スイギン</t>
    </rPh>
    <rPh sb="17" eb="18">
      <t>ナド</t>
    </rPh>
    <phoneticPr fontId="3"/>
  </si>
  <si>
    <t>このページは、印刷用のページですので、一切入力できません。入力は各廃棄物のフローシート「ア.特管廃油～チ.廃水銀等」にしてください。</t>
    <rPh sb="7" eb="10">
      <t>インサツヨウ</t>
    </rPh>
    <rPh sb="19" eb="21">
      <t>イッサイ</t>
    </rPh>
    <rPh sb="21" eb="23">
      <t>ニュウリョク</t>
    </rPh>
    <rPh sb="29" eb="31">
      <t>ニュウリョク</t>
    </rPh>
    <rPh sb="32" eb="33">
      <t>カク</t>
    </rPh>
    <rPh sb="33" eb="36">
      <t>ハイキブツ</t>
    </rPh>
    <rPh sb="46" eb="47">
      <t>トク</t>
    </rPh>
    <rPh sb="47" eb="48">
      <t>カン</t>
    </rPh>
    <rPh sb="48" eb="50">
      <t>ハイユ</t>
    </rPh>
    <rPh sb="53" eb="54">
      <t>ハイ</t>
    </rPh>
    <rPh sb="54" eb="56">
      <t>スイギン</t>
    </rPh>
    <rPh sb="56" eb="57">
      <t>ナド</t>
    </rPh>
    <phoneticPr fontId="3"/>
  </si>
  <si>
    <t>　　　提出に必要な表紙、別紙(一括表）および各フロー図が自動的にプリントされます。</t>
    <rPh sb="22" eb="23">
      <t>カク</t>
    </rPh>
    <rPh sb="28" eb="31">
      <t>ジドウテキ</t>
    </rPh>
    <phoneticPr fontId="3"/>
  </si>
  <si>
    <t>※マクロが使用できない場合は、本ファイルのシート名「印刷用表紙」「別紙」及び該当する廃棄物のシートを　「ファイル」→「印刷」の手順で印刷をしてください。</t>
    <rPh sb="5" eb="7">
      <t>シヨウ</t>
    </rPh>
    <rPh sb="11" eb="13">
      <t>バアイ</t>
    </rPh>
    <rPh sb="15" eb="16">
      <t>ホン</t>
    </rPh>
    <rPh sb="24" eb="25">
      <t>メイ</t>
    </rPh>
    <rPh sb="26" eb="28">
      <t>インサツ</t>
    </rPh>
    <rPh sb="28" eb="29">
      <t>ヨウ</t>
    </rPh>
    <rPh sb="29" eb="31">
      <t>ヒョウシ</t>
    </rPh>
    <rPh sb="33" eb="35">
      <t>ベッシ</t>
    </rPh>
    <rPh sb="36" eb="37">
      <t>オヨ</t>
    </rPh>
    <rPh sb="38" eb="40">
      <t>ガイトウ</t>
    </rPh>
    <rPh sb="42" eb="45">
      <t>ハイキブツ</t>
    </rPh>
    <rPh sb="59" eb="61">
      <t>インサツ</t>
    </rPh>
    <rPh sb="63" eb="65">
      <t>テジュン</t>
    </rPh>
    <rPh sb="66" eb="68">
      <t>インサツ</t>
    </rPh>
    <phoneticPr fontId="3"/>
  </si>
  <si>
    <t>　②　様式４と様式５の両方を提出する場合は、先に様式５を入力してください。様式５の情報を様式４へ反映させることができます。</t>
    <rPh sb="3" eb="5">
      <t>ヨウシキ</t>
    </rPh>
    <rPh sb="7" eb="9">
      <t>ヨウシキ</t>
    </rPh>
    <rPh sb="11" eb="13">
      <t>リョウホウ</t>
    </rPh>
    <rPh sb="14" eb="16">
      <t>テイシュツ</t>
    </rPh>
    <rPh sb="18" eb="20">
      <t>バアイ</t>
    </rPh>
    <rPh sb="22" eb="23">
      <t>サキ</t>
    </rPh>
    <rPh sb="24" eb="26">
      <t>ヨウシキ</t>
    </rPh>
    <rPh sb="28" eb="30">
      <t>ニュウリョク</t>
    </rPh>
    <rPh sb="37" eb="39">
      <t>ヨウシキ</t>
    </rPh>
    <rPh sb="41" eb="43">
      <t>ジョウホウ</t>
    </rPh>
    <rPh sb="44" eb="46">
      <t>ヨウシキ</t>
    </rPh>
    <rPh sb="48" eb="50">
      <t>ハンエイ</t>
    </rPh>
    <phoneticPr fontId="3"/>
  </si>
  <si>
    <t>　③　次に、廃棄物の種類ごとの処理フローを、シート「ア.特管廃油」から順番に各シートに記載してください。</t>
    <rPh sb="3" eb="4">
      <t>ツギ</t>
    </rPh>
    <rPh sb="6" eb="9">
      <t>ハイキブツ</t>
    </rPh>
    <rPh sb="10" eb="12">
      <t>シュルイ</t>
    </rPh>
    <rPh sb="15" eb="17">
      <t>ショリ</t>
    </rPh>
    <rPh sb="28" eb="29">
      <t>トク</t>
    </rPh>
    <rPh sb="29" eb="30">
      <t>カン</t>
    </rPh>
    <rPh sb="30" eb="32">
      <t>ハイユ</t>
    </rPh>
    <phoneticPr fontId="3"/>
  </si>
  <si>
    <t>：他様式の情報を反映させることができます。</t>
    <rPh sb="1" eb="2">
      <t>タ</t>
    </rPh>
    <rPh sb="2" eb="4">
      <t>ヨウシキ</t>
    </rPh>
    <rPh sb="5" eb="7">
      <t>ジョウホウ</t>
    </rPh>
    <rPh sb="8" eb="10">
      <t>ハンエイ</t>
    </rPh>
    <phoneticPr fontId="3"/>
  </si>
  <si>
    <t>　①　様式１及び様式５の情報を反映させることができます。</t>
    <rPh sb="6" eb="7">
      <t>オヨ</t>
    </rPh>
    <rPh sb="8" eb="10">
      <t>ヨウシキ</t>
    </rPh>
    <phoneticPr fontId="3"/>
  </si>
  <si>
    <t>　②　表紙シートの黄色、水色のセルで、入力されていないセルを入力あるいは選択してください。</t>
    <rPh sb="3" eb="5">
      <t>ヒョウシ</t>
    </rPh>
    <rPh sb="9" eb="11">
      <t>キイロ</t>
    </rPh>
    <rPh sb="12" eb="14">
      <t>ミズイロ</t>
    </rPh>
    <rPh sb="19" eb="21">
      <t>ニュウリョク</t>
    </rPh>
    <rPh sb="30" eb="32">
      <t>ニュウリョク</t>
    </rPh>
    <rPh sb="36" eb="38">
      <t>センタク</t>
    </rPh>
    <phoneticPr fontId="3"/>
  </si>
  <si>
    <t>　④　記載したデータに誤りがないか、別紙（一括表）などを見て再確認をお願いいたします。</t>
    <rPh sb="3" eb="5">
      <t>キサイ</t>
    </rPh>
    <rPh sb="11" eb="12">
      <t>アヤマ</t>
    </rPh>
    <rPh sb="18" eb="20">
      <t>ベッシ</t>
    </rPh>
    <rPh sb="21" eb="23">
      <t>イッカツ</t>
    </rPh>
    <rPh sb="23" eb="24">
      <t>ヒョウ</t>
    </rPh>
    <rPh sb="28" eb="29">
      <t>ミ</t>
    </rPh>
    <rPh sb="30" eb="33">
      <t>サイカクニン</t>
    </rPh>
    <rPh sb="35" eb="36">
      <t>ネガ</t>
    </rPh>
    <phoneticPr fontId="3"/>
  </si>
  <si>
    <t>　直接入力することも可能です。</t>
    <rPh sb="1" eb="2">
      <t>チョク</t>
    </rPh>
    <rPh sb="2" eb="3">
      <t>セツ</t>
    </rPh>
    <rPh sb="3" eb="5">
      <t>ニュウリョク</t>
    </rPh>
    <rPh sb="10" eb="12">
      <t>カノウ</t>
    </rPh>
    <phoneticPr fontId="3"/>
  </si>
  <si>
    <t>別紙一括表</t>
    <rPh sb="0" eb="2">
      <t>ベッシ</t>
    </rPh>
    <rPh sb="2" eb="4">
      <t>イッカツ</t>
    </rPh>
    <rPh sb="4" eb="5">
      <t>ヒョウ</t>
    </rPh>
    <phoneticPr fontId="3"/>
  </si>
  <si>
    <t>特  別  管  理  産  業  廃  棄  物
排                 出                 量
（ﾎﾟﾘ塩化ﾋﾞﾌｪﾆﾙ廃棄物を除く。）</t>
    <rPh sb="68" eb="70">
      <t>エンカ</t>
    </rPh>
    <rPh sb="76" eb="79">
      <t>ハイキブツ</t>
    </rPh>
    <rPh sb="80" eb="81">
      <t>ノゾ</t>
    </rPh>
    <phoneticPr fontId="3"/>
  </si>
  <si>
    <t>t</t>
    <phoneticPr fontId="3"/>
  </si>
  <si>
    <t>令</t>
    <rPh sb="0" eb="1">
      <t>レイ</t>
    </rPh>
    <phoneticPr fontId="3"/>
  </si>
  <si>
    <t>和</t>
    <rPh sb="0" eb="1">
      <t>ワ</t>
    </rPh>
    <phoneticPr fontId="3"/>
  </si>
  <si>
    <t>（今後実施する予定の取組等）</t>
    <rPh sb="1" eb="3">
      <t>コンゴ</t>
    </rPh>
    <rPh sb="3" eb="5">
      <t>ジッシ</t>
    </rPh>
    <rPh sb="7" eb="9">
      <t>ヨテイ</t>
    </rPh>
    <rPh sb="10" eb="12">
      <t>トリクミ</t>
    </rPh>
    <rPh sb="12" eb="13">
      <t>トウ</t>
    </rPh>
    <phoneticPr fontId="3"/>
  </si>
  <si>
    <t>電子情報処理組織の使用に関する事項（電子マニフェストの使用に関する事項）</t>
    <rPh sb="0" eb="2">
      <t>デンシ</t>
    </rPh>
    <rPh sb="2" eb="4">
      <t>ジョウホウ</t>
    </rPh>
    <rPh sb="4" eb="6">
      <t>ショリ</t>
    </rPh>
    <rPh sb="6" eb="8">
      <t>ソシキ</t>
    </rPh>
    <rPh sb="9" eb="11">
      <t>シヨウ</t>
    </rPh>
    <rPh sb="12" eb="13">
      <t>カン</t>
    </rPh>
    <rPh sb="15" eb="17">
      <t>ジコウ</t>
    </rPh>
    <phoneticPr fontId="3"/>
  </si>
  <si>
    <t>　廃棄物の処理及び清掃に関する法律第12条の２第10項の規定に基づき、特別管理産業廃棄物の減量その他その処理に関する計画を作成したので、提出します。</t>
    <rPh sb="35" eb="37">
      <t>トクベツ</t>
    </rPh>
    <rPh sb="37" eb="39">
      <t>カンリ</t>
    </rPh>
    <phoneticPr fontId="3"/>
  </si>
  <si>
    <t>Ｒ－サービス業（他に分類されないもの）</t>
    <phoneticPr fontId="3"/>
  </si>
  <si>
    <t>Ｓ－公務（他に分類されるものを除く）</t>
    <rPh sb="2" eb="4">
      <t>コウム</t>
    </rPh>
    <rPh sb="5" eb="6">
      <t>ホカ</t>
    </rPh>
    <rPh sb="7" eb="9">
      <t>ブンルイ</t>
    </rPh>
    <rPh sb="15" eb="16">
      <t>ノゾ</t>
    </rPh>
    <phoneticPr fontId="3"/>
  </si>
  <si>
    <t>Ｔ－分類不能の産業</t>
    <rPh sb="2" eb="4">
      <t>ブンルイ</t>
    </rPh>
    <rPh sb="4" eb="6">
      <t>フノウ</t>
    </rPh>
    <rPh sb="7" eb="9">
      <t>サンギョウ</t>
    </rPh>
    <phoneticPr fontId="3"/>
  </si>
  <si>
    <t>　「特別管理産業廃棄物の処理の委託に関する事項」の欄には、特別管理産業廃棄物の種類ごとに、全処理委託量を記入するほか、その内数として、優良認定処理業者（廃棄物の処理及び清掃に関する法律施行令（以下「令」という。）第６条の14第２号に該当する者）への処理委託量、処理業者への再生利用委託量、認定熱回収施設設置者（廃棄物の処理及び清掃に関する法律第15条の３の３第１項の認定を受けた者）である処理業者への焼却処理委託量及び認定熱回収施設設置者以外の熱回収を行っている処理業者への焼却処理委託量について、前年度実績、目標及び取組を記入してください。</t>
    <rPh sb="25" eb="26">
      <t>ラン</t>
    </rPh>
    <rPh sb="39" eb="41">
      <t>シュルイ</t>
    </rPh>
    <rPh sb="45" eb="46">
      <t>ゼン</t>
    </rPh>
    <rPh sb="46" eb="48">
      <t>ショリ</t>
    </rPh>
    <rPh sb="48" eb="50">
      <t>イタク</t>
    </rPh>
    <rPh sb="50" eb="51">
      <t>リョウ</t>
    </rPh>
    <rPh sb="52" eb="54">
      <t>キニュウ</t>
    </rPh>
    <rPh sb="61" eb="62">
      <t>ウチ</t>
    </rPh>
    <rPh sb="62" eb="63">
      <t>スウ</t>
    </rPh>
    <rPh sb="67" eb="69">
      <t>ユウリョウ</t>
    </rPh>
    <rPh sb="69" eb="71">
      <t>ニンテイ</t>
    </rPh>
    <rPh sb="71" eb="73">
      <t>ショリ</t>
    </rPh>
    <rPh sb="73" eb="75">
      <t>ギョウシャ</t>
    </rPh>
    <rPh sb="76" eb="79">
      <t>ハイキブツ</t>
    </rPh>
    <rPh sb="80" eb="82">
      <t>ショリ</t>
    </rPh>
    <rPh sb="82" eb="83">
      <t>オヨ</t>
    </rPh>
    <rPh sb="84" eb="86">
      <t>セイソウ</t>
    </rPh>
    <rPh sb="87" eb="88">
      <t>カン</t>
    </rPh>
    <rPh sb="90" eb="92">
      <t>ホウリツ</t>
    </rPh>
    <rPh sb="92" eb="94">
      <t>セコウ</t>
    </rPh>
    <rPh sb="94" eb="95">
      <t>レイ</t>
    </rPh>
    <rPh sb="96" eb="98">
      <t>イカ</t>
    </rPh>
    <rPh sb="99" eb="100">
      <t>レイ</t>
    </rPh>
    <rPh sb="106" eb="107">
      <t>ダイ</t>
    </rPh>
    <rPh sb="108" eb="109">
      <t>ジョウ</t>
    </rPh>
    <rPh sb="112" eb="113">
      <t>ダイ</t>
    </rPh>
    <rPh sb="114" eb="115">
      <t>ゴウ</t>
    </rPh>
    <rPh sb="116" eb="118">
      <t>ガイトウ</t>
    </rPh>
    <rPh sb="120" eb="121">
      <t>モノ</t>
    </rPh>
    <rPh sb="124" eb="126">
      <t>ショリ</t>
    </rPh>
    <rPh sb="126" eb="128">
      <t>イタク</t>
    </rPh>
    <rPh sb="128" eb="129">
      <t>リョウ</t>
    </rPh>
    <rPh sb="130" eb="132">
      <t>ショリ</t>
    </rPh>
    <rPh sb="132" eb="134">
      <t>ギョウシャ</t>
    </rPh>
    <rPh sb="136" eb="138">
      <t>サイセイ</t>
    </rPh>
    <rPh sb="138" eb="140">
      <t>リヨウ</t>
    </rPh>
    <rPh sb="140" eb="142">
      <t>イタク</t>
    </rPh>
    <rPh sb="142" eb="143">
      <t>リョウ</t>
    </rPh>
    <rPh sb="144" eb="146">
      <t>ニンテイ</t>
    </rPh>
    <rPh sb="146" eb="147">
      <t>ネツ</t>
    </rPh>
    <rPh sb="147" eb="149">
      <t>カイシュウ</t>
    </rPh>
    <rPh sb="149" eb="151">
      <t>シセツ</t>
    </rPh>
    <rPh sb="151" eb="152">
      <t>セツ</t>
    </rPh>
    <rPh sb="152" eb="153">
      <t>チ</t>
    </rPh>
    <rPh sb="153" eb="154">
      <t>シャ</t>
    </rPh>
    <rPh sb="181" eb="182">
      <t>コウ</t>
    </rPh>
    <rPh sb="183" eb="185">
      <t>ニンテイ</t>
    </rPh>
    <rPh sb="186" eb="187">
      <t>ウ</t>
    </rPh>
    <rPh sb="194" eb="196">
      <t>ショリ</t>
    </rPh>
    <rPh sb="196" eb="198">
      <t>ギョウシャ</t>
    </rPh>
    <rPh sb="200" eb="202">
      <t>ショウキャク</t>
    </rPh>
    <rPh sb="202" eb="204">
      <t>ショリ</t>
    </rPh>
    <rPh sb="204" eb="206">
      <t>イタク</t>
    </rPh>
    <rPh sb="206" eb="207">
      <t>リョウ</t>
    </rPh>
    <rPh sb="207" eb="208">
      <t>オヨ</t>
    </rPh>
    <rPh sb="209" eb="211">
      <t>ニンテイ</t>
    </rPh>
    <rPh sb="211" eb="212">
      <t>ネツ</t>
    </rPh>
    <rPh sb="212" eb="214">
      <t>カイシュウ</t>
    </rPh>
    <rPh sb="214" eb="216">
      <t>シセツ</t>
    </rPh>
    <rPh sb="216" eb="217">
      <t>セツ</t>
    </rPh>
    <rPh sb="217" eb="218">
      <t>チ</t>
    </rPh>
    <rPh sb="218" eb="219">
      <t>シャ</t>
    </rPh>
    <rPh sb="219" eb="221">
      <t>イガイ</t>
    </rPh>
    <rPh sb="222" eb="223">
      <t>ネツ</t>
    </rPh>
    <rPh sb="223" eb="225">
      <t>カイシュウ</t>
    </rPh>
    <rPh sb="226" eb="227">
      <t>オコナ</t>
    </rPh>
    <rPh sb="231" eb="233">
      <t>ショリ</t>
    </rPh>
    <rPh sb="233" eb="235">
      <t>ギョウシャ</t>
    </rPh>
    <rPh sb="237" eb="239">
      <t>ショウキャク</t>
    </rPh>
    <rPh sb="239" eb="241">
      <t>ショリ</t>
    </rPh>
    <rPh sb="241" eb="243">
      <t>イタク</t>
    </rPh>
    <rPh sb="243" eb="244">
      <t>リョウ</t>
    </rPh>
    <rPh sb="249" eb="252">
      <t>ゼンネンド</t>
    </rPh>
    <rPh sb="252" eb="253">
      <t>ジツ</t>
    </rPh>
    <rPh sb="253" eb="254">
      <t>セキ</t>
    </rPh>
    <rPh sb="255" eb="257">
      <t>モクヒョウ</t>
    </rPh>
    <rPh sb="257" eb="258">
      <t>オヨ</t>
    </rPh>
    <rPh sb="259" eb="261">
      <t>トリクミ</t>
    </rPh>
    <rPh sb="262" eb="264">
      <t>キニュウ</t>
    </rPh>
    <phoneticPr fontId="3"/>
  </si>
  <si>
    <t>⑬　認定熱回収業者への処理委託量</t>
    <phoneticPr fontId="3"/>
  </si>
  <si>
    <t>⑭　認定熱回収業者以外の熱回収を行う業者への処理委託量</t>
    <phoneticPr fontId="3"/>
  </si>
  <si>
    <t>有害
廃アルカリ</t>
    <phoneticPr fontId="3"/>
  </si>
  <si>
    <t>指定
下水汚泥</t>
    <phoneticPr fontId="3"/>
  </si>
  <si>
    <t>感染性
廃棄物</t>
    <phoneticPr fontId="3"/>
  </si>
  <si>
    <t>　「特別管理産業廃棄物の処理の委託に関する事項」の欄には、特別管理産業廃棄物の種類ごとに、全処理委託量を記入するほか、その内数として、優良認定処理業者（廃棄物の処理及び清掃に関する法律施行令（以下「令」という）第６条の14第２号に該当する者）への処理委託量、処理業者への再生利用委託量、認定熱回収施設設置者（廃棄物の処理及び清掃に関する法律第15条の３の３第１項の認定を受けた者）である処理業者への焼却処理委託量及び認定熱回収施設設置者以外の熱回収を行っている処理業者への焼却処理委託量について、前年度実績、目標及び取組を記入してください。</t>
    <rPh sb="25" eb="26">
      <t>ラン</t>
    </rPh>
    <rPh sb="39" eb="41">
      <t>シュルイ</t>
    </rPh>
    <rPh sb="45" eb="46">
      <t>ゼン</t>
    </rPh>
    <rPh sb="46" eb="48">
      <t>ショリ</t>
    </rPh>
    <rPh sb="48" eb="50">
      <t>イタク</t>
    </rPh>
    <rPh sb="50" eb="51">
      <t>リョウ</t>
    </rPh>
    <rPh sb="52" eb="54">
      <t>キニュウ</t>
    </rPh>
    <rPh sb="61" eb="62">
      <t>ウチ</t>
    </rPh>
    <rPh sb="62" eb="63">
      <t>スウ</t>
    </rPh>
    <rPh sb="67" eb="69">
      <t>ユウリョウ</t>
    </rPh>
    <rPh sb="69" eb="71">
      <t>ニンテイ</t>
    </rPh>
    <rPh sb="71" eb="73">
      <t>ショリ</t>
    </rPh>
    <rPh sb="73" eb="75">
      <t>ギョウシャ</t>
    </rPh>
    <rPh sb="76" eb="79">
      <t>ハイキブツ</t>
    </rPh>
    <rPh sb="80" eb="82">
      <t>ショリ</t>
    </rPh>
    <rPh sb="82" eb="83">
      <t>オヨ</t>
    </rPh>
    <rPh sb="84" eb="86">
      <t>セイソウ</t>
    </rPh>
    <rPh sb="87" eb="88">
      <t>カン</t>
    </rPh>
    <rPh sb="90" eb="92">
      <t>ホウリツ</t>
    </rPh>
    <rPh sb="92" eb="94">
      <t>セコウ</t>
    </rPh>
    <rPh sb="94" eb="95">
      <t>レイ</t>
    </rPh>
    <rPh sb="96" eb="98">
      <t>イカ</t>
    </rPh>
    <rPh sb="99" eb="100">
      <t>レイ</t>
    </rPh>
    <rPh sb="105" eb="106">
      <t>ダイ</t>
    </rPh>
    <rPh sb="107" eb="108">
      <t>ジョウ</t>
    </rPh>
    <rPh sb="111" eb="112">
      <t>ダイ</t>
    </rPh>
    <rPh sb="113" eb="114">
      <t>ゴウ</t>
    </rPh>
    <rPh sb="115" eb="117">
      <t>ガイトウ</t>
    </rPh>
    <rPh sb="119" eb="120">
      <t>モノ</t>
    </rPh>
    <rPh sb="123" eb="125">
      <t>ショリ</t>
    </rPh>
    <rPh sb="125" eb="127">
      <t>イタク</t>
    </rPh>
    <rPh sb="127" eb="128">
      <t>リョウ</t>
    </rPh>
    <rPh sb="129" eb="131">
      <t>ショリ</t>
    </rPh>
    <rPh sb="131" eb="133">
      <t>ギョウシャ</t>
    </rPh>
    <rPh sb="135" eb="137">
      <t>サイセイ</t>
    </rPh>
    <rPh sb="137" eb="139">
      <t>リヨウ</t>
    </rPh>
    <rPh sb="139" eb="141">
      <t>イタク</t>
    </rPh>
    <rPh sb="141" eb="142">
      <t>リョウ</t>
    </rPh>
    <rPh sb="143" eb="145">
      <t>ニンテイ</t>
    </rPh>
    <rPh sb="145" eb="146">
      <t>ネツ</t>
    </rPh>
    <rPh sb="146" eb="148">
      <t>カイシュウ</t>
    </rPh>
    <rPh sb="148" eb="150">
      <t>シセツ</t>
    </rPh>
    <rPh sb="150" eb="151">
      <t>セツ</t>
    </rPh>
    <rPh sb="151" eb="152">
      <t>チ</t>
    </rPh>
    <rPh sb="152" eb="153">
      <t>シャ</t>
    </rPh>
    <rPh sb="180" eb="181">
      <t>コウ</t>
    </rPh>
    <rPh sb="182" eb="184">
      <t>ニンテイ</t>
    </rPh>
    <rPh sb="185" eb="186">
      <t>ウ</t>
    </rPh>
    <rPh sb="193" eb="195">
      <t>ショリ</t>
    </rPh>
    <rPh sb="195" eb="197">
      <t>ギョウシャ</t>
    </rPh>
    <rPh sb="199" eb="201">
      <t>ショウキャク</t>
    </rPh>
    <rPh sb="201" eb="203">
      <t>ショリ</t>
    </rPh>
    <rPh sb="203" eb="205">
      <t>イタク</t>
    </rPh>
    <rPh sb="205" eb="206">
      <t>リョウ</t>
    </rPh>
    <rPh sb="206" eb="207">
      <t>オヨ</t>
    </rPh>
    <rPh sb="208" eb="210">
      <t>ニンテイ</t>
    </rPh>
    <rPh sb="210" eb="211">
      <t>ネツ</t>
    </rPh>
    <rPh sb="211" eb="213">
      <t>カイシュウ</t>
    </rPh>
    <rPh sb="213" eb="215">
      <t>シセツ</t>
    </rPh>
    <rPh sb="215" eb="216">
      <t>セツ</t>
    </rPh>
    <rPh sb="216" eb="217">
      <t>チ</t>
    </rPh>
    <rPh sb="217" eb="218">
      <t>シャ</t>
    </rPh>
    <rPh sb="218" eb="220">
      <t>イガイ</t>
    </rPh>
    <rPh sb="221" eb="222">
      <t>ネツ</t>
    </rPh>
    <rPh sb="222" eb="224">
      <t>カイシュウ</t>
    </rPh>
    <rPh sb="225" eb="226">
      <t>オコナ</t>
    </rPh>
    <rPh sb="230" eb="232">
      <t>ショリ</t>
    </rPh>
    <rPh sb="232" eb="234">
      <t>ギョウシャ</t>
    </rPh>
    <rPh sb="236" eb="238">
      <t>ショウキャク</t>
    </rPh>
    <rPh sb="238" eb="240">
      <t>ショリ</t>
    </rPh>
    <rPh sb="240" eb="242">
      <t>イタク</t>
    </rPh>
    <rPh sb="242" eb="243">
      <t>リョウ</t>
    </rPh>
    <rPh sb="248" eb="251">
      <t>ゼンネンド</t>
    </rPh>
    <rPh sb="251" eb="252">
      <t>ジツ</t>
    </rPh>
    <rPh sb="252" eb="253">
      <t>セキ</t>
    </rPh>
    <rPh sb="254" eb="256">
      <t>モクヒョウ</t>
    </rPh>
    <rPh sb="256" eb="257">
      <t>オヨ</t>
    </rPh>
    <rPh sb="258" eb="260">
      <t>トリクミ</t>
    </rPh>
    <rPh sb="261" eb="263">
      <t>キニュウ</t>
    </rPh>
    <phoneticPr fontId="3"/>
  </si>
  <si>
    <t>　第５面の※欄には、何も記入しないでください。</t>
    <rPh sb="1" eb="2">
      <t>ダイ</t>
    </rPh>
    <rPh sb="3" eb="4">
      <t>メン</t>
    </rPh>
    <phoneticPr fontId="3"/>
  </si>
  <si>
    <t>←電子マニフェストの使用に関して記載をお願いいたします。</t>
    <rPh sb="1" eb="3">
      <t>デンシ</t>
    </rPh>
    <rPh sb="10" eb="12">
      <t>シヨウ</t>
    </rPh>
    <rPh sb="13" eb="14">
      <t>カン</t>
    </rPh>
    <rPh sb="16" eb="18">
      <t>キサイ</t>
    </rPh>
    <rPh sb="20" eb="21">
      <t>ネガ</t>
    </rPh>
    <phoneticPr fontId="3"/>
  </si>
  <si>
    <t>薄黄色</t>
    <rPh sb="0" eb="3">
      <t>ウスキイロ</t>
    </rPh>
    <phoneticPr fontId="3"/>
  </si>
  <si>
    <t>薄水色</t>
    <rPh sb="0" eb="3">
      <t>ウスミズイロ</t>
    </rPh>
    <phoneticPr fontId="3"/>
  </si>
  <si>
    <t>薄橙色</t>
    <rPh sb="0" eb="2">
      <t>ウスダイダイ</t>
    </rPh>
    <rPh sb="2" eb="3">
      <t>イロ</t>
    </rPh>
    <phoneticPr fontId="3"/>
  </si>
  <si>
    <t>薄黄緑</t>
    <rPh sb="0" eb="3">
      <t>ウスキミドリ</t>
    </rPh>
    <phoneticPr fontId="3"/>
  </si>
  <si>
    <t>④</t>
    <phoneticPr fontId="41"/>
  </si>
  <si>
    <t>特別管理産業廃棄物の一連の処理の工程</t>
    <phoneticPr fontId="41"/>
  </si>
  <si>
    <t>※　特別管理産業廃棄物の種類ごとに記入</t>
    <rPh sb="2" eb="4">
      <t>トクベツ</t>
    </rPh>
    <rPh sb="4" eb="6">
      <t>カンリ</t>
    </rPh>
    <phoneticPr fontId="41"/>
  </si>
  <si>
    <t>（第３面）</t>
    <rPh sb="1" eb="2">
      <t>ダイ</t>
    </rPh>
    <rPh sb="3" eb="4">
      <t>メン</t>
    </rPh>
    <phoneticPr fontId="3"/>
  </si>
  <si>
    <t>（第１面）</t>
    <rPh sb="1" eb="2">
      <t>ダイ</t>
    </rPh>
    <rPh sb="3" eb="4">
      <t>メン</t>
    </rPh>
    <phoneticPr fontId="3"/>
  </si>
  <si>
    <t>（第２面）</t>
    <rPh sb="1" eb="2">
      <t>ダイ</t>
    </rPh>
    <rPh sb="3" eb="4">
      <t>メン</t>
    </rPh>
    <phoneticPr fontId="3"/>
  </si>
  <si>
    <t>（第４面）</t>
    <rPh sb="1" eb="2">
      <t>ダイ</t>
    </rPh>
    <rPh sb="3" eb="4">
      <t>メン</t>
    </rPh>
    <phoneticPr fontId="3"/>
  </si>
  <si>
    <t>（第５面）</t>
    <rPh sb="1" eb="2">
      <t>ダイ</t>
    </rPh>
    <rPh sb="3" eb="4">
      <t>メン</t>
    </rPh>
    <phoneticPr fontId="3"/>
  </si>
  <si>
    <t>　　　「法定」「自主」は昨年度の実績により、自動入力されます。</t>
    <rPh sb="4" eb="6">
      <t>ホウテイ</t>
    </rPh>
    <rPh sb="8" eb="10">
      <t>ジシュ</t>
    </rPh>
    <rPh sb="12" eb="15">
      <t>サクネンド</t>
    </rPh>
    <rPh sb="16" eb="18">
      <t>ジッセキ</t>
    </rPh>
    <rPh sb="22" eb="24">
      <t>ジドウ</t>
    </rPh>
    <rPh sb="24" eb="26">
      <t>ニュウリョク</t>
    </rPh>
    <phoneticPr fontId="3"/>
  </si>
  <si>
    <t>当該事業場に関する事項</t>
    <rPh sb="0" eb="2">
      <t>トウガイ</t>
    </rPh>
    <rPh sb="2" eb="5">
      <t>ジギョウジョウ</t>
    </rPh>
    <rPh sb="6" eb="7">
      <t>カン</t>
    </rPh>
    <rPh sb="9" eb="11">
      <t>ジコウ</t>
    </rPh>
    <phoneticPr fontId="3"/>
  </si>
  <si>
    <t>（第６面）</t>
    <rPh sb="1" eb="2">
      <t>ダイ</t>
    </rPh>
    <rPh sb="3" eb="4">
      <t>メン</t>
    </rPh>
    <phoneticPr fontId="3"/>
  </si>
  <si>
    <t>⑩のうち認定熱回収業者への処理委託量</t>
    <rPh sb="6" eb="7">
      <t>ネツ</t>
    </rPh>
    <rPh sb="7" eb="9">
      <t>カイシュウ</t>
    </rPh>
    <rPh sb="9" eb="11">
      <t>ギョウシャ</t>
    </rPh>
    <rPh sb="13" eb="15">
      <t>ショリ</t>
    </rPh>
    <rPh sb="15" eb="17">
      <t>イタク</t>
    </rPh>
    <rPh sb="17" eb="18">
      <t>リョウ</t>
    </rPh>
    <phoneticPr fontId="3"/>
  </si>
  <si>
    <t>⑩のうち認定熱回収業者以外の熱回収を行う業者への処理委託量</t>
    <rPh sb="6" eb="7">
      <t>ネツ</t>
    </rPh>
    <rPh sb="7" eb="9">
      <t>カイシュウ</t>
    </rPh>
    <rPh sb="9" eb="11">
      <t>ギョウシャ</t>
    </rPh>
    <rPh sb="11" eb="13">
      <t>イガイ</t>
    </rPh>
    <rPh sb="14" eb="15">
      <t>ネツ</t>
    </rPh>
    <rPh sb="15" eb="17">
      <t>カイシュウ</t>
    </rPh>
    <rPh sb="18" eb="19">
      <t>オコナ</t>
    </rPh>
    <rPh sb="20" eb="22">
      <t>ギョウシャ</t>
    </rPh>
    <rPh sb="24" eb="26">
      <t>ショリ</t>
    </rPh>
    <rPh sb="26" eb="28">
      <t>イタク</t>
    </rPh>
    <rPh sb="28" eb="29">
      <t>リョウ</t>
    </rPh>
    <phoneticPr fontId="3"/>
  </si>
  <si>
    <t>※１</t>
    <phoneticPr fontId="3"/>
  </si>
  <si>
    <t>認定熱回収業者以外の熱回収を行う業者への処理委託量</t>
    <phoneticPr fontId="3"/>
  </si>
  <si>
    <t>⑩のうち認定熱回収業者への処理委託量</t>
    <phoneticPr fontId="3"/>
  </si>
  <si>
    <t>⑩のうち認定熱回収業者以外の熱回収を行う業者への処理委託量</t>
    <phoneticPr fontId="3"/>
  </si>
  <si>
    <t>本ファイルは閉じ、2024form6.xlsmを開き、⑤又は⑥の「事業場情報等の反映」及び「⑦実績値等の反映」をクリックして下さい。</t>
    <rPh sb="28" eb="29">
      <t>マタ</t>
    </rPh>
    <rPh sb="33" eb="36">
      <t>ジギョウジョウ</t>
    </rPh>
    <rPh sb="36" eb="38">
      <t>ジョウホウ</t>
    </rPh>
    <rPh sb="38" eb="39">
      <t>トウ</t>
    </rPh>
    <rPh sb="43" eb="44">
      <t>オヨ</t>
    </rPh>
    <rPh sb="47" eb="50">
      <t>ジッセキチ</t>
    </rPh>
    <rPh sb="50" eb="51">
      <t>トウ</t>
    </rPh>
    <rPh sb="52" eb="54">
      <t>ハンエイ</t>
    </rPh>
    <phoneticPr fontId="3"/>
  </si>
  <si>
    <r>
      <t>　＊　印刷を行いたい場合は、</t>
    </r>
    <r>
      <rPr>
        <b/>
        <u/>
        <sz val="11"/>
        <color rgb="FFFF0000"/>
        <rFont val="ＭＳ Ｐゴシック"/>
        <family val="3"/>
        <charset val="128"/>
      </rPr>
      <t>本ファイルを閉じ、2024form6.xlsmを開き「印刷ボタン（様式４）」をクリックしてください。</t>
    </r>
    <rPh sb="3" eb="5">
      <t>インサツ</t>
    </rPh>
    <rPh sb="6" eb="7">
      <t>オコナ</t>
    </rPh>
    <rPh sb="10" eb="12">
      <t>バアイ</t>
    </rPh>
    <rPh sb="14" eb="15">
      <t>ホン</t>
    </rPh>
    <rPh sb="20" eb="21">
      <t>ト</t>
    </rPh>
    <rPh sb="38" eb="39">
      <t>ヒラ</t>
    </rPh>
    <rPh sb="41" eb="43">
      <t>インサツ</t>
    </rPh>
    <rPh sb="47" eb="49">
      <t>ヨウシキ</t>
    </rPh>
    <phoneticPr fontId="3"/>
  </si>
  <si>
    <t>（様式１又は５から反映→提出先、提出者情報、事業場情報、事業の種類、事業規模、様式５から反映→連絡先、令和５年度実績）</t>
    <rPh sb="1" eb="3">
      <t>ヨウシキ</t>
    </rPh>
    <rPh sb="4" eb="5">
      <t>マタ</t>
    </rPh>
    <rPh sb="9" eb="11">
      <t>ハンエイ</t>
    </rPh>
    <rPh sb="12" eb="14">
      <t>テイシュツ</t>
    </rPh>
    <rPh sb="14" eb="15">
      <t>サキ</t>
    </rPh>
    <rPh sb="16" eb="19">
      <t>テイシュツシャ</t>
    </rPh>
    <rPh sb="19" eb="21">
      <t>ジョウホウ</t>
    </rPh>
    <rPh sb="22" eb="25">
      <t>ジギョウジョウ</t>
    </rPh>
    <rPh sb="25" eb="27">
      <t>ジョウホウ</t>
    </rPh>
    <rPh sb="39" eb="41">
      <t>ヨウシキ</t>
    </rPh>
    <rPh sb="44" eb="46">
      <t>ハンエイ</t>
    </rPh>
    <rPh sb="47" eb="50">
      <t>レンラクサキ</t>
    </rPh>
    <rPh sb="51" eb="53">
      <t>レイワ</t>
    </rPh>
    <rPh sb="54" eb="56">
      <t>ネンド</t>
    </rPh>
    <rPh sb="56" eb="58">
      <t>ジッセキ</t>
    </rPh>
    <phoneticPr fontId="3"/>
  </si>
  <si>
    <t>自主管理事業登録番号</t>
    <rPh sb="0" eb="2">
      <t>ジシュ</t>
    </rPh>
    <rPh sb="2" eb="4">
      <t>カンリ</t>
    </rPh>
    <rPh sb="4" eb="6">
      <t>ジギョウ</t>
    </rPh>
    <rPh sb="6" eb="8">
      <t>トウロク</t>
    </rPh>
    <rPh sb="8" eb="10">
      <t>バンゴウ</t>
    </rPh>
    <phoneticPr fontId="3"/>
  </si>
  <si>
    <t>令和 ６ 年 ４ 月 １ 日 ～ 令和 ７ 年 ３ 月 31 日（ １ 年間）</t>
    <rPh sb="0" eb="2">
      <t>レイワ</t>
    </rPh>
    <rPh sb="5" eb="6">
      <t>ネン</t>
    </rPh>
    <rPh sb="9" eb="10">
      <t>ガツ</t>
    </rPh>
    <rPh sb="13" eb="14">
      <t>ニチ</t>
    </rPh>
    <rPh sb="17" eb="19">
      <t>レイワ</t>
    </rPh>
    <rPh sb="22" eb="23">
      <t>ネン</t>
    </rPh>
    <rPh sb="26" eb="27">
      <t>ガツ</t>
    </rPh>
    <rPh sb="31" eb="32">
      <t>ヒ</t>
    </rPh>
    <rPh sb="36" eb="38">
      <t>ネンカン</t>
    </rPh>
    <phoneticPr fontId="3"/>
  </si>
  <si>
    <t>【前年度（令和５年度）実績】</t>
    <phoneticPr fontId="3"/>
  </si>
  <si>
    <t>【（令和６年度）目標】</t>
    <phoneticPr fontId="3"/>
  </si>
  <si>
    <t>【前年度（令和５年度）実績】</t>
    <rPh sb="5" eb="7">
      <t>レイカズ</t>
    </rPh>
    <phoneticPr fontId="3"/>
  </si>
  <si>
    <t>【前年度（令和５年度）実績】　　</t>
    <rPh sb="1" eb="4">
      <t>ゼンネンド</t>
    </rPh>
    <rPh sb="5" eb="7">
      <t>レイワ</t>
    </rPh>
    <rPh sb="8" eb="10">
      <t>ネンド</t>
    </rPh>
    <rPh sb="11" eb="13">
      <t>ジッセキ</t>
    </rPh>
    <phoneticPr fontId="3"/>
  </si>
  <si>
    <t>　この様式は、前年度（令和５年度）の特別管理産業廃棄物の発生量が50トン以上の事業場ごとに１枚作成し、提出してください。</t>
    <rPh sb="11" eb="13">
      <t>レイワ</t>
    </rPh>
    <rPh sb="14" eb="16">
      <t>ネンド</t>
    </rPh>
    <rPh sb="28" eb="29">
      <t>ハツ</t>
    </rPh>
    <rPh sb="29" eb="30">
      <t>セイ</t>
    </rPh>
    <rPh sb="51" eb="53">
      <t>テイシュツ</t>
    </rPh>
    <phoneticPr fontId="3"/>
  </si>
  <si>
    <t>　また、前年度（令和５年度）の特別管理産業廃棄物の発生量が50トン未満の事業場にあっては、神奈川県・横浜市・川崎市・相模原市・横須賀市が推進する廃棄物自主管理事業へ参加するにあたり、事業場ごとに１枚作成し、提出してください。</t>
    <rPh sb="8" eb="10">
      <t>レイワ</t>
    </rPh>
    <rPh sb="25" eb="26">
      <t>ハツ</t>
    </rPh>
    <rPh sb="26" eb="27">
      <t>セイ</t>
    </rPh>
    <rPh sb="103" eb="105">
      <t>テイシュツ</t>
    </rPh>
    <phoneticPr fontId="3"/>
  </si>
  <si>
    <t>　当該年度（令和６年度）の６月30日までに提出してください。</t>
    <phoneticPr fontId="3"/>
  </si>
  <si>
    <t>　「電子情報処理組織の使用に関する事項」の欄には、前年度（令和５年度）の特別管理産業廃棄物の全発生量（ポリ塩化ビフェニル廃棄物（令第２条の４第５号イからハまでに掲げるものをいう。）を除く。）を記入してください。その量が50トン以上の者にあっては、今後の電子情報処理組織の使用に関する取組等（情報処理センターへの登録が困難な場合として廃棄物の処理及び清掃に関する法律施行規則第８条の31の４に該当するときは、その旨及び理由を含む。）について記入してください。</t>
    <rPh sb="2" eb="4">
      <t>デンシ</t>
    </rPh>
    <rPh sb="4" eb="6">
      <t>ジョウホウ</t>
    </rPh>
    <rPh sb="6" eb="8">
      <t>ショリ</t>
    </rPh>
    <rPh sb="8" eb="10">
      <t>ソシキ</t>
    </rPh>
    <rPh sb="11" eb="13">
      <t>シヨウ</t>
    </rPh>
    <rPh sb="14" eb="15">
      <t>カン</t>
    </rPh>
    <rPh sb="17" eb="19">
      <t>ジコウ</t>
    </rPh>
    <rPh sb="21" eb="22">
      <t>ラン</t>
    </rPh>
    <rPh sb="25" eb="28">
      <t>ゼンネンド</t>
    </rPh>
    <rPh sb="29" eb="31">
      <t>レイワ</t>
    </rPh>
    <rPh sb="32" eb="33">
      <t>ネン</t>
    </rPh>
    <rPh sb="33" eb="34">
      <t>ド</t>
    </rPh>
    <rPh sb="36" eb="38">
      <t>トクベツ</t>
    </rPh>
    <rPh sb="38" eb="40">
      <t>カンリ</t>
    </rPh>
    <rPh sb="40" eb="42">
      <t>サンギョウ</t>
    </rPh>
    <rPh sb="42" eb="45">
      <t>ハイキブツ</t>
    </rPh>
    <rPh sb="46" eb="47">
      <t>ゼン</t>
    </rPh>
    <rPh sb="47" eb="49">
      <t>ハッセイ</t>
    </rPh>
    <rPh sb="49" eb="50">
      <t>リョウ</t>
    </rPh>
    <rPh sb="53" eb="55">
      <t>エンカ</t>
    </rPh>
    <rPh sb="60" eb="63">
      <t>ハイキブツ</t>
    </rPh>
    <rPh sb="64" eb="65">
      <t>レイ</t>
    </rPh>
    <rPh sb="65" eb="66">
      <t>ダイ</t>
    </rPh>
    <rPh sb="67" eb="68">
      <t>ジョウ</t>
    </rPh>
    <rPh sb="70" eb="71">
      <t>ダイ</t>
    </rPh>
    <rPh sb="72" eb="73">
      <t>ゴウ</t>
    </rPh>
    <rPh sb="80" eb="81">
      <t>カカ</t>
    </rPh>
    <rPh sb="91" eb="92">
      <t>ノゾ</t>
    </rPh>
    <rPh sb="96" eb="98">
      <t>キニュウ</t>
    </rPh>
    <rPh sb="107" eb="108">
      <t>リョウ</t>
    </rPh>
    <rPh sb="113" eb="115">
      <t>イジョウ</t>
    </rPh>
    <rPh sb="116" eb="117">
      <t>モノ</t>
    </rPh>
    <rPh sb="123" eb="125">
      <t>コンゴ</t>
    </rPh>
    <rPh sb="126" eb="128">
      <t>デンシ</t>
    </rPh>
    <rPh sb="128" eb="130">
      <t>ジョウホウ</t>
    </rPh>
    <rPh sb="130" eb="132">
      <t>ショリ</t>
    </rPh>
    <rPh sb="132" eb="134">
      <t>ソシキ</t>
    </rPh>
    <rPh sb="135" eb="137">
      <t>シヨウ</t>
    </rPh>
    <rPh sb="138" eb="139">
      <t>カン</t>
    </rPh>
    <rPh sb="141" eb="143">
      <t>トリクミ</t>
    </rPh>
    <phoneticPr fontId="3"/>
  </si>
  <si>
    <t>令和６年度発生する特別管理産業廃棄物ごとの目標量と処理計画</t>
    <rPh sb="0" eb="2">
      <t>レイワ</t>
    </rPh>
    <rPh sb="3" eb="5">
      <t>ネンド</t>
    </rPh>
    <rPh sb="5" eb="7">
      <t>ハッセイ</t>
    </rPh>
    <rPh sb="9" eb="11">
      <t>トクベツ</t>
    </rPh>
    <rPh sb="11" eb="13">
      <t>カンリ</t>
    </rPh>
    <phoneticPr fontId="3"/>
  </si>
  <si>
    <t>注）右上のフローには、令和６年度の目標量を記載してください。下の表には、令和５年度実績を記載してください。なお、様式５をあわせて提出する場合には、先に様式５を入力し、データ反映・印刷ツールを使用するとこちらに数値が反映されます。</t>
    <rPh sb="0" eb="1">
      <t>チュウ</t>
    </rPh>
    <rPh sb="2" eb="4">
      <t>ミギウエ</t>
    </rPh>
    <rPh sb="11" eb="13">
      <t>レイワ</t>
    </rPh>
    <rPh sb="14" eb="16">
      <t>ネンド</t>
    </rPh>
    <rPh sb="15" eb="16">
      <t>ド</t>
    </rPh>
    <rPh sb="17" eb="19">
      <t>モクヒョウ</t>
    </rPh>
    <rPh sb="19" eb="20">
      <t>リョウ</t>
    </rPh>
    <rPh sb="21" eb="23">
      <t>キサイ</t>
    </rPh>
    <rPh sb="30" eb="31">
      <t>シタ</t>
    </rPh>
    <rPh sb="32" eb="33">
      <t>ヒョウ</t>
    </rPh>
    <rPh sb="40" eb="41">
      <t>ド</t>
    </rPh>
    <rPh sb="41" eb="42">
      <t>ジツ</t>
    </rPh>
    <rPh sb="42" eb="43">
      <t>セキ</t>
    </rPh>
    <rPh sb="44" eb="46">
      <t>キサイ</t>
    </rPh>
    <rPh sb="86" eb="88">
      <t>ハンエイ</t>
    </rPh>
    <rPh sb="89" eb="91">
      <t>インサツ</t>
    </rPh>
    <rPh sb="95" eb="97">
      <t>シヨウ</t>
    </rPh>
    <phoneticPr fontId="3"/>
  </si>
  <si>
    <t>令和５年度実績</t>
    <rPh sb="0" eb="2">
      <t>レイワ</t>
    </rPh>
    <rPh sb="3" eb="5">
      <t>ネンド</t>
    </rPh>
    <rPh sb="5" eb="7">
      <t>ジッセキ</t>
    </rPh>
    <phoneticPr fontId="3"/>
  </si>
  <si>
    <t>令和 ６年 ６月 ２８日</t>
    <phoneticPr fontId="3"/>
  </si>
  <si>
    <t>横浜市金沢区昭和町３１７５</t>
  </si>
  <si>
    <t>日本飛行機株式会社</t>
  </si>
  <si>
    <t>日本飛行機株式会社　横浜工場</t>
  </si>
  <si>
    <t>045-773-5121</t>
  </si>
  <si>
    <t>横浜市長</t>
  </si>
  <si>
    <t>航空機部品、宇宙機器部品の設計製造</t>
  </si>
  <si>
    <t>〇</t>
    <phoneticPr fontId="3"/>
  </si>
  <si>
    <t>別紙ー２参照</t>
    <phoneticPr fontId="3"/>
  </si>
  <si>
    <t>無用な廃水の発生抑制</t>
    <rPh sb="0" eb="2">
      <t>ムヨウ</t>
    </rPh>
    <rPh sb="3" eb="5">
      <t>ハイスイ</t>
    </rPh>
    <rPh sb="6" eb="10">
      <t>ハッセイヨクセイ</t>
    </rPh>
    <phoneticPr fontId="3"/>
  </si>
  <si>
    <t>廃棄物の削減</t>
    <rPh sb="0" eb="3">
      <t>ハイキブツ</t>
    </rPh>
    <rPh sb="4" eb="6">
      <t>サクゲン</t>
    </rPh>
    <phoneticPr fontId="3"/>
  </si>
  <si>
    <t>有害物が普通の廃棄物（廃液）に混入し、特管廃棄物になる事の防止</t>
    <rPh sb="0" eb="2">
      <t>ユウガイ</t>
    </rPh>
    <rPh sb="2" eb="3">
      <t>ブツ</t>
    </rPh>
    <rPh sb="4" eb="6">
      <t>フツウ</t>
    </rPh>
    <rPh sb="7" eb="10">
      <t>ハイキブツ</t>
    </rPh>
    <rPh sb="11" eb="13">
      <t>ハイエキ</t>
    </rPh>
    <rPh sb="15" eb="17">
      <t>コンニュウ</t>
    </rPh>
    <rPh sb="19" eb="21">
      <t>トッカン</t>
    </rPh>
    <rPh sb="21" eb="24">
      <t>ハイキブツ</t>
    </rPh>
    <rPh sb="27" eb="28">
      <t>コト</t>
    </rPh>
    <rPh sb="29" eb="31">
      <t>ボウシ</t>
    </rPh>
    <phoneticPr fontId="3"/>
  </si>
  <si>
    <t>有害でない材料への転換の検討</t>
    <rPh sb="0" eb="2">
      <t>ユウガイ</t>
    </rPh>
    <rPh sb="5" eb="7">
      <t>ザイリョウ</t>
    </rPh>
    <rPh sb="9" eb="11">
      <t>テンカン</t>
    </rPh>
    <rPh sb="12" eb="14">
      <t>ケントウ</t>
    </rPh>
    <phoneticPr fontId="3"/>
  </si>
  <si>
    <t>特管産廃となる対象は、再生利用はしていない。</t>
    <rPh sb="0" eb="2">
      <t>トッカン</t>
    </rPh>
    <rPh sb="2" eb="4">
      <t>サンパイ</t>
    </rPh>
    <rPh sb="7" eb="9">
      <t>タイショウ</t>
    </rPh>
    <rPh sb="11" eb="13">
      <t>サイセイ</t>
    </rPh>
    <rPh sb="13" eb="15">
      <t>リヨウ</t>
    </rPh>
    <phoneticPr fontId="3"/>
  </si>
  <si>
    <t>自ら特管廃棄物を利用、処理する計画はない。</t>
    <rPh sb="0" eb="1">
      <t>ミズカ</t>
    </rPh>
    <rPh sb="2" eb="4">
      <t>トッカン</t>
    </rPh>
    <rPh sb="4" eb="7">
      <t>ハイキブツ</t>
    </rPh>
    <rPh sb="8" eb="10">
      <t>リヨウ</t>
    </rPh>
    <rPh sb="11" eb="13">
      <t>ショリ</t>
    </rPh>
    <rPh sb="15" eb="17">
      <t>ケイカク</t>
    </rPh>
    <phoneticPr fontId="3"/>
  </si>
  <si>
    <t>実施していない。</t>
    <rPh sb="0" eb="2">
      <t>ジッシ</t>
    </rPh>
    <phoneticPr fontId="3"/>
  </si>
  <si>
    <t>実施予定はない。</t>
    <rPh sb="0" eb="2">
      <t>ジッシ</t>
    </rPh>
    <rPh sb="2" eb="4">
      <t>ヨテイ</t>
    </rPh>
    <phoneticPr fontId="3"/>
  </si>
  <si>
    <t>なし</t>
    <phoneticPr fontId="3"/>
  </si>
  <si>
    <t>２０１９年より、全て電子マニフェストで対応済み。</t>
    <rPh sb="4" eb="5">
      <t>ネン</t>
    </rPh>
    <rPh sb="8" eb="9">
      <t>スベ</t>
    </rPh>
    <rPh sb="10" eb="12">
      <t>デンシ</t>
    </rPh>
    <rPh sb="19" eb="21">
      <t>タイオウ</t>
    </rPh>
    <rPh sb="21" eb="22">
      <t>ズ</t>
    </rPh>
    <phoneticPr fontId="3"/>
  </si>
  <si>
    <t>確実に効率的に処理できる専門業者への委託処理を継続する。</t>
    <rPh sb="0" eb="2">
      <t>カクジツ</t>
    </rPh>
    <rPh sb="3" eb="5">
      <t>コウリツ</t>
    </rPh>
    <rPh sb="5" eb="6">
      <t>テキ</t>
    </rPh>
    <rPh sb="7" eb="9">
      <t>ショリ</t>
    </rPh>
    <rPh sb="12" eb="14">
      <t>センモン</t>
    </rPh>
    <rPh sb="14" eb="16">
      <t>ギョウシャ</t>
    </rPh>
    <rPh sb="18" eb="20">
      <t>イタク</t>
    </rPh>
    <rPh sb="20" eb="22">
      <t>ショリ</t>
    </rPh>
    <rPh sb="23" eb="25">
      <t>ケイゾク</t>
    </rPh>
    <phoneticPr fontId="3"/>
  </si>
  <si>
    <t>①老化した表面処理液、メッキ液の処分（別紙ー１参照）
②処理施設から発生する汚水、汚泥等の処分
③工事などで表面処理設備、排水処理施設の清掃、水抜きの際の排水の委託処分
④廃棄溶剤、塗料お処分
⑤微量ＰＣＢ含有のトランスの処分</t>
    <rPh sb="16" eb="18">
      <t>ショブン</t>
    </rPh>
    <rPh sb="45" eb="47">
      <t>ショブン</t>
    </rPh>
    <rPh sb="68" eb="70">
      <t>セイソウ</t>
    </rPh>
    <rPh sb="71" eb="73">
      <t>ミズヌ</t>
    </rPh>
    <rPh sb="75" eb="76">
      <t>サイ</t>
    </rPh>
    <rPh sb="80" eb="82">
      <t>イタク</t>
    </rPh>
    <rPh sb="82" eb="84">
      <t>ショブン</t>
    </rPh>
    <rPh sb="86" eb="88">
      <t>ハイキ</t>
    </rPh>
    <rPh sb="88" eb="90">
      <t>ヨウザイ</t>
    </rPh>
    <rPh sb="91" eb="93">
      <t>トリョウ</t>
    </rPh>
    <rPh sb="94" eb="96">
      <t>ショブン</t>
    </rPh>
    <rPh sb="98" eb="100">
      <t>ビリョウ</t>
    </rPh>
    <rPh sb="103" eb="105">
      <t>ガンユウ</t>
    </rPh>
    <rPh sb="111" eb="113">
      <t>ショブン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</si>
</sst>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5">
    <numFmt numFmtId="176" formatCode="#,##0.0_ ;[Red]\-#,##0.0\ "/>
    <numFmt numFmtId="177" formatCode="_ * #,###_ ;_ * \-#,###_ ;_ * &quot;&quot;_ ;_ @_ "/>
    <numFmt numFmtId="178" formatCode="#,##0.0;[Red]\-#,##0.0"/>
    <numFmt numFmtId="179" formatCode="_ * #,###.0_ ;_ * \-#,###.0_ ;_ * &quot;&quot;_ ;_ @_ "/>
    <numFmt numFmtId="180" formatCode="\(\ \ \ \ \ ###\ \ \ \ \ \)"/>
    <numFmt numFmtId="181" formatCode="0;0;"/>
    <numFmt numFmtId="182" formatCode="&quot;県；&quot;#,##0.0&quot;ｔ&quot;"/>
    <numFmt numFmtId="183" formatCode="&quot;横浜；&quot;#,##0.0&quot;ｔ&quot;"/>
    <numFmt numFmtId="184" formatCode="&quot;川崎；&quot;#,##0.0&quot;ｔ&quot;"/>
    <numFmt numFmtId="185" formatCode="&quot;横須賀；&quot;#,##0.0&quot;ｔ&quot;"/>
    <numFmt numFmtId="186" formatCode="_ * #,###.00_ ;_ * \-#,###.00_ ;_ * &quot;&quot;_ ;_ @_ "/>
    <numFmt numFmtId="187" formatCode="#,##0.00_ ;[Red]\-#,##0.00\ "/>
    <numFmt numFmtId="188" formatCode="#,##0_ "/>
    <numFmt numFmtId="189" formatCode="_ * #,##0.00_ ;_ * \-#,##0.00_ ;_ * &quot;&quot;_ ;_ @_ "/>
    <numFmt numFmtId="190" formatCode="#,##0.00_ "/>
  </numFmts>
  <fonts count="46">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2"/>
      <name val="ＭＳ Ｐゴシック"/>
      <family val="3"/>
      <charset val="128"/>
    </font>
    <font>
      <sz val="14"/>
      <name val="ＭＳ Ｐゴシック"/>
      <family val="3"/>
      <charset val="128"/>
    </font>
    <font>
      <sz val="9"/>
      <name val="ＭＳ Ｐゴシック"/>
      <family val="3"/>
      <charset val="128"/>
    </font>
    <font>
      <sz val="8"/>
      <name val="ＭＳ Ｐゴシック"/>
      <family val="3"/>
      <charset val="128"/>
    </font>
    <font>
      <sz val="10.5"/>
      <name val="ＭＳ 明朝"/>
      <family val="1"/>
      <charset val="128"/>
    </font>
    <font>
      <sz val="9"/>
      <name val="ＭＳ Ｐ明朝"/>
      <family val="1"/>
      <charset val="128"/>
    </font>
    <font>
      <sz val="9"/>
      <color indexed="81"/>
      <name val="ＭＳ Ｐゴシック"/>
      <family val="3"/>
      <charset val="128"/>
    </font>
    <font>
      <b/>
      <sz val="11"/>
      <color indexed="10"/>
      <name val="ＭＳ Ｐゴシック"/>
      <family val="3"/>
      <charset val="128"/>
    </font>
    <font>
      <b/>
      <sz val="11"/>
      <color indexed="8"/>
      <name val="ＭＳ Ｐゴシック"/>
      <family val="3"/>
      <charset val="128"/>
    </font>
    <font>
      <b/>
      <sz val="9"/>
      <color indexed="81"/>
      <name val="ＭＳ Ｐゴシック"/>
      <family val="3"/>
      <charset val="128"/>
    </font>
    <font>
      <b/>
      <sz val="10"/>
      <color indexed="10"/>
      <name val="ＭＳ Ｐゴシック"/>
      <family val="3"/>
      <charset val="128"/>
    </font>
    <font>
      <b/>
      <sz val="12"/>
      <color indexed="10"/>
      <name val="ＭＳ Ｐゴシック"/>
      <family val="3"/>
      <charset val="128"/>
    </font>
    <font>
      <b/>
      <sz val="18"/>
      <color indexed="10"/>
      <name val="ＭＳ Ｐゴシック"/>
      <family val="3"/>
      <charset val="128"/>
    </font>
    <font>
      <b/>
      <sz val="11"/>
      <color indexed="12"/>
      <name val="ＭＳ Ｐゴシック"/>
      <family val="3"/>
      <charset val="128"/>
    </font>
    <font>
      <b/>
      <sz val="11"/>
      <color indexed="48"/>
      <name val="ＭＳ Ｐゴシック"/>
      <family val="3"/>
      <charset val="128"/>
    </font>
    <font>
      <sz val="9"/>
      <color indexed="48"/>
      <name val="ＭＳ Ｐゴシック"/>
      <family val="3"/>
      <charset val="128"/>
    </font>
    <font>
      <sz val="16"/>
      <name val="ＭＳ Ｐゴシック"/>
      <family val="3"/>
      <charset val="128"/>
    </font>
    <font>
      <sz val="12"/>
      <color indexed="10"/>
      <name val="HG創英角ﾎﾟｯﾌﾟ体"/>
      <family val="3"/>
      <charset val="128"/>
    </font>
    <font>
      <b/>
      <sz val="10"/>
      <color indexed="81"/>
      <name val="ＭＳ Ｐゴシック"/>
      <family val="3"/>
      <charset val="128"/>
    </font>
    <font>
      <sz val="8"/>
      <color indexed="48"/>
      <name val="ＭＳ Ｐゴシック"/>
      <family val="3"/>
      <charset val="128"/>
    </font>
    <font>
      <sz val="10"/>
      <color indexed="81"/>
      <name val="ＭＳ Ｐゴシック"/>
      <family val="3"/>
      <charset val="128"/>
    </font>
    <font>
      <b/>
      <sz val="11"/>
      <color indexed="81"/>
      <name val="ＭＳ Ｐゴシック"/>
      <family val="3"/>
      <charset val="128"/>
    </font>
    <font>
      <sz val="7"/>
      <name val="ＭＳ Ｐゴシック"/>
      <family val="3"/>
      <charset val="128"/>
    </font>
    <font>
      <b/>
      <sz val="10"/>
      <color indexed="10"/>
      <name val="ＭＳ Ｐゴシック"/>
      <family val="3"/>
      <charset val="128"/>
    </font>
    <font>
      <sz val="10"/>
      <color indexed="9"/>
      <name val="ＭＳ Ｐゴシック"/>
      <family val="3"/>
      <charset val="128"/>
    </font>
    <font>
      <sz val="11"/>
      <color indexed="9"/>
      <name val="ＭＳ Ｐゴシック"/>
      <family val="3"/>
      <charset val="128"/>
    </font>
    <font>
      <b/>
      <u/>
      <sz val="11"/>
      <color indexed="10"/>
      <name val="ＭＳ Ｐゴシック"/>
      <family val="3"/>
      <charset val="128"/>
    </font>
    <font>
      <u/>
      <sz val="11"/>
      <name val="ＭＳ Ｐゴシック"/>
      <family val="3"/>
      <charset val="128"/>
    </font>
    <font>
      <sz val="10"/>
      <color rgb="FFFF33CC"/>
      <name val="ＭＳ Ｐゴシック"/>
      <family val="3"/>
      <charset val="128"/>
    </font>
    <font>
      <b/>
      <sz val="11"/>
      <color rgb="FFFF33CC"/>
      <name val="ＭＳ Ｐゴシック"/>
      <family val="3"/>
      <charset val="128"/>
    </font>
    <font>
      <b/>
      <sz val="10"/>
      <color rgb="FFFF33CC"/>
      <name val="ＭＳ Ｐゴシック"/>
      <family val="3"/>
      <charset val="128"/>
    </font>
    <font>
      <sz val="11"/>
      <color rgb="FFFF33CC"/>
      <name val="ＭＳ Ｐゴシック"/>
      <family val="3"/>
      <charset val="128"/>
    </font>
    <font>
      <b/>
      <sz val="11"/>
      <color rgb="FFFF0000"/>
      <name val="ＭＳ Ｐゴシック"/>
      <family val="3"/>
      <charset val="128"/>
    </font>
    <font>
      <b/>
      <sz val="10"/>
      <color rgb="FFFF0000"/>
      <name val="ＭＳ Ｐゴシック"/>
      <family val="3"/>
      <charset val="128"/>
    </font>
    <font>
      <b/>
      <u/>
      <sz val="11"/>
      <color rgb="FFFF0000"/>
      <name val="ＭＳ Ｐゴシック"/>
      <family val="3"/>
      <charset val="128"/>
    </font>
    <font>
      <sz val="9"/>
      <color indexed="81"/>
      <name val="MS P ゴシック"/>
      <family val="3"/>
      <charset val="128"/>
    </font>
    <font>
      <sz val="6"/>
      <name val="ＭＳ 明朝"/>
      <family val="2"/>
      <charset val="128"/>
    </font>
    <font>
      <sz val="8"/>
      <name val="ＭＳ 明朝"/>
      <family val="2"/>
      <charset val="128"/>
    </font>
    <font>
      <sz val="9"/>
      <color theme="0"/>
      <name val="ＭＳ Ｐゴシック"/>
      <family val="3"/>
      <charset val="128"/>
    </font>
    <font>
      <b/>
      <sz val="11"/>
      <name val="ＭＳ Ｐゴシック"/>
      <family val="3"/>
      <charset val="128"/>
    </font>
    <font>
      <sz val="11"/>
      <color theme="0"/>
      <name val="ＭＳ Ｐゴシック"/>
      <family val="3"/>
      <charset val="128"/>
    </font>
  </fonts>
  <fills count="10">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indexed="47"/>
        <bgColor indexed="64"/>
      </patternFill>
    </fill>
    <fill>
      <patternFill patternType="solid">
        <fgColor indexed="42"/>
        <bgColor indexed="64"/>
      </patternFill>
    </fill>
    <fill>
      <patternFill patternType="solid">
        <fgColor indexed="22"/>
        <bgColor indexed="64"/>
      </patternFill>
    </fill>
    <fill>
      <patternFill patternType="solid">
        <fgColor rgb="FFCCFFCC"/>
        <bgColor indexed="64"/>
      </patternFill>
    </fill>
    <fill>
      <patternFill patternType="solid">
        <fgColor rgb="FFCCFFFF"/>
        <bgColor indexed="64"/>
      </patternFill>
    </fill>
    <fill>
      <patternFill patternType="solid">
        <fgColor rgb="FFFFCC99"/>
        <bgColor indexed="64"/>
      </patternFill>
    </fill>
  </fills>
  <borders count="140">
    <border>
      <left/>
      <right/>
      <top/>
      <bottom/>
      <diagonal/>
    </border>
    <border>
      <left/>
      <right/>
      <top style="thin">
        <color indexed="64"/>
      </top>
      <bottom/>
      <diagonal/>
    </border>
    <border>
      <left style="medium">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right style="medium">
        <color indexed="64"/>
      </right>
      <top/>
      <bottom style="double">
        <color indexed="64"/>
      </bottom>
      <diagonal/>
    </border>
    <border>
      <left/>
      <right style="thin">
        <color indexed="64"/>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double">
        <color indexed="64"/>
      </left>
      <right/>
      <top style="double">
        <color indexed="64"/>
      </top>
      <bottom style="thin">
        <color indexed="64"/>
      </bottom>
      <diagonal/>
    </border>
    <border>
      <left style="double">
        <color indexed="64"/>
      </left>
      <right/>
      <top/>
      <bottom style="medium">
        <color indexed="64"/>
      </bottom>
      <diagonal/>
    </border>
    <border>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thin">
        <color indexed="64"/>
      </bottom>
      <diagonal/>
    </border>
    <border>
      <left/>
      <right style="double">
        <color indexed="64"/>
      </right>
      <top style="thin">
        <color indexed="64"/>
      </top>
      <bottom style="double">
        <color indexed="64"/>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style="medium">
        <color indexed="64"/>
      </right>
      <top/>
      <bottom/>
      <diagonal/>
    </border>
    <border>
      <left style="thin">
        <color indexed="64"/>
      </left>
      <right style="medium">
        <color indexed="64"/>
      </right>
      <top/>
      <bottom style="medium">
        <color indexed="64"/>
      </bottom>
      <diagonal/>
    </border>
    <border>
      <left/>
      <right style="medium">
        <color indexed="64"/>
      </right>
      <top/>
      <bottom style="medium">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right/>
      <top/>
      <bottom style="double">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bottom/>
      <diagonal/>
    </border>
    <border>
      <left style="medium">
        <color indexed="64"/>
      </left>
      <right/>
      <top/>
      <bottom/>
      <diagonal/>
    </border>
    <border>
      <left style="medium">
        <color indexed="64"/>
      </left>
      <right/>
      <top/>
      <bottom style="medium">
        <color indexed="64"/>
      </bottom>
      <diagonal/>
    </border>
    <border>
      <left/>
      <right style="double">
        <color indexed="64"/>
      </right>
      <top/>
      <bottom/>
      <diagonal/>
    </border>
    <border>
      <left style="double">
        <color indexed="64"/>
      </left>
      <right style="medium">
        <color indexed="64"/>
      </right>
      <top/>
      <bottom style="medium">
        <color indexed="64"/>
      </bottom>
      <diagonal/>
    </border>
    <border>
      <left/>
      <right style="double">
        <color indexed="64"/>
      </right>
      <top/>
      <bottom style="double">
        <color indexed="64"/>
      </bottom>
      <diagonal/>
    </border>
    <border>
      <left style="double">
        <color indexed="64"/>
      </left>
      <right style="double">
        <color indexed="64"/>
      </right>
      <top style="double">
        <color indexed="64"/>
      </top>
      <bottom style="double">
        <color indexed="64"/>
      </bottom>
      <diagonal/>
    </border>
    <border>
      <left style="medium">
        <color indexed="64"/>
      </left>
      <right style="medium">
        <color indexed="64"/>
      </right>
      <top style="double">
        <color indexed="64"/>
      </top>
      <bottom/>
      <diagonal/>
    </border>
    <border>
      <left style="medium">
        <color indexed="64"/>
      </left>
      <right style="medium">
        <color indexed="64"/>
      </right>
      <top/>
      <bottom style="double">
        <color indexed="64"/>
      </bottom>
      <diagonal/>
    </border>
    <border>
      <left style="medium">
        <color indexed="64"/>
      </left>
      <right/>
      <top/>
      <bottom style="thin">
        <color indexed="64"/>
      </bottom>
      <diagonal/>
    </border>
    <border>
      <left/>
      <right/>
      <top style="hair">
        <color indexed="64"/>
      </top>
      <bottom style="hair">
        <color indexed="64"/>
      </bottom>
      <diagonal/>
    </border>
    <border>
      <left/>
      <right/>
      <top style="hair">
        <color indexed="64"/>
      </top>
      <bottom style="medium">
        <color indexed="64"/>
      </bottom>
      <diagonal/>
    </border>
    <border>
      <left/>
      <right/>
      <top/>
      <bottom style="hair">
        <color indexed="64"/>
      </bottom>
      <diagonal/>
    </border>
    <border>
      <left style="medium">
        <color indexed="64"/>
      </left>
      <right style="thin">
        <color indexed="64"/>
      </right>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style="hair">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double">
        <color indexed="64"/>
      </left>
      <right/>
      <top/>
      <bottom/>
      <diagonal/>
    </border>
    <border>
      <left/>
      <right style="dashed">
        <color indexed="64"/>
      </right>
      <top style="medium">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top style="double">
        <color indexed="64"/>
      </top>
      <bottom style="double">
        <color indexed="64"/>
      </bottom>
      <diagonal/>
    </border>
    <border>
      <left style="medium">
        <color indexed="64"/>
      </left>
      <right/>
      <top style="hair">
        <color indexed="64"/>
      </top>
      <bottom style="double">
        <color indexed="64"/>
      </bottom>
      <diagonal/>
    </border>
    <border>
      <left style="dotted">
        <color indexed="64"/>
      </left>
      <right/>
      <top style="dotted">
        <color indexed="64"/>
      </top>
      <bottom style="thin">
        <color indexed="64"/>
      </bottom>
      <diagonal/>
    </border>
    <border>
      <left/>
      <right style="thin">
        <color indexed="64"/>
      </right>
      <top style="dotted">
        <color indexed="64"/>
      </top>
      <bottom style="thin">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right style="hair">
        <color indexed="64"/>
      </right>
      <top/>
      <bottom/>
      <diagonal/>
    </border>
    <border>
      <left/>
      <right style="hair">
        <color indexed="64"/>
      </right>
      <top/>
      <bottom style="thin">
        <color indexed="64"/>
      </bottom>
      <diagonal/>
    </border>
    <border>
      <left style="thin">
        <color indexed="64"/>
      </left>
      <right style="thin">
        <color indexed="64"/>
      </right>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style="thin">
        <color indexed="64"/>
      </right>
      <top style="hair">
        <color indexed="64"/>
      </top>
      <bottom style="double">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right style="medium">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medium">
        <color indexed="64"/>
      </bottom>
      <diagonal/>
    </border>
    <border>
      <left/>
      <right style="medium">
        <color indexed="64"/>
      </right>
      <top style="hair">
        <color indexed="64"/>
      </top>
      <bottom style="medium">
        <color indexed="64"/>
      </bottom>
      <diagonal/>
    </border>
    <border>
      <left/>
      <right style="medium">
        <color indexed="64"/>
      </right>
      <top style="hair">
        <color indexed="64"/>
      </top>
      <bottom style="double">
        <color indexed="64"/>
      </bottom>
      <diagonal/>
    </border>
    <border>
      <left/>
      <right style="medium">
        <color indexed="64"/>
      </right>
      <top style="double">
        <color indexed="64"/>
      </top>
      <bottom style="double">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double">
        <color indexed="64"/>
      </left>
      <right style="medium">
        <color indexed="64"/>
      </right>
      <top/>
      <bottom/>
      <diagonal/>
    </border>
    <border>
      <left style="medium">
        <color indexed="64"/>
      </left>
      <right style="double">
        <color indexed="64"/>
      </right>
      <top/>
      <bottom style="medium">
        <color indexed="64"/>
      </bottom>
      <diagonal/>
    </border>
    <border>
      <left style="thin">
        <color indexed="64"/>
      </left>
      <right style="thin">
        <color indexed="64"/>
      </right>
      <top style="double">
        <color indexed="64"/>
      </top>
      <bottom style="thin">
        <color indexed="64"/>
      </bottom>
      <diagonal/>
    </border>
    <border>
      <left/>
      <right style="medium">
        <color indexed="64"/>
      </right>
      <top style="double">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top/>
      <bottom style="dotted">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right style="dotted">
        <color indexed="64"/>
      </right>
      <top/>
      <bottom style="dotted">
        <color indexed="64"/>
      </bottom>
      <diagonal/>
    </border>
    <border>
      <left style="double">
        <color indexed="64"/>
      </left>
      <right/>
      <top style="thin">
        <color indexed="64"/>
      </top>
      <bottom style="double">
        <color indexed="64"/>
      </bottom>
      <diagonal/>
    </border>
    <border>
      <left/>
      <right/>
      <top style="thin">
        <color indexed="64"/>
      </top>
      <bottom style="double">
        <color indexed="64"/>
      </bottom>
      <diagonal/>
    </border>
    <border>
      <left style="medium">
        <color indexed="64"/>
      </left>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dotted">
        <color indexed="64"/>
      </left>
      <right/>
      <top/>
      <bottom style="dotted">
        <color indexed="64"/>
      </bottom>
      <diagonal/>
    </border>
    <border>
      <left style="thin">
        <color indexed="64"/>
      </left>
      <right/>
      <top style="thin">
        <color indexed="64"/>
      </top>
      <bottom style="medium">
        <color indexed="64"/>
      </bottom>
      <diagonal/>
    </border>
    <border>
      <left style="double">
        <color indexed="64"/>
      </left>
      <right/>
      <top/>
      <bottom style="double">
        <color indexed="64"/>
      </bottom>
      <diagonal/>
    </border>
    <border>
      <left/>
      <right/>
      <top style="double">
        <color indexed="64"/>
      </top>
      <bottom/>
      <diagonal/>
    </border>
    <border>
      <left/>
      <right style="double">
        <color indexed="64"/>
      </right>
      <top style="double">
        <color indexed="64"/>
      </top>
      <bottom/>
      <diagonal/>
    </border>
    <border>
      <left/>
      <right style="double">
        <color indexed="64"/>
      </right>
      <top/>
      <bottom style="thin">
        <color indexed="64"/>
      </bottom>
      <diagonal/>
    </border>
    <border>
      <left style="double">
        <color indexed="64"/>
      </left>
      <right/>
      <top style="double">
        <color indexed="64"/>
      </top>
      <bottom/>
      <diagonal/>
    </border>
    <border>
      <left style="double">
        <color indexed="64"/>
      </left>
      <right/>
      <top/>
      <bottom style="thin">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hair">
        <color indexed="64"/>
      </top>
      <bottom style="hair">
        <color indexed="64"/>
      </bottom>
      <diagonal/>
    </border>
    <border>
      <left/>
      <right/>
      <top style="thin">
        <color indexed="64"/>
      </top>
      <bottom style="hair">
        <color indexed="64"/>
      </bottom>
      <diagonal/>
    </border>
    <border>
      <left/>
      <right style="thin">
        <color indexed="64"/>
      </right>
      <top/>
      <bottom style="hair">
        <color indexed="64"/>
      </bottom>
      <diagonal/>
    </border>
    <border>
      <left style="medium">
        <color indexed="64"/>
      </left>
      <right/>
      <top style="hair">
        <color indexed="64"/>
      </top>
      <bottom style="hair">
        <color indexed="64"/>
      </bottom>
      <diagonal/>
    </border>
    <border>
      <left/>
      <right style="thin">
        <color indexed="64"/>
      </right>
      <top style="hair">
        <color indexed="64"/>
      </top>
      <bottom style="medium">
        <color indexed="64"/>
      </bottom>
      <diagonal/>
    </border>
    <border>
      <left/>
      <right style="thin">
        <color indexed="64"/>
      </right>
      <top style="double">
        <color indexed="64"/>
      </top>
      <bottom style="thin">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s>
  <cellStyleXfs count="5">
    <xf numFmtId="0" fontId="0" fillId="0" borderId="0">
      <alignment vertical="center"/>
    </xf>
    <xf numFmtId="38" fontId="2" fillId="0" borderId="0" applyFont="0" applyFill="0" applyBorder="0" applyAlignment="0" applyProtection="0">
      <alignment vertical="center"/>
    </xf>
    <xf numFmtId="0" fontId="1" fillId="0" borderId="0"/>
    <xf numFmtId="0" fontId="2" fillId="0" borderId="0"/>
    <xf numFmtId="0" fontId="2" fillId="0" borderId="0"/>
  </cellStyleXfs>
  <cellXfs count="1100">
    <xf numFmtId="0" fontId="0" fillId="0" borderId="0" xfId="0">
      <alignment vertical="center"/>
    </xf>
    <xf numFmtId="0" fontId="0" fillId="0" borderId="0" xfId="0" applyAlignment="1">
      <alignment vertical="center"/>
    </xf>
    <xf numFmtId="0" fontId="0" fillId="0" borderId="0" xfId="0" applyAlignment="1" applyProtection="1">
      <alignment vertical="center"/>
    </xf>
    <xf numFmtId="0" fontId="4" fillId="0" borderId="0" xfId="0" applyFont="1" applyAlignment="1" applyProtection="1">
      <alignment horizontal="right" vertical="center"/>
    </xf>
    <xf numFmtId="0" fontId="9" fillId="0" borderId="0" xfId="0" applyFont="1" applyAlignment="1" applyProtection="1">
      <alignment vertical="top"/>
    </xf>
    <xf numFmtId="0" fontId="4" fillId="0" borderId="0" xfId="0" applyFont="1" applyAlignment="1" applyProtection="1">
      <alignment vertical="center"/>
    </xf>
    <xf numFmtId="0" fontId="0" fillId="0" borderId="1" xfId="0" applyFill="1" applyBorder="1" applyAlignment="1" applyProtection="1">
      <alignment horizontal="left" vertical="center"/>
    </xf>
    <xf numFmtId="0" fontId="0" fillId="0" borderId="1" xfId="0" applyFill="1" applyBorder="1" applyAlignment="1" applyProtection="1">
      <alignment vertical="center" wrapText="1"/>
    </xf>
    <xf numFmtId="0" fontId="7" fillId="0" borderId="0" xfId="0" applyFont="1">
      <alignment vertical="center"/>
    </xf>
    <xf numFmtId="0" fontId="7" fillId="0" borderId="0" xfId="0" applyFont="1" applyBorder="1">
      <alignment vertical="center"/>
    </xf>
    <xf numFmtId="0" fontId="5" fillId="0" borderId="0" xfId="0" applyFont="1">
      <alignment vertical="center"/>
    </xf>
    <xf numFmtId="0" fontId="5" fillId="0" borderId="2" xfId="0" applyFont="1" applyBorder="1">
      <alignment vertical="center"/>
    </xf>
    <xf numFmtId="0" fontId="5" fillId="0" borderId="3" xfId="0" applyFont="1" applyBorder="1">
      <alignment vertical="center"/>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lignment vertical="center"/>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17" fillId="0" borderId="0" xfId="2" applyFont="1" applyFill="1" applyAlignment="1" applyProtection="1">
      <alignment horizontal="left"/>
    </xf>
    <xf numFmtId="0" fontId="7" fillId="0" borderId="0" xfId="0" applyFont="1" applyAlignment="1">
      <alignment vertical="center"/>
    </xf>
    <xf numFmtId="0" fontId="12" fillId="0" borderId="0" xfId="4" applyFont="1"/>
    <xf numFmtId="0" fontId="4" fillId="0" borderId="0" xfId="4" applyFont="1"/>
    <xf numFmtId="0" fontId="2" fillId="0" borderId="0" xfId="4" applyFont="1"/>
    <xf numFmtId="0" fontId="4" fillId="0" borderId="0" xfId="4" applyFont="1" applyProtection="1">
      <protection hidden="1"/>
    </xf>
    <xf numFmtId="0" fontId="4" fillId="0" borderId="0" xfId="4" applyFont="1" applyFill="1"/>
    <xf numFmtId="0" fontId="4" fillId="0" borderId="0" xfId="4" applyFont="1" applyBorder="1"/>
    <xf numFmtId="0" fontId="4" fillId="0" borderId="0" xfId="4" applyFont="1" applyBorder="1" applyAlignment="1">
      <alignment horizontal="right" vertical="center"/>
    </xf>
    <xf numFmtId="0" fontId="4" fillId="0" borderId="0" xfId="4" applyFont="1" applyBorder="1" applyAlignment="1">
      <alignment horizontal="left"/>
    </xf>
    <xf numFmtId="0" fontId="4" fillId="0" borderId="9" xfId="4" applyFont="1" applyBorder="1"/>
    <xf numFmtId="0" fontId="16" fillId="0" borderId="0" xfId="4" applyFont="1"/>
    <xf numFmtId="0" fontId="4" fillId="0" borderId="10" xfId="4" applyFont="1" applyBorder="1" applyAlignment="1"/>
    <xf numFmtId="0" fontId="4" fillId="0" borderId="10" xfId="4" applyFont="1" applyBorder="1" applyAlignment="1">
      <alignment horizontal="left" vertical="center"/>
    </xf>
    <xf numFmtId="0" fontId="4" fillId="0" borderId="10" xfId="4" applyFont="1" applyBorder="1" applyAlignment="1">
      <alignment horizontal="right" vertical="center"/>
    </xf>
    <xf numFmtId="0" fontId="4" fillId="0" borderId="10" xfId="4" applyFont="1" applyBorder="1" applyAlignment="1">
      <alignment vertical="center"/>
    </xf>
    <xf numFmtId="0" fontId="4" fillId="0" borderId="11" xfId="4" applyFont="1" applyBorder="1" applyAlignment="1">
      <alignment horizontal="left" vertical="center"/>
    </xf>
    <xf numFmtId="0" fontId="4" fillId="0" borderId="1" xfId="4" applyFont="1" applyBorder="1" applyAlignment="1"/>
    <xf numFmtId="0" fontId="4" fillId="0" borderId="1" xfId="4" applyFont="1" applyBorder="1" applyAlignment="1">
      <alignment horizontal="left" vertical="center"/>
    </xf>
    <xf numFmtId="0" fontId="4" fillId="0" borderId="1" xfId="4" applyFont="1" applyBorder="1" applyAlignment="1">
      <alignment horizontal="right" vertical="center"/>
    </xf>
    <xf numFmtId="0" fontId="4" fillId="0" borderId="1" xfId="4" applyFont="1" applyBorder="1" applyAlignment="1">
      <alignment vertical="center"/>
    </xf>
    <xf numFmtId="0" fontId="4" fillId="0" borderId="12" xfId="4" applyFont="1" applyBorder="1" applyAlignment="1">
      <alignment horizontal="left" vertical="center"/>
    </xf>
    <xf numFmtId="0" fontId="4" fillId="0" borderId="0" xfId="4" applyFont="1" applyBorder="1" applyAlignment="1">
      <alignment vertical="top"/>
    </xf>
    <xf numFmtId="0" fontId="4" fillId="0" borderId="13" xfId="4" applyFont="1" applyBorder="1" applyAlignment="1">
      <alignment vertical="top"/>
    </xf>
    <xf numFmtId="0" fontId="4" fillId="0" borderId="9" xfId="4" applyFont="1" applyBorder="1" applyAlignment="1">
      <alignment vertical="top"/>
    </xf>
    <xf numFmtId="0" fontId="4" fillId="0" borderId="14" xfId="4" applyFont="1" applyBorder="1" applyAlignment="1">
      <alignment vertical="top"/>
    </xf>
    <xf numFmtId="0" fontId="4" fillId="0" borderId="0" xfId="4" applyFont="1" applyProtection="1"/>
    <xf numFmtId="0" fontId="4" fillId="0" borderId="0" xfId="4" applyFont="1" applyAlignment="1" applyProtection="1">
      <alignment horizontal="right"/>
    </xf>
    <xf numFmtId="0" fontId="4" fillId="0" borderId="0" xfId="4" applyFont="1" applyAlignment="1" applyProtection="1"/>
    <xf numFmtId="0" fontId="4" fillId="0" borderId="0" xfId="4" applyFont="1" applyAlignment="1" applyProtection="1">
      <protection hidden="1"/>
    </xf>
    <xf numFmtId="0" fontId="4" fillId="0" borderId="0" xfId="4" applyFont="1" applyAlignment="1"/>
    <xf numFmtId="38" fontId="18" fillId="0" borderId="0" xfId="1" applyFont="1" applyAlignment="1">
      <alignment horizontal="left" vertical="center"/>
    </xf>
    <xf numFmtId="38" fontId="4" fillId="0" borderId="0" xfId="1" applyFont="1" applyAlignment="1">
      <alignment vertical="center" wrapText="1"/>
    </xf>
    <xf numFmtId="38" fontId="4" fillId="0" borderId="0" xfId="1" applyFont="1" applyFill="1" applyAlignment="1">
      <alignment vertical="center" wrapText="1"/>
    </xf>
    <xf numFmtId="38" fontId="4" fillId="0" borderId="0" xfId="1" applyFont="1" applyFill="1" applyAlignment="1">
      <alignment horizontal="centerContinuous" vertical="center" wrapText="1"/>
    </xf>
    <xf numFmtId="38" fontId="10" fillId="0" borderId="0" xfId="1" applyFont="1" applyBorder="1" applyAlignment="1">
      <alignment horizontal="right" vertical="top" shrinkToFit="1"/>
    </xf>
    <xf numFmtId="38" fontId="4" fillId="0" borderId="11" xfId="1" applyFont="1" applyBorder="1" applyAlignment="1">
      <alignment vertical="center" wrapText="1"/>
    </xf>
    <xf numFmtId="38" fontId="4" fillId="0" borderId="15" xfId="1" applyFont="1" applyBorder="1" applyAlignment="1">
      <alignment horizontal="center" vertical="center" wrapText="1"/>
    </xf>
    <xf numFmtId="38" fontId="0" fillId="0" borderId="16" xfId="1" applyFont="1" applyBorder="1" applyAlignment="1">
      <alignment vertical="center" wrapText="1"/>
    </xf>
    <xf numFmtId="38" fontId="0" fillId="0" borderId="17" xfId="1" applyFont="1" applyBorder="1" applyAlignment="1">
      <alignment vertical="center" wrapText="1"/>
    </xf>
    <xf numFmtId="38" fontId="4" fillId="0" borderId="17" xfId="1" applyFont="1" applyBorder="1" applyAlignment="1">
      <alignment vertical="center" wrapText="1"/>
    </xf>
    <xf numFmtId="38" fontId="4" fillId="0" borderId="18" xfId="1" applyFont="1" applyBorder="1" applyAlignment="1">
      <alignment vertical="center" wrapText="1"/>
    </xf>
    <xf numFmtId="38" fontId="4" fillId="0" borderId="9" xfId="1" applyFont="1" applyBorder="1" applyAlignment="1">
      <alignment vertical="center" wrapText="1"/>
    </xf>
    <xf numFmtId="38" fontId="4" fillId="0" borderId="19" xfId="1" applyFont="1" applyBorder="1" applyAlignment="1">
      <alignment horizontal="center" vertical="center" shrinkToFit="1"/>
    </xf>
    <xf numFmtId="38" fontId="4" fillId="0" borderId="20" xfId="1" applyFont="1" applyBorder="1" applyAlignment="1">
      <alignment vertical="center" wrapText="1"/>
    </xf>
    <xf numFmtId="38" fontId="4" fillId="0" borderId="0" xfId="1" applyFont="1" applyBorder="1" applyAlignment="1">
      <alignment vertical="center" wrapText="1"/>
    </xf>
    <xf numFmtId="38" fontId="4" fillId="0" borderId="21" xfId="1" applyFont="1" applyBorder="1" applyAlignment="1">
      <alignment vertical="center" wrapText="1"/>
    </xf>
    <xf numFmtId="38" fontId="4" fillId="0" borderId="7" xfId="1" applyFont="1" applyBorder="1" applyAlignment="1">
      <alignment vertical="center" wrapText="1"/>
    </xf>
    <xf numFmtId="38" fontId="4" fillId="0" borderId="22" xfId="1" applyFont="1" applyBorder="1" applyAlignment="1">
      <alignment vertical="center" wrapText="1"/>
    </xf>
    <xf numFmtId="38" fontId="4" fillId="0" borderId="23" xfId="1" applyFont="1" applyBorder="1" applyAlignment="1">
      <alignment vertical="center" wrapText="1"/>
    </xf>
    <xf numFmtId="38" fontId="4" fillId="0" borderId="0" xfId="1" applyFont="1" applyAlignment="1">
      <alignment horizontal="center" vertical="center" wrapText="1"/>
    </xf>
    <xf numFmtId="38" fontId="7" fillId="0" borderId="19" xfId="1" applyFont="1" applyBorder="1" applyAlignment="1">
      <alignment horizontal="center" vertical="center" shrinkToFit="1"/>
    </xf>
    <xf numFmtId="38" fontId="0" fillId="0" borderId="24" xfId="1" applyFont="1" applyBorder="1" applyAlignment="1">
      <alignment vertical="center" wrapText="1"/>
    </xf>
    <xf numFmtId="38" fontId="0" fillId="0" borderId="23" xfId="1" applyFont="1" applyBorder="1" applyAlignment="1">
      <alignment vertical="center" wrapText="1"/>
    </xf>
    <xf numFmtId="38" fontId="4" fillId="0" borderId="25" xfId="1" applyFont="1" applyBorder="1" applyAlignment="1">
      <alignment vertical="center" wrapText="1"/>
    </xf>
    <xf numFmtId="38" fontId="4" fillId="0" borderId="9" xfId="1" applyFont="1" applyBorder="1" applyAlignment="1">
      <alignment horizontal="left"/>
    </xf>
    <xf numFmtId="38" fontId="4" fillId="0" borderId="9" xfId="1" applyFont="1" applyBorder="1" applyAlignment="1">
      <alignment horizontal="center"/>
    </xf>
    <xf numFmtId="38" fontId="0" fillId="0" borderId="0" xfId="1" applyFont="1" applyBorder="1" applyAlignment="1">
      <alignment vertical="center" wrapText="1"/>
    </xf>
    <xf numFmtId="38" fontId="4" fillId="0" borderId="0" xfId="1" applyFont="1" applyBorder="1" applyAlignment="1">
      <alignment horizontal="center"/>
    </xf>
    <xf numFmtId="38" fontId="4" fillId="0" borderId="13" xfId="1" applyFont="1" applyBorder="1" applyAlignment="1">
      <alignment vertical="center" wrapText="1"/>
    </xf>
    <xf numFmtId="38" fontId="4" fillId="0" borderId="0" xfId="1" applyFont="1" applyAlignment="1"/>
    <xf numFmtId="38" fontId="4" fillId="0" borderId="0" xfId="1" applyFont="1" applyAlignment="1">
      <alignment vertical="center"/>
    </xf>
    <xf numFmtId="38" fontId="0" fillId="0" borderId="0" xfId="1" applyFont="1" applyAlignment="1">
      <alignment vertical="center"/>
    </xf>
    <xf numFmtId="38" fontId="4" fillId="0" borderId="0" xfId="1" applyFont="1" applyAlignment="1">
      <alignment horizontal="left" vertical="center"/>
    </xf>
    <xf numFmtId="38" fontId="9" fillId="0" borderId="0" xfId="1" applyFont="1" applyAlignment="1">
      <alignment vertical="center"/>
    </xf>
    <xf numFmtId="0" fontId="4" fillId="0" borderId="0" xfId="4" applyFont="1" applyFill="1" applyBorder="1" applyAlignment="1">
      <alignment horizontal="center"/>
    </xf>
    <xf numFmtId="0" fontId="4" fillId="0" borderId="0" xfId="2" applyFont="1" applyProtection="1">
      <protection hidden="1"/>
    </xf>
    <xf numFmtId="0" fontId="4" fillId="0" borderId="0" xfId="2" applyFont="1"/>
    <xf numFmtId="0" fontId="16" fillId="0" borderId="0" xfId="3" applyFont="1" applyFill="1" applyAlignment="1" applyProtection="1">
      <alignment horizontal="left"/>
    </xf>
    <xf numFmtId="0" fontId="4" fillId="0" borderId="26" xfId="4" applyFont="1" applyBorder="1"/>
    <xf numFmtId="0" fontId="4" fillId="0" borderId="27" xfId="4" applyFont="1" applyBorder="1"/>
    <xf numFmtId="0" fontId="4" fillId="0" borderId="28" xfId="4" applyFont="1" applyBorder="1"/>
    <xf numFmtId="0" fontId="4" fillId="0" borderId="29" xfId="4" applyFont="1" applyBorder="1"/>
    <xf numFmtId="0" fontId="4" fillId="0" borderId="30" xfId="4" applyFont="1" applyBorder="1"/>
    <xf numFmtId="0" fontId="4" fillId="0" borderId="30" xfId="4" applyFont="1" applyBorder="1" applyAlignment="1">
      <alignment horizontal="right"/>
    </xf>
    <xf numFmtId="0" fontId="4" fillId="0" borderId="31" xfId="4" applyFont="1" applyBorder="1"/>
    <xf numFmtId="38" fontId="0" fillId="0" borderId="0" xfId="1" applyFont="1" applyBorder="1" applyAlignment="1">
      <alignment horizontal="left" vertical="center"/>
    </xf>
    <xf numFmtId="38" fontId="0" fillId="0" borderId="0" xfId="1" applyFont="1" applyAlignment="1">
      <alignment horizontal="left" vertical="center"/>
    </xf>
    <xf numFmtId="38" fontId="15" fillId="0" borderId="0" xfId="1" applyFont="1" applyAlignment="1"/>
    <xf numFmtId="38" fontId="4" fillId="0" borderId="0" xfId="1" applyFont="1" applyFill="1" applyAlignment="1">
      <alignment horizontal="center" vertical="center"/>
    </xf>
    <xf numFmtId="0" fontId="5" fillId="0" borderId="0" xfId="0" applyFont="1" applyAlignment="1">
      <alignment horizontal="right" vertical="center" shrinkToFit="1"/>
    </xf>
    <xf numFmtId="0" fontId="4" fillId="0" borderId="0" xfId="2" applyFont="1" applyAlignment="1"/>
    <xf numFmtId="0" fontId="12" fillId="0" borderId="0" xfId="4" applyFont="1" applyAlignment="1"/>
    <xf numFmtId="0" fontId="2" fillId="0" borderId="0" xfId="4" applyFont="1" applyAlignment="1"/>
    <xf numFmtId="0" fontId="15" fillId="0" borderId="0" xfId="4" applyFont="1" applyAlignment="1"/>
    <xf numFmtId="0" fontId="0" fillId="0" borderId="0" xfId="0" applyAlignment="1">
      <alignment horizontal="center" vertical="center" shrinkToFit="1"/>
    </xf>
    <xf numFmtId="0" fontId="4" fillId="0" borderId="0" xfId="0" applyFont="1" applyAlignment="1" applyProtection="1">
      <alignment vertical="center" wrapText="1"/>
    </xf>
    <xf numFmtId="0" fontId="19" fillId="0" borderId="0" xfId="4" applyFont="1"/>
    <xf numFmtId="0" fontId="0" fillId="0" borderId="0" xfId="0" applyAlignment="1">
      <alignment vertical="top" wrapText="1"/>
    </xf>
    <xf numFmtId="38" fontId="10" fillId="0" borderId="0" xfId="1" applyFont="1" applyBorder="1" applyAlignment="1">
      <alignment horizontal="center"/>
    </xf>
    <xf numFmtId="0" fontId="22" fillId="0" borderId="0" xfId="4" applyFont="1"/>
    <xf numFmtId="0" fontId="7" fillId="0" borderId="0" xfId="4" applyFont="1" applyAlignment="1">
      <alignment horizontal="right"/>
    </xf>
    <xf numFmtId="0" fontId="0" fillId="0" borderId="0" xfId="0" applyAlignment="1">
      <alignment vertical="center" shrinkToFit="1"/>
    </xf>
    <xf numFmtId="0" fontId="0" fillId="0" borderId="0" xfId="0" applyAlignment="1">
      <alignment horizontal="left" wrapText="1"/>
    </xf>
    <xf numFmtId="38" fontId="4" fillId="0" borderId="0" xfId="1" applyFont="1" applyFill="1" applyAlignment="1">
      <alignment horizontal="right" vertical="center" shrinkToFit="1"/>
    </xf>
    <xf numFmtId="38" fontId="4" fillId="0" borderId="0" xfId="1" applyFont="1" applyFill="1" applyAlignment="1">
      <alignment vertical="center" shrinkToFit="1"/>
    </xf>
    <xf numFmtId="0" fontId="5" fillId="0" borderId="0" xfId="0" applyFont="1" applyBorder="1" applyAlignment="1">
      <alignment vertical="center" wrapText="1" shrinkToFit="1"/>
    </xf>
    <xf numFmtId="0" fontId="4" fillId="0" borderId="0" xfId="0" applyFont="1" applyAlignment="1">
      <alignment horizontal="right"/>
    </xf>
    <xf numFmtId="0" fontId="5" fillId="0" borderId="33" xfId="0" applyFont="1" applyBorder="1" applyAlignment="1">
      <alignment horizontal="center"/>
    </xf>
    <xf numFmtId="0" fontId="5" fillId="0" borderId="32" xfId="0" applyFont="1" applyBorder="1" applyAlignment="1">
      <alignment horizontal="center"/>
    </xf>
    <xf numFmtId="0" fontId="5" fillId="0" borderId="34" xfId="0" applyFont="1" applyBorder="1" applyAlignment="1">
      <alignment horizontal="center" vertical="center"/>
    </xf>
    <xf numFmtId="0" fontId="5" fillId="0" borderId="34" xfId="0" applyNumberFormat="1" applyFont="1" applyBorder="1" applyAlignment="1">
      <alignment horizontal="center" vertical="center"/>
    </xf>
    <xf numFmtId="0" fontId="6" fillId="0" borderId="0" xfId="0" applyFont="1" applyBorder="1" applyAlignment="1">
      <alignment horizontal="center" vertical="center"/>
    </xf>
    <xf numFmtId="38" fontId="4" fillId="0" borderId="0" xfId="1" applyFont="1" applyFill="1" applyBorder="1" applyAlignment="1">
      <alignment horizontal="right" vertical="center" shrinkToFit="1"/>
    </xf>
    <xf numFmtId="0" fontId="6" fillId="0" borderId="0" xfId="0" applyFont="1" applyBorder="1" applyAlignment="1">
      <alignment horizontal="center" vertical="center" shrinkToFit="1"/>
    </xf>
    <xf numFmtId="0" fontId="2" fillId="0" borderId="32" xfId="0" applyFont="1" applyBorder="1" applyAlignment="1">
      <alignment horizontal="center"/>
    </xf>
    <xf numFmtId="38" fontId="7" fillId="0" borderId="0" xfId="1" applyFont="1" applyFill="1" applyBorder="1" applyAlignment="1">
      <alignment horizontal="right" vertical="center"/>
    </xf>
    <xf numFmtId="0" fontId="5" fillId="0" borderId="35" xfId="0" applyFont="1" applyBorder="1">
      <alignment vertical="center"/>
    </xf>
    <xf numFmtId="0" fontId="7" fillId="0" borderId="36" xfId="0" applyFont="1" applyBorder="1">
      <alignment vertical="center"/>
    </xf>
    <xf numFmtId="0" fontId="5" fillId="0" borderId="37" xfId="0" applyFont="1" applyBorder="1">
      <alignment vertical="center"/>
    </xf>
    <xf numFmtId="0" fontId="5" fillId="0" borderId="0" xfId="0" applyFont="1" applyBorder="1" applyAlignment="1">
      <alignment vertical="center" shrinkToFit="1"/>
    </xf>
    <xf numFmtId="0" fontId="7" fillId="0" borderId="38" xfId="0" applyFont="1" applyBorder="1">
      <alignment vertical="center"/>
    </xf>
    <xf numFmtId="0" fontId="4" fillId="0" borderId="1" xfId="0" applyFont="1" applyFill="1" applyBorder="1" applyAlignment="1" applyProtection="1">
      <alignment vertical="center"/>
    </xf>
    <xf numFmtId="0" fontId="0" fillId="0" borderId="0" xfId="0" applyAlignment="1"/>
    <xf numFmtId="38" fontId="0" fillId="0" borderId="0" xfId="1" applyFont="1" applyBorder="1" applyAlignment="1">
      <alignment vertical="center"/>
    </xf>
    <xf numFmtId="38" fontId="0" fillId="0" borderId="0" xfId="1" applyFont="1" applyAlignment="1">
      <alignment vertical="top" wrapText="1"/>
    </xf>
    <xf numFmtId="0" fontId="0" fillId="0" borderId="0" xfId="0" applyAlignment="1">
      <alignment vertical="top"/>
    </xf>
    <xf numFmtId="38" fontId="12" fillId="0" borderId="0" xfId="1" applyFont="1" applyAlignment="1">
      <alignment vertical="center" wrapText="1"/>
    </xf>
    <xf numFmtId="38" fontId="15" fillId="0" borderId="0" xfId="1" applyFont="1" applyAlignment="1">
      <alignment vertical="center" wrapText="1"/>
    </xf>
    <xf numFmtId="38" fontId="15" fillId="0" borderId="0" xfId="1" applyFont="1" applyBorder="1" applyAlignment="1">
      <alignment vertical="center" wrapText="1"/>
    </xf>
    <xf numFmtId="38" fontId="2" fillId="0" borderId="0" xfId="1" applyFont="1" applyFill="1" applyBorder="1" applyAlignment="1">
      <alignment vertical="center"/>
    </xf>
    <xf numFmtId="38" fontId="4" fillId="0" borderId="0" xfId="1" applyFont="1" applyBorder="1" applyAlignment="1">
      <alignment horizontal="right" vertical="center" wrapText="1"/>
    </xf>
    <xf numFmtId="0" fontId="0" fillId="0" borderId="0" xfId="0" applyBorder="1" applyAlignment="1">
      <alignment vertical="top"/>
    </xf>
    <xf numFmtId="38" fontId="4" fillId="0" borderId="15" xfId="1" applyFont="1" applyBorder="1" applyAlignment="1">
      <alignment vertical="center" wrapText="1"/>
    </xf>
    <xf numFmtId="38" fontId="4" fillId="0" borderId="36" xfId="1" applyFont="1" applyBorder="1" applyAlignment="1">
      <alignment vertical="center" wrapText="1"/>
    </xf>
    <xf numFmtId="38" fontId="20" fillId="0" borderId="0" xfId="1" applyFont="1" applyFill="1" applyBorder="1" applyAlignment="1">
      <alignment vertical="center" wrapText="1"/>
    </xf>
    <xf numFmtId="38" fontId="4" fillId="0" borderId="0" xfId="1" applyFont="1" applyBorder="1" applyAlignment="1">
      <alignment horizontal="center" vertical="center" wrapText="1" shrinkToFit="1"/>
    </xf>
    <xf numFmtId="176" fontId="4" fillId="0" borderId="0" xfId="1" applyNumberFormat="1" applyFont="1" applyFill="1" applyBorder="1" applyAlignment="1">
      <alignment vertical="center" shrinkToFit="1"/>
    </xf>
    <xf numFmtId="176" fontId="0" fillId="0" borderId="0" xfId="1" applyNumberFormat="1" applyFont="1" applyFill="1" applyBorder="1" applyAlignment="1">
      <alignment vertical="center" shrinkToFit="1"/>
    </xf>
    <xf numFmtId="38" fontId="4" fillId="0" borderId="0" xfId="1" applyFont="1" applyFill="1" applyBorder="1" applyAlignment="1">
      <alignment vertical="center" wrapText="1"/>
    </xf>
    <xf numFmtId="38" fontId="4" fillId="0" borderId="39" xfId="1" applyFont="1" applyBorder="1" applyAlignment="1">
      <alignment vertical="center" wrapText="1"/>
    </xf>
    <xf numFmtId="38" fontId="4" fillId="0" borderId="40" xfId="1" applyFont="1" applyBorder="1" applyAlignment="1">
      <alignment vertical="center" wrapText="1"/>
    </xf>
    <xf numFmtId="38" fontId="4" fillId="0" borderId="34" xfId="1" applyFont="1" applyBorder="1" applyAlignment="1">
      <alignment vertical="center" wrapText="1"/>
    </xf>
    <xf numFmtId="38" fontId="4" fillId="0" borderId="41" xfId="1" applyFont="1" applyBorder="1" applyAlignment="1">
      <alignment vertical="center" wrapText="1"/>
    </xf>
    <xf numFmtId="38" fontId="4" fillId="0" borderId="0" xfId="1" applyFont="1" applyBorder="1" applyAlignment="1">
      <alignment vertical="center" shrinkToFit="1"/>
    </xf>
    <xf numFmtId="38" fontId="0" fillId="0" borderId="0" xfId="1" applyFont="1" applyBorder="1" applyAlignment="1">
      <alignment vertical="top" wrapText="1"/>
    </xf>
    <xf numFmtId="38" fontId="4" fillId="0" borderId="42" xfId="1" applyFont="1" applyBorder="1" applyAlignment="1">
      <alignment vertical="center" wrapText="1"/>
    </xf>
    <xf numFmtId="38" fontId="0" fillId="0" borderId="0" xfId="1" applyFont="1" applyBorder="1" applyAlignment="1">
      <alignment vertical="center" textRotation="255" wrapText="1"/>
    </xf>
    <xf numFmtId="38" fontId="7" fillId="0" borderId="0" xfId="1" applyFont="1" applyBorder="1" applyAlignment="1">
      <alignment vertical="center" wrapText="1"/>
    </xf>
    <xf numFmtId="38" fontId="7" fillId="0" borderId="0" xfId="1" applyFont="1" applyBorder="1" applyAlignment="1">
      <alignment vertical="top" wrapText="1"/>
    </xf>
    <xf numFmtId="38" fontId="5" fillId="0" borderId="0" xfId="1" applyFont="1" applyFill="1" applyAlignment="1">
      <alignment vertical="center"/>
    </xf>
    <xf numFmtId="38" fontId="5" fillId="0" borderId="0" xfId="1" applyFont="1" applyFill="1" applyAlignment="1"/>
    <xf numFmtId="38" fontId="0" fillId="0" borderId="0" xfId="1" applyFont="1" applyFill="1" applyBorder="1" applyAlignment="1">
      <alignment vertical="center"/>
    </xf>
    <xf numFmtId="38" fontId="4" fillId="0" borderId="0" xfId="1" applyFont="1" applyFill="1" applyBorder="1" applyAlignment="1" applyProtection="1">
      <alignment vertical="center" wrapText="1"/>
    </xf>
    <xf numFmtId="38" fontId="24" fillId="0" borderId="0" xfId="1" applyFont="1" applyFill="1" applyBorder="1" applyAlignment="1">
      <alignment vertical="center" wrapText="1"/>
    </xf>
    <xf numFmtId="0" fontId="8" fillId="0" borderId="0" xfId="0" applyFont="1" applyBorder="1" applyAlignment="1">
      <alignment vertical="center" wrapText="1"/>
    </xf>
    <xf numFmtId="0" fontId="0" fillId="0" borderId="0" xfId="0" applyBorder="1" applyAlignment="1">
      <alignment vertical="top" wrapText="1"/>
    </xf>
    <xf numFmtId="0" fontId="0" fillId="0" borderId="0" xfId="0" applyBorder="1" applyAlignment="1">
      <alignment vertical="center" wrapText="1"/>
    </xf>
    <xf numFmtId="0" fontId="19" fillId="0" borderId="0" xfId="0" applyFont="1" applyAlignment="1">
      <alignment vertical="top" wrapText="1"/>
    </xf>
    <xf numFmtId="38" fontId="4" fillId="0" borderId="43" xfId="1" applyFont="1" applyBorder="1" applyAlignment="1">
      <alignment vertical="center" wrapText="1"/>
    </xf>
    <xf numFmtId="38" fontId="4" fillId="0" borderId="44" xfId="1" applyFont="1" applyBorder="1" applyAlignment="1">
      <alignment horizontal="center" vertical="center" wrapText="1"/>
    </xf>
    <xf numFmtId="0" fontId="5" fillId="0" borderId="17" xfId="0" applyFont="1" applyBorder="1" applyAlignment="1">
      <alignment vertical="center"/>
    </xf>
    <xf numFmtId="0" fontId="7" fillId="0" borderId="45" xfId="0" applyFont="1" applyBorder="1">
      <alignment vertical="center"/>
    </xf>
    <xf numFmtId="0" fontId="7" fillId="0" borderId="23" xfId="0" applyFont="1" applyBorder="1">
      <alignment vertical="center"/>
    </xf>
    <xf numFmtId="0" fontId="7" fillId="0" borderId="34" xfId="0" applyFont="1" applyBorder="1">
      <alignment vertical="center"/>
    </xf>
    <xf numFmtId="0" fontId="5" fillId="0" borderId="23" xfId="0" applyFont="1" applyBorder="1" applyAlignment="1">
      <alignment horizontal="center" vertical="center"/>
    </xf>
    <xf numFmtId="0" fontId="7" fillId="0" borderId="46" xfId="0" applyFont="1" applyBorder="1">
      <alignment vertical="center"/>
    </xf>
    <xf numFmtId="0" fontId="5" fillId="0" borderId="47" xfId="0" applyFont="1" applyBorder="1">
      <alignment vertical="center"/>
    </xf>
    <xf numFmtId="0" fontId="5" fillId="0" borderId="19" xfId="0" applyFont="1" applyBorder="1" applyAlignment="1">
      <alignment vertical="center" shrinkToFit="1"/>
    </xf>
    <xf numFmtId="0" fontId="5" fillId="0" borderId="49" xfId="0" applyFont="1" applyBorder="1" applyAlignment="1">
      <alignment vertical="center" shrinkToFit="1"/>
    </xf>
    <xf numFmtId="0" fontId="5" fillId="0" borderId="38" xfId="0" applyFont="1" applyBorder="1">
      <alignment vertical="center"/>
    </xf>
    <xf numFmtId="0" fontId="5" fillId="0" borderId="51" xfId="0" applyFont="1" applyBorder="1">
      <alignment vertical="center"/>
    </xf>
    <xf numFmtId="0" fontId="19" fillId="0" borderId="0" xfId="4" applyFont="1" applyBorder="1" applyAlignment="1">
      <alignment vertical="top" wrapText="1"/>
    </xf>
    <xf numFmtId="0" fontId="4" fillId="0" borderId="55" xfId="4" applyFont="1" applyBorder="1" applyAlignment="1">
      <alignment vertical="center"/>
    </xf>
    <xf numFmtId="0" fontId="4" fillId="0" borderId="1" xfId="0" applyFont="1" applyBorder="1" applyAlignment="1">
      <alignment horizontal="distributed" vertical="center"/>
    </xf>
    <xf numFmtId="0" fontId="4" fillId="0" borderId="55" xfId="0" applyFont="1" applyBorder="1" applyAlignment="1">
      <alignment vertical="center"/>
    </xf>
    <xf numFmtId="0" fontId="4" fillId="0" borderId="10" xfId="0" applyFont="1" applyBorder="1" applyAlignment="1">
      <alignment horizontal="distributed" vertical="center"/>
    </xf>
    <xf numFmtId="0" fontId="4" fillId="0" borderId="9" xfId="0" applyFont="1" applyBorder="1" applyAlignment="1">
      <alignment horizontal="left" vertical="center" wrapText="1"/>
    </xf>
    <xf numFmtId="0" fontId="4" fillId="0" borderId="9" xfId="0" applyFont="1" applyFill="1" applyBorder="1" applyAlignment="1" applyProtection="1">
      <alignment vertical="center" shrinkToFit="1"/>
    </xf>
    <xf numFmtId="0" fontId="4" fillId="0" borderId="54" xfId="4" applyFont="1" applyBorder="1" applyAlignment="1">
      <alignment vertical="center"/>
    </xf>
    <xf numFmtId="0" fontId="4" fillId="0" borderId="19" xfId="4" applyFont="1" applyBorder="1" applyAlignment="1">
      <alignment horizontal="center" vertical="center"/>
    </xf>
    <xf numFmtId="0" fontId="4" fillId="0" borderId="52" xfId="4" applyFont="1" applyBorder="1" applyAlignment="1">
      <alignment horizontal="distributed" vertical="center"/>
    </xf>
    <xf numFmtId="0" fontId="4" fillId="0" borderId="54" xfId="4" applyFont="1" applyBorder="1" applyAlignment="1">
      <alignment horizontal="distributed" vertical="center"/>
    </xf>
    <xf numFmtId="0" fontId="4" fillId="0" borderId="13" xfId="0" applyFont="1" applyBorder="1" applyAlignment="1">
      <alignment vertical="center"/>
    </xf>
    <xf numFmtId="0" fontId="4" fillId="0" borderId="11" xfId="0" applyFont="1" applyBorder="1" applyAlignment="1">
      <alignment vertical="center" wrapText="1"/>
    </xf>
    <xf numFmtId="0" fontId="4" fillId="0" borderId="52" xfId="0" applyFont="1" applyBorder="1" applyAlignment="1">
      <alignment vertical="center"/>
    </xf>
    <xf numFmtId="0" fontId="4" fillId="0" borderId="0" xfId="4" applyFont="1" applyBorder="1" applyAlignment="1">
      <alignment vertical="center"/>
    </xf>
    <xf numFmtId="0" fontId="4" fillId="0" borderId="1" xfId="4" applyFont="1" applyFill="1" applyBorder="1" applyAlignment="1" applyProtection="1">
      <alignment horizontal="left" vertical="center"/>
    </xf>
    <xf numFmtId="0" fontId="4" fillId="0" borderId="55" xfId="0" applyFont="1" applyFill="1" applyBorder="1" applyAlignment="1">
      <alignment vertical="center"/>
    </xf>
    <xf numFmtId="0" fontId="4" fillId="0" borderId="1" xfId="4" applyFont="1" applyFill="1" applyBorder="1" applyAlignment="1" applyProtection="1">
      <alignment vertical="center"/>
      <protection locked="0"/>
    </xf>
    <xf numFmtId="0" fontId="4" fillId="0" borderId="0" xfId="4" applyFont="1" applyFill="1" applyBorder="1" applyAlignment="1" applyProtection="1">
      <alignment vertical="center"/>
      <protection locked="0"/>
    </xf>
    <xf numFmtId="0" fontId="4" fillId="0" borderId="10" xfId="0" applyFont="1" applyFill="1" applyBorder="1" applyAlignment="1">
      <alignment horizontal="center" vertical="center" shrinkToFit="1"/>
    </xf>
    <xf numFmtId="0" fontId="4" fillId="0" borderId="10" xfId="0" applyFont="1" applyBorder="1" applyAlignment="1">
      <alignment horizontal="center" vertical="center" shrinkToFit="1"/>
    </xf>
    <xf numFmtId="0" fontId="4" fillId="0" borderId="52" xfId="0" applyFont="1" applyFill="1" applyBorder="1" applyAlignment="1">
      <alignment vertical="center" textRotation="255"/>
    </xf>
    <xf numFmtId="0" fontId="4" fillId="0" borderId="9" xfId="4" applyFont="1" applyBorder="1" applyAlignment="1">
      <alignment vertical="center"/>
    </xf>
    <xf numFmtId="0" fontId="4" fillId="0" borderId="53" xfId="0" applyFont="1" applyFill="1" applyBorder="1" applyAlignment="1">
      <alignment vertical="center" textRotation="255"/>
    </xf>
    <xf numFmtId="0" fontId="4" fillId="0" borderId="11" xfId="4" applyFont="1" applyBorder="1" applyAlignment="1">
      <alignment vertical="center"/>
    </xf>
    <xf numFmtId="0" fontId="4" fillId="0" borderId="58" xfId="0" applyFont="1" applyFill="1" applyBorder="1" applyAlignment="1">
      <alignment vertical="center" textRotation="255"/>
    </xf>
    <xf numFmtId="0" fontId="4" fillId="0" borderId="54" xfId="4" applyFont="1" applyFill="1" applyBorder="1" applyAlignment="1">
      <alignment vertical="top"/>
    </xf>
    <xf numFmtId="0" fontId="4" fillId="0" borderId="0" xfId="0" applyFont="1" applyFill="1" applyBorder="1" applyAlignment="1">
      <alignment vertical="top"/>
    </xf>
    <xf numFmtId="49" fontId="4" fillId="0" borderId="0" xfId="0" applyNumberFormat="1" applyFont="1" applyFill="1" applyBorder="1" applyAlignment="1">
      <alignment vertical="top"/>
    </xf>
    <xf numFmtId="0" fontId="4" fillId="0" borderId="57" xfId="4" applyFont="1" applyBorder="1" applyAlignment="1">
      <alignment vertical="top"/>
    </xf>
    <xf numFmtId="0" fontId="4" fillId="0" borderId="0" xfId="0" applyFont="1" applyAlignment="1">
      <alignment horizontal="center" vertical="center"/>
    </xf>
    <xf numFmtId="38" fontId="4" fillId="0" borderId="0" xfId="1" applyFont="1" applyFill="1" applyBorder="1" applyAlignment="1">
      <alignment vertical="center" textRotation="255" wrapText="1"/>
    </xf>
    <xf numFmtId="38" fontId="4" fillId="0" borderId="35" xfId="1" applyFont="1" applyBorder="1" applyAlignment="1">
      <alignment vertical="center" wrapText="1"/>
    </xf>
    <xf numFmtId="38" fontId="2" fillId="0" borderId="0" xfId="1" applyFont="1" applyAlignment="1">
      <alignment vertical="top"/>
    </xf>
    <xf numFmtId="38" fontId="7" fillId="0" borderId="29" xfId="1" applyFont="1" applyBorder="1" applyAlignment="1">
      <alignment vertical="top" wrapText="1"/>
    </xf>
    <xf numFmtId="38" fontId="0" fillId="0" borderId="59" xfId="1" applyFont="1" applyBorder="1" applyAlignment="1">
      <alignment vertical="center" wrapText="1"/>
    </xf>
    <xf numFmtId="0" fontId="0" fillId="0" borderId="0" xfId="0" applyBorder="1">
      <alignment vertical="center"/>
    </xf>
    <xf numFmtId="38" fontId="4" fillId="0" borderId="54" xfId="1" applyFont="1" applyBorder="1" applyAlignment="1">
      <alignment vertical="center" wrapText="1"/>
    </xf>
    <xf numFmtId="38" fontId="15" fillId="0" borderId="37" xfId="1" applyFont="1" applyBorder="1" applyAlignment="1">
      <alignment vertical="center" wrapText="1"/>
    </xf>
    <xf numFmtId="38" fontId="4" fillId="0" borderId="37" xfId="1" applyFont="1" applyBorder="1" applyAlignment="1">
      <alignment vertical="center" wrapText="1"/>
    </xf>
    <xf numFmtId="0" fontId="0" fillId="0" borderId="60" xfId="0" applyBorder="1">
      <alignment vertical="center"/>
    </xf>
    <xf numFmtId="38" fontId="4" fillId="0" borderId="61" xfId="1" applyFont="1" applyBorder="1" applyAlignment="1">
      <alignment vertical="center" wrapText="1"/>
    </xf>
    <xf numFmtId="38" fontId="4" fillId="0" borderId="62" xfId="1" applyFont="1" applyBorder="1" applyAlignment="1">
      <alignment vertical="center" wrapText="1"/>
    </xf>
    <xf numFmtId="38" fontId="12" fillId="0" borderId="63" xfId="1" applyFont="1" applyBorder="1" applyAlignment="1">
      <alignment vertical="center" wrapText="1"/>
    </xf>
    <xf numFmtId="0" fontId="5" fillId="0" borderId="64" xfId="0" applyFont="1" applyBorder="1" applyAlignment="1">
      <alignment vertical="center" shrinkToFit="1"/>
    </xf>
    <xf numFmtId="0" fontId="5" fillId="0" borderId="57" xfId="0" applyFont="1" applyBorder="1" applyAlignment="1">
      <alignment horizontal="left" vertical="center" wrapText="1" shrinkToFit="1"/>
    </xf>
    <xf numFmtId="0" fontId="5" fillId="0" borderId="65" xfId="0" applyFont="1" applyBorder="1" applyAlignment="1">
      <alignment horizontal="left" vertical="center" wrapText="1" shrinkToFit="1"/>
    </xf>
    <xf numFmtId="0" fontId="5" fillId="0" borderId="66" xfId="0" applyFont="1" applyBorder="1" applyAlignment="1">
      <alignment horizontal="left" vertical="center" shrinkToFit="1"/>
    </xf>
    <xf numFmtId="0" fontId="5" fillId="0" borderId="67" xfId="0" applyFont="1" applyBorder="1" applyAlignment="1">
      <alignment vertical="center"/>
    </xf>
    <xf numFmtId="0" fontId="5" fillId="0" borderId="68" xfId="0" applyFont="1" applyBorder="1" applyAlignment="1">
      <alignment vertical="center"/>
    </xf>
    <xf numFmtId="0" fontId="5" fillId="0" borderId="69" xfId="0" applyFont="1" applyBorder="1" applyAlignment="1">
      <alignment vertical="center"/>
    </xf>
    <xf numFmtId="0" fontId="5" fillId="0" borderId="70" xfId="0" applyFont="1" applyBorder="1" applyAlignment="1">
      <alignment vertical="center"/>
    </xf>
    <xf numFmtId="0" fontId="5" fillId="0" borderId="1" xfId="0" applyFont="1" applyBorder="1" applyAlignment="1">
      <alignment vertical="center"/>
    </xf>
    <xf numFmtId="0" fontId="5" fillId="0" borderId="50" xfId="0" applyFont="1" applyBorder="1" applyAlignment="1">
      <alignment vertical="center"/>
    </xf>
    <xf numFmtId="49" fontId="5" fillId="0" borderId="52" xfId="0" applyNumberFormat="1" applyFont="1" applyBorder="1" applyAlignment="1">
      <alignment vertical="center"/>
    </xf>
    <xf numFmtId="0" fontId="5" fillId="0" borderId="52" xfId="0" applyFont="1" applyBorder="1" applyAlignment="1">
      <alignment vertical="center" shrinkToFit="1"/>
    </xf>
    <xf numFmtId="49" fontId="5" fillId="0" borderId="71" xfId="0" applyNumberFormat="1" applyFont="1" applyBorder="1" applyAlignment="1">
      <alignment vertical="center"/>
    </xf>
    <xf numFmtId="0" fontId="5" fillId="0" borderId="52" xfId="0" applyFont="1" applyBorder="1" applyAlignment="1">
      <alignment vertical="center"/>
    </xf>
    <xf numFmtId="0" fontId="2" fillId="0" borderId="52" xfId="0" applyFont="1" applyFill="1" applyBorder="1" applyAlignment="1" applyProtection="1">
      <alignment vertical="center" textRotation="255"/>
    </xf>
    <xf numFmtId="0" fontId="0" fillId="0" borderId="4" xfId="0" applyFont="1" applyBorder="1" applyAlignment="1">
      <alignment horizontal="center" vertical="center" wrapText="1"/>
    </xf>
    <xf numFmtId="0" fontId="4" fillId="0" borderId="11" xfId="0" applyFont="1" applyBorder="1" applyAlignment="1">
      <alignment vertical="center" wrapText="1" shrinkToFit="1"/>
    </xf>
    <xf numFmtId="0" fontId="7" fillId="0" borderId="51" xfId="0" applyFont="1" applyBorder="1">
      <alignment vertical="center"/>
    </xf>
    <xf numFmtId="0" fontId="5" fillId="0" borderId="71" xfId="0" applyFont="1" applyBorder="1" applyAlignment="1">
      <alignment vertical="center"/>
    </xf>
    <xf numFmtId="0" fontId="5" fillId="0" borderId="72" xfId="0" applyFont="1" applyBorder="1" applyAlignment="1">
      <alignment vertical="center"/>
    </xf>
    <xf numFmtId="0" fontId="5" fillId="0" borderId="57" xfId="0" applyFont="1" applyBorder="1" applyAlignment="1">
      <alignment vertical="center" shrinkToFit="1"/>
    </xf>
    <xf numFmtId="0" fontId="5" fillId="0" borderId="74" xfId="0" applyFont="1" applyBorder="1">
      <alignment vertical="center"/>
    </xf>
    <xf numFmtId="0" fontId="4" fillId="0" borderId="0" xfId="4" applyFont="1" applyFill="1" applyProtection="1"/>
    <xf numFmtId="0" fontId="4" fillId="0" borderId="0" xfId="4" applyFont="1" applyFill="1" applyAlignment="1" applyProtection="1"/>
    <xf numFmtId="0" fontId="4" fillId="0" borderId="19" xfId="4" applyFont="1" applyFill="1" applyBorder="1" applyAlignment="1" applyProtection="1">
      <alignment horizontal="center" vertical="center"/>
    </xf>
    <xf numFmtId="0" fontId="4" fillId="0" borderId="10" xfId="4" applyFont="1" applyFill="1" applyBorder="1" applyAlignment="1" applyProtection="1">
      <alignment vertical="center" wrapText="1"/>
    </xf>
    <xf numFmtId="0" fontId="4" fillId="0" borderId="11" xfId="4" applyFont="1" applyFill="1" applyBorder="1" applyAlignment="1" applyProtection="1">
      <alignment horizontal="left" vertical="center" wrapText="1"/>
    </xf>
    <xf numFmtId="0" fontId="7" fillId="0" borderId="0" xfId="4" applyFont="1" applyFill="1" applyAlignment="1" applyProtection="1">
      <alignment horizontal="right"/>
    </xf>
    <xf numFmtId="0" fontId="12" fillId="0" borderId="0" xfId="4" applyFont="1" applyProtection="1"/>
    <xf numFmtId="0" fontId="1" fillId="0" borderId="32" xfId="4" applyFont="1" applyFill="1" applyBorder="1" applyAlignment="1" applyProtection="1">
      <alignment horizontal="center"/>
    </xf>
    <xf numFmtId="0" fontId="4" fillId="0" borderId="0" xfId="4" applyFont="1" applyFill="1" applyBorder="1" applyAlignment="1" applyProtection="1">
      <alignment horizontal="center"/>
    </xf>
    <xf numFmtId="0" fontId="4" fillId="0" borderId="26" xfId="4" applyFont="1" applyFill="1" applyBorder="1" applyProtection="1"/>
    <xf numFmtId="0" fontId="4" fillId="0" borderId="27" xfId="4" applyFont="1" applyFill="1" applyBorder="1" applyProtection="1"/>
    <xf numFmtId="0" fontId="4" fillId="0" borderId="28" xfId="4" applyFont="1" applyFill="1" applyBorder="1" applyProtection="1"/>
    <xf numFmtId="0" fontId="4" fillId="0" borderId="29" xfId="4" applyFont="1" applyFill="1" applyBorder="1" applyProtection="1"/>
    <xf numFmtId="0" fontId="4" fillId="0" borderId="0" xfId="4" applyFont="1" applyFill="1" applyBorder="1" applyProtection="1"/>
    <xf numFmtId="0" fontId="4" fillId="0" borderId="30" xfId="4" applyFont="1" applyFill="1" applyBorder="1" applyProtection="1"/>
    <xf numFmtId="0" fontId="4" fillId="0" borderId="30" xfId="4" applyFont="1" applyFill="1" applyBorder="1" applyAlignment="1" applyProtection="1">
      <alignment horizontal="right"/>
    </xf>
    <xf numFmtId="0" fontId="2" fillId="0" borderId="0" xfId="4" applyFont="1" applyFill="1" applyBorder="1" applyProtection="1"/>
    <xf numFmtId="0" fontId="4" fillId="0" borderId="0" xfId="4" applyFont="1" applyFill="1" applyBorder="1" applyAlignment="1" applyProtection="1">
      <alignment horizontal="right" vertical="center"/>
    </xf>
    <xf numFmtId="0" fontId="4" fillId="0" borderId="0" xfId="4" applyFont="1" applyFill="1" applyBorder="1" applyAlignment="1" applyProtection="1">
      <alignment horizontal="left"/>
    </xf>
    <xf numFmtId="0" fontId="4" fillId="0" borderId="31" xfId="4" applyFont="1" applyFill="1" applyBorder="1" applyProtection="1"/>
    <xf numFmtId="0" fontId="4" fillId="0" borderId="9" xfId="4" applyFont="1" applyFill="1" applyBorder="1" applyProtection="1"/>
    <xf numFmtId="0" fontId="4" fillId="0" borderId="55" xfId="4" applyFont="1" applyFill="1" applyBorder="1" applyAlignment="1" applyProtection="1">
      <alignment horizontal="distributed" vertical="center"/>
    </xf>
    <xf numFmtId="0" fontId="4" fillId="0" borderId="12" xfId="0" applyFont="1" applyFill="1" applyBorder="1" applyAlignment="1" applyProtection="1">
      <alignment vertical="center"/>
    </xf>
    <xf numFmtId="0" fontId="4" fillId="0" borderId="1" xfId="4" applyFont="1" applyFill="1" applyBorder="1" applyAlignment="1" applyProtection="1">
      <alignment horizontal="distributed" vertical="center"/>
    </xf>
    <xf numFmtId="0" fontId="4" fillId="0" borderId="55" xfId="0" applyFont="1" applyFill="1" applyBorder="1" applyAlignment="1" applyProtection="1">
      <alignment vertical="center"/>
    </xf>
    <xf numFmtId="0" fontId="4" fillId="0" borderId="10" xfId="0" applyFont="1" applyFill="1" applyBorder="1" applyAlignment="1" applyProtection="1">
      <alignment horizontal="distributed" vertical="center"/>
    </xf>
    <xf numFmtId="0" fontId="4" fillId="0" borderId="9" xfId="0" applyFont="1" applyFill="1" applyBorder="1" applyAlignment="1" applyProtection="1">
      <alignment horizontal="left" vertical="center" wrapText="1"/>
    </xf>
    <xf numFmtId="0" fontId="4" fillId="0" borderId="9" xfId="0" applyFont="1" applyFill="1" applyBorder="1" applyAlignment="1" applyProtection="1">
      <alignment horizontal="center" vertical="center" shrinkToFit="1"/>
    </xf>
    <xf numFmtId="0" fontId="4" fillId="0" borderId="54" xfId="4" applyFont="1" applyFill="1" applyBorder="1" applyAlignment="1" applyProtection="1">
      <alignment vertical="center"/>
    </xf>
    <xf numFmtId="0" fontId="4" fillId="0" borderId="11" xfId="0" applyFont="1" applyFill="1" applyBorder="1" applyAlignment="1" applyProtection="1">
      <alignment vertical="center" wrapText="1"/>
    </xf>
    <xf numFmtId="0" fontId="4" fillId="0" borderId="10" xfId="4" applyFont="1" applyFill="1" applyBorder="1" applyAlignment="1" applyProtection="1">
      <alignment vertical="center"/>
    </xf>
    <xf numFmtId="0" fontId="4" fillId="0" borderId="52" xfId="4" applyFont="1" applyFill="1" applyBorder="1" applyAlignment="1" applyProtection="1">
      <alignment horizontal="distributed" vertical="center"/>
    </xf>
    <xf numFmtId="0" fontId="4" fillId="0" borderId="12" xfId="0" applyFont="1" applyFill="1" applyBorder="1" applyAlignment="1" applyProtection="1">
      <alignment vertical="center" wrapText="1"/>
    </xf>
    <xf numFmtId="0" fontId="4" fillId="0" borderId="54" xfId="4" applyFont="1" applyFill="1" applyBorder="1" applyAlignment="1" applyProtection="1">
      <alignment horizontal="distributed" vertical="center"/>
    </xf>
    <xf numFmtId="0" fontId="4" fillId="0" borderId="13" xfId="0" applyFont="1" applyFill="1" applyBorder="1" applyAlignment="1" applyProtection="1">
      <alignment vertical="center"/>
    </xf>
    <xf numFmtId="0" fontId="2" fillId="0" borderId="52" xfId="4" applyFont="1" applyFill="1" applyBorder="1" applyAlignment="1" applyProtection="1">
      <alignment horizontal="distributed" vertical="center"/>
    </xf>
    <xf numFmtId="0" fontId="2" fillId="0" borderId="53" xfId="4" applyFont="1" applyFill="1" applyBorder="1" applyAlignment="1" applyProtection="1">
      <alignment horizontal="distributed" vertical="center"/>
    </xf>
    <xf numFmtId="0" fontId="4" fillId="0" borderId="10" xfId="4" applyFont="1" applyFill="1" applyBorder="1" applyAlignment="1" applyProtection="1"/>
    <xf numFmtId="0" fontId="4" fillId="0" borderId="10" xfId="4" applyFont="1" applyFill="1" applyBorder="1" applyAlignment="1" applyProtection="1">
      <alignment horizontal="left" vertical="center"/>
    </xf>
    <xf numFmtId="0" fontId="4" fillId="0" borderId="10" xfId="4" applyFont="1" applyFill="1" applyBorder="1" applyAlignment="1" applyProtection="1">
      <alignment horizontal="right" vertical="center"/>
    </xf>
    <xf numFmtId="0" fontId="4" fillId="0" borderId="11" xfId="4" applyFont="1" applyFill="1" applyBorder="1" applyAlignment="1" applyProtection="1">
      <alignment horizontal="left" vertical="center"/>
    </xf>
    <xf numFmtId="0" fontId="4" fillId="0" borderId="52" xfId="0" applyFont="1" applyFill="1" applyBorder="1" applyAlignment="1" applyProtection="1">
      <alignment vertical="center"/>
    </xf>
    <xf numFmtId="0" fontId="4" fillId="0" borderId="55" xfId="4" applyFont="1" applyFill="1" applyBorder="1" applyAlignment="1" applyProtection="1">
      <alignment vertical="center"/>
    </xf>
    <xf numFmtId="0" fontId="4" fillId="0" borderId="1" xfId="0" applyFont="1" applyFill="1" applyBorder="1" applyAlignment="1" applyProtection="1">
      <alignment horizontal="distributed" vertical="center"/>
    </xf>
    <xf numFmtId="0" fontId="4" fillId="0" borderId="1" xfId="4" applyFont="1" applyFill="1" applyBorder="1" applyAlignment="1" applyProtection="1"/>
    <xf numFmtId="0" fontId="4" fillId="0" borderId="1" xfId="4" applyFont="1" applyFill="1" applyBorder="1" applyAlignment="1" applyProtection="1">
      <alignment horizontal="right" vertical="center"/>
    </xf>
    <xf numFmtId="0" fontId="4" fillId="0" borderId="1" xfId="4" applyFont="1" applyFill="1" applyBorder="1" applyAlignment="1" applyProtection="1">
      <alignment vertical="center"/>
    </xf>
    <xf numFmtId="0" fontId="4" fillId="0" borderId="12" xfId="4" applyFont="1" applyFill="1" applyBorder="1" applyAlignment="1" applyProtection="1">
      <alignment horizontal="left" vertical="center"/>
    </xf>
    <xf numFmtId="0" fontId="0" fillId="0" borderId="10" xfId="4" applyFont="1" applyFill="1" applyBorder="1" applyAlignment="1" applyProtection="1">
      <alignment vertical="center"/>
    </xf>
    <xf numFmtId="0" fontId="2" fillId="0" borderId="52" xfId="4" applyFont="1" applyFill="1" applyBorder="1" applyAlignment="1" applyProtection="1">
      <alignment horizontal="center" vertical="center"/>
    </xf>
    <xf numFmtId="0" fontId="4" fillId="0" borderId="0" xfId="4" applyFont="1" applyFill="1" applyBorder="1" applyAlignment="1" applyProtection="1">
      <alignment vertical="center"/>
    </xf>
    <xf numFmtId="0" fontId="7" fillId="0" borderId="0" xfId="4" applyFont="1" applyFill="1" applyBorder="1" applyAlignment="1" applyProtection="1">
      <alignment vertical="center"/>
    </xf>
    <xf numFmtId="178" fontId="2" fillId="0" borderId="0" xfId="1" applyNumberFormat="1" applyFont="1" applyFill="1" applyBorder="1" applyAlignment="1" applyProtection="1">
      <alignment horizontal="center" vertical="center"/>
    </xf>
    <xf numFmtId="0" fontId="2" fillId="0" borderId="0" xfId="4" applyFont="1" applyFill="1" applyBorder="1" applyAlignment="1" applyProtection="1">
      <alignment vertical="center"/>
    </xf>
    <xf numFmtId="0" fontId="0" fillId="0" borderId="13" xfId="0" applyFill="1" applyBorder="1" applyAlignment="1" applyProtection="1">
      <alignment vertical="center" wrapText="1"/>
    </xf>
    <xf numFmtId="0" fontId="0" fillId="0" borderId="1" xfId="4" applyFont="1" applyFill="1" applyBorder="1" applyAlignment="1" applyProtection="1">
      <alignment vertical="center"/>
    </xf>
    <xf numFmtId="0" fontId="4" fillId="0" borderId="14" xfId="4" applyFont="1" applyFill="1" applyBorder="1" applyAlignment="1" applyProtection="1">
      <alignment vertical="center"/>
    </xf>
    <xf numFmtId="0" fontId="2" fillId="0" borderId="52" xfId="0" applyFont="1" applyFill="1" applyBorder="1" applyAlignment="1" applyProtection="1">
      <alignment horizontal="center" vertical="center" shrinkToFit="1"/>
    </xf>
    <xf numFmtId="0" fontId="22" fillId="0" borderId="0" xfId="4" applyFont="1" applyProtection="1"/>
    <xf numFmtId="0" fontId="7" fillId="0" borderId="54" xfId="4" applyFont="1" applyFill="1" applyBorder="1" applyAlignment="1" applyProtection="1">
      <alignment vertical="center"/>
    </xf>
    <xf numFmtId="0" fontId="2" fillId="0" borderId="53" xfId="0" applyFont="1" applyFill="1" applyBorder="1" applyAlignment="1" applyProtection="1">
      <alignment horizontal="center" vertical="center" shrinkToFit="1"/>
    </xf>
    <xf numFmtId="0" fontId="2" fillId="0" borderId="10" xfId="0" applyFont="1" applyFill="1" applyBorder="1" applyAlignment="1" applyProtection="1">
      <alignment horizontal="center" vertical="center" shrinkToFit="1"/>
    </xf>
    <xf numFmtId="0" fontId="0" fillId="0" borderId="10" xfId="0" applyFill="1" applyBorder="1" applyAlignment="1" applyProtection="1">
      <alignment horizontal="center" vertical="center" shrinkToFit="1"/>
    </xf>
    <xf numFmtId="0" fontId="0" fillId="0" borderId="10" xfId="4" applyFont="1" applyFill="1" applyBorder="1" applyAlignment="1" applyProtection="1">
      <alignment vertical="center" wrapText="1"/>
    </xf>
    <xf numFmtId="0" fontId="2" fillId="0" borderId="10" xfId="4" applyFont="1" applyFill="1" applyBorder="1" applyAlignment="1" applyProtection="1">
      <alignment vertical="center" wrapText="1"/>
    </xf>
    <xf numFmtId="0" fontId="2" fillId="0" borderId="11" xfId="4" applyFont="1" applyFill="1" applyBorder="1" applyAlignment="1" applyProtection="1">
      <alignment vertical="center" wrapText="1"/>
    </xf>
    <xf numFmtId="0" fontId="2" fillId="0" borderId="1" xfId="4" applyFont="1" applyFill="1" applyBorder="1" applyAlignment="1" applyProtection="1">
      <alignment horizontal="center" vertical="center" wrapText="1"/>
    </xf>
    <xf numFmtId="0" fontId="2" fillId="0" borderId="54" xfId="0" applyFont="1" applyFill="1" applyBorder="1" applyAlignment="1" applyProtection="1">
      <alignment vertical="center" textRotation="255"/>
    </xf>
    <xf numFmtId="0" fontId="4" fillId="0" borderId="1" xfId="4" applyFont="1" applyFill="1" applyBorder="1" applyAlignment="1" applyProtection="1">
      <alignment horizontal="center" vertical="center" wrapText="1"/>
    </xf>
    <xf numFmtId="0" fontId="4" fillId="0" borderId="12" xfId="4" applyFont="1" applyFill="1" applyBorder="1" applyAlignment="1" applyProtection="1">
      <alignment horizontal="center" vertical="center" wrapText="1"/>
    </xf>
    <xf numFmtId="0" fontId="19" fillId="0" borderId="0" xfId="4" applyFont="1" applyBorder="1" applyAlignment="1" applyProtection="1">
      <alignment vertical="top" wrapText="1"/>
    </xf>
    <xf numFmtId="0" fontId="2" fillId="0" borderId="57" xfId="0" applyFont="1" applyFill="1" applyBorder="1" applyAlignment="1" applyProtection="1">
      <alignment vertical="center" textRotation="255"/>
    </xf>
    <xf numFmtId="0" fontId="4" fillId="0" borderId="10" xfId="0" applyFont="1" applyFill="1" applyBorder="1" applyAlignment="1" applyProtection="1">
      <alignment horizontal="center" vertical="center" shrinkToFit="1"/>
    </xf>
    <xf numFmtId="0" fontId="4" fillId="0" borderId="11" xfId="4" applyFont="1" applyFill="1" applyBorder="1" applyAlignment="1" applyProtection="1">
      <alignment vertical="center" wrapText="1"/>
    </xf>
    <xf numFmtId="0" fontId="4" fillId="0" borderId="52" xfId="0" applyFont="1" applyFill="1" applyBorder="1" applyAlignment="1" applyProtection="1">
      <alignment vertical="center" textRotation="255"/>
    </xf>
    <xf numFmtId="0" fontId="4" fillId="0" borderId="9" xfId="4" applyFont="1" applyFill="1" applyBorder="1" applyAlignment="1" applyProtection="1">
      <alignment vertical="center"/>
    </xf>
    <xf numFmtId="0" fontId="4" fillId="0" borderId="53" xfId="0" applyFont="1" applyFill="1" applyBorder="1" applyAlignment="1" applyProtection="1">
      <alignment vertical="center" textRotation="255"/>
    </xf>
    <xf numFmtId="0" fontId="4" fillId="0" borderId="11" xfId="4" applyFont="1" applyFill="1" applyBorder="1" applyAlignment="1" applyProtection="1">
      <alignment vertical="center"/>
    </xf>
    <xf numFmtId="0" fontId="4" fillId="0" borderId="52" xfId="4" applyFont="1" applyFill="1" applyBorder="1" applyAlignment="1" applyProtection="1">
      <alignment horizontal="center" vertical="center" wrapText="1"/>
    </xf>
    <xf numFmtId="0" fontId="4" fillId="0" borderId="53" xfId="4" applyFont="1" applyFill="1" applyBorder="1" applyAlignment="1" applyProtection="1">
      <alignment horizontal="center" vertical="center" wrapText="1"/>
    </xf>
    <xf numFmtId="0" fontId="4" fillId="0" borderId="58" xfId="0" applyFont="1" applyFill="1" applyBorder="1" applyAlignment="1" applyProtection="1">
      <alignment vertical="center" textRotation="255"/>
    </xf>
    <xf numFmtId="0" fontId="0" fillId="0" borderId="54" xfId="4" applyFont="1" applyFill="1" applyBorder="1" applyAlignment="1" applyProtection="1">
      <alignment vertical="top"/>
    </xf>
    <xf numFmtId="0" fontId="4" fillId="0" borderId="0" xfId="4" applyFont="1" applyFill="1" applyBorder="1" applyAlignment="1" applyProtection="1">
      <alignment vertical="top"/>
    </xf>
    <xf numFmtId="0" fontId="4" fillId="0" borderId="13" xfId="4" applyFont="1" applyFill="1" applyBorder="1" applyAlignment="1" applyProtection="1">
      <alignment vertical="top"/>
    </xf>
    <xf numFmtId="0" fontId="4" fillId="0" borderId="54" xfId="4" applyFont="1" applyFill="1" applyBorder="1" applyAlignment="1" applyProtection="1">
      <alignment vertical="top"/>
    </xf>
    <xf numFmtId="0" fontId="4" fillId="0" borderId="0" xfId="0" applyFont="1" applyFill="1" applyBorder="1" applyAlignment="1" applyProtection="1">
      <alignment vertical="top" wrapText="1"/>
    </xf>
    <xf numFmtId="0" fontId="4" fillId="0" borderId="13" xfId="0" applyFont="1" applyFill="1" applyBorder="1" applyAlignment="1" applyProtection="1">
      <alignment vertical="top" wrapText="1"/>
    </xf>
    <xf numFmtId="0" fontId="4" fillId="0" borderId="0" xfId="0" applyFont="1" applyFill="1" applyBorder="1" applyAlignment="1" applyProtection="1">
      <alignment vertical="top"/>
    </xf>
    <xf numFmtId="49" fontId="4" fillId="0" borderId="0" xfId="0" applyNumberFormat="1" applyFont="1" applyFill="1" applyBorder="1" applyAlignment="1" applyProtection="1">
      <alignment vertical="top"/>
    </xf>
    <xf numFmtId="0" fontId="4" fillId="0" borderId="57" xfId="4" applyFont="1" applyFill="1" applyBorder="1" applyAlignment="1" applyProtection="1">
      <alignment vertical="top"/>
    </xf>
    <xf numFmtId="0" fontId="4" fillId="0" borderId="9" xfId="4" applyFont="1" applyFill="1" applyBorder="1" applyAlignment="1" applyProtection="1">
      <alignment vertical="top"/>
    </xf>
    <xf numFmtId="0" fontId="4" fillId="0" borderId="14" xfId="4" applyFont="1" applyFill="1" applyBorder="1" applyAlignment="1" applyProtection="1">
      <alignment vertical="top"/>
    </xf>
    <xf numFmtId="0" fontId="2" fillId="0" borderId="1" xfId="4" applyFont="1" applyFill="1" applyBorder="1" applyAlignment="1" applyProtection="1">
      <alignment vertical="center" wrapText="1"/>
      <protection locked="0"/>
    </xf>
    <xf numFmtId="0" fontId="2" fillId="0" borderId="1" xfId="0" applyFont="1" applyFill="1" applyBorder="1" applyAlignment="1" applyProtection="1">
      <alignment vertical="center" wrapText="1"/>
      <protection locked="0"/>
    </xf>
    <xf numFmtId="0" fontId="4" fillId="0" borderId="1" xfId="4" applyFont="1" applyFill="1" applyBorder="1" applyAlignment="1" applyProtection="1">
      <protection locked="0"/>
    </xf>
    <xf numFmtId="0" fontId="4" fillId="0" borderId="1" xfId="4" applyFont="1" applyFill="1" applyBorder="1" applyAlignment="1" applyProtection="1">
      <alignment horizontal="left" vertical="center"/>
      <protection locked="0"/>
    </xf>
    <xf numFmtId="0" fontId="4" fillId="0" borderId="1" xfId="4" applyFont="1" applyFill="1" applyBorder="1" applyAlignment="1" applyProtection="1">
      <alignment horizontal="right" vertical="center"/>
      <protection locked="0"/>
    </xf>
    <xf numFmtId="0" fontId="2" fillId="0" borderId="0" xfId="4" applyFont="1" applyFill="1" applyBorder="1" applyAlignment="1" applyProtection="1">
      <alignment vertical="center" wrapText="1"/>
      <protection locked="0"/>
    </xf>
    <xf numFmtId="0" fontId="2" fillId="0" borderId="0" xfId="0" applyFont="1" applyFill="1" applyBorder="1" applyAlignment="1" applyProtection="1">
      <alignment vertical="center" wrapText="1"/>
      <protection locked="0"/>
    </xf>
    <xf numFmtId="0" fontId="4" fillId="0" borderId="0" xfId="4" applyFont="1" applyFill="1" applyBorder="1" applyAlignment="1" applyProtection="1">
      <protection locked="0"/>
    </xf>
    <xf numFmtId="0" fontId="4" fillId="0" borderId="0" xfId="4" applyFont="1" applyFill="1" applyBorder="1" applyAlignment="1" applyProtection="1">
      <alignment horizontal="left" vertical="center"/>
      <protection locked="0"/>
    </xf>
    <xf numFmtId="0" fontId="4" fillId="0" borderId="0" xfId="4" applyFont="1" applyFill="1" applyBorder="1" applyAlignment="1" applyProtection="1">
      <alignment horizontal="right" vertical="center"/>
      <protection locked="0"/>
    </xf>
    <xf numFmtId="0" fontId="6" fillId="0" borderId="62" xfId="0" applyFont="1" applyBorder="1" applyAlignment="1" applyProtection="1">
      <alignment horizontal="center" vertical="center"/>
    </xf>
    <xf numFmtId="0" fontId="4" fillId="0" borderId="0" xfId="4" applyFont="1" applyBorder="1" applyAlignment="1" applyProtection="1">
      <alignment horizontal="left"/>
    </xf>
    <xf numFmtId="0" fontId="4" fillId="0" borderId="0" xfId="4" applyFont="1" applyBorder="1" applyAlignment="1" applyProtection="1"/>
    <xf numFmtId="0" fontId="0" fillId="0" borderId="0" xfId="0" applyBorder="1" applyAlignment="1" applyProtection="1">
      <alignment horizontal="left" vertical="center"/>
    </xf>
    <xf numFmtId="0" fontId="0" fillId="0" borderId="0" xfId="0" applyBorder="1" applyAlignment="1" applyProtection="1">
      <alignment vertical="center"/>
    </xf>
    <xf numFmtId="0" fontId="4" fillId="0" borderId="0" xfId="0" applyFont="1" applyBorder="1" applyAlignment="1" applyProtection="1">
      <alignment vertical="center"/>
    </xf>
    <xf numFmtId="0" fontId="4" fillId="0" borderId="0" xfId="0" applyFont="1" applyBorder="1" applyAlignment="1" applyProtection="1">
      <alignment vertical="center" wrapText="1"/>
    </xf>
    <xf numFmtId="0" fontId="4" fillId="0" borderId="0" xfId="4" applyFont="1" applyBorder="1" applyAlignment="1" applyProtection="1">
      <alignment wrapText="1"/>
    </xf>
    <xf numFmtId="0" fontId="5" fillId="0" borderId="17" xfId="0" applyFont="1" applyBorder="1" applyAlignment="1">
      <alignment vertical="center" shrinkToFit="1"/>
    </xf>
    <xf numFmtId="187" fontId="4" fillId="3" borderId="19" xfId="1" applyNumberFormat="1" applyFont="1" applyFill="1" applyBorder="1" applyAlignment="1" applyProtection="1">
      <alignment vertical="center" shrinkToFit="1"/>
      <protection locked="0"/>
    </xf>
    <xf numFmtId="38" fontId="4" fillId="0" borderId="0" xfId="1" applyFont="1" applyBorder="1" applyAlignment="1">
      <alignment vertical="center"/>
    </xf>
    <xf numFmtId="38" fontId="4" fillId="0" borderId="0" xfId="1" applyFont="1" applyBorder="1" applyAlignment="1">
      <alignment horizontal="left"/>
    </xf>
    <xf numFmtId="38" fontId="0" fillId="0" borderId="0" xfId="1" applyFont="1" applyBorder="1">
      <alignment vertical="center"/>
    </xf>
    <xf numFmtId="38" fontId="4" fillId="0" borderId="19" xfId="1" applyFont="1" applyBorder="1" applyAlignment="1">
      <alignment horizontal="center" vertical="center" wrapText="1"/>
    </xf>
    <xf numFmtId="38" fontId="12" fillId="0" borderId="95" xfId="1" applyFont="1" applyBorder="1" applyAlignment="1">
      <alignment vertical="center" wrapText="1"/>
    </xf>
    <xf numFmtId="0" fontId="0" fillId="0" borderId="7" xfId="0" applyBorder="1">
      <alignment vertical="center"/>
    </xf>
    <xf numFmtId="38" fontId="15" fillId="0" borderId="22" xfId="1" applyFont="1" applyBorder="1" applyAlignment="1">
      <alignment vertical="center" wrapText="1"/>
    </xf>
    <xf numFmtId="38" fontId="12" fillId="0" borderId="22" xfId="1" applyFont="1" applyBorder="1" applyAlignment="1">
      <alignment vertical="center" wrapText="1"/>
    </xf>
    <xf numFmtId="38" fontId="15" fillId="0" borderId="40" xfId="1" applyFont="1" applyBorder="1" applyAlignment="1">
      <alignment vertical="center" wrapText="1"/>
    </xf>
    <xf numFmtId="38" fontId="15" fillId="0" borderId="18" xfId="1" applyFont="1" applyBorder="1" applyAlignment="1">
      <alignment vertical="center" wrapText="1"/>
    </xf>
    <xf numFmtId="38" fontId="12" fillId="0" borderId="40" xfId="1" applyFont="1" applyBorder="1" applyAlignment="1">
      <alignment vertical="center" wrapText="1"/>
    </xf>
    <xf numFmtId="38" fontId="12" fillId="0" borderId="18" xfId="1" applyFont="1" applyBorder="1" applyAlignment="1">
      <alignment vertical="center" wrapText="1"/>
    </xf>
    <xf numFmtId="38" fontId="4" fillId="0" borderId="96" xfId="1" applyFont="1" applyBorder="1" applyAlignment="1">
      <alignment vertical="center" wrapText="1"/>
    </xf>
    <xf numFmtId="38" fontId="4" fillId="0" borderId="51" xfId="1" applyFont="1" applyBorder="1" applyAlignment="1">
      <alignment vertical="center" wrapText="1"/>
    </xf>
    <xf numFmtId="38" fontId="4" fillId="0" borderId="97" xfId="1" applyFont="1" applyBorder="1" applyAlignment="1">
      <alignment vertical="center" wrapText="1"/>
    </xf>
    <xf numFmtId="0" fontId="0" fillId="0" borderId="22" xfId="0" applyBorder="1">
      <alignment vertical="center"/>
    </xf>
    <xf numFmtId="38" fontId="4" fillId="0" borderId="95" xfId="1" applyFont="1" applyBorder="1" applyAlignment="1">
      <alignment vertical="center" wrapText="1"/>
    </xf>
    <xf numFmtId="38" fontId="0" fillId="0" borderId="22" xfId="1" applyFont="1" applyBorder="1" applyAlignment="1">
      <alignment vertical="center"/>
    </xf>
    <xf numFmtId="38" fontId="0" fillId="0" borderId="98" xfId="1" applyFont="1" applyBorder="1" applyAlignment="1">
      <alignment vertical="center"/>
    </xf>
    <xf numFmtId="38" fontId="0" fillId="0" borderId="42" xfId="1" applyFont="1" applyBorder="1" applyAlignment="1">
      <alignment vertical="center"/>
    </xf>
    <xf numFmtId="38" fontId="0" fillId="0" borderId="18" xfId="1" applyFont="1" applyBorder="1" applyAlignment="1">
      <alignment vertical="center"/>
    </xf>
    <xf numFmtId="38" fontId="0" fillId="0" borderId="99" xfId="1" applyFont="1" applyBorder="1" applyAlignment="1">
      <alignment vertical="center"/>
    </xf>
    <xf numFmtId="0" fontId="8" fillId="0" borderId="13" xfId="4" applyFont="1" applyFill="1" applyBorder="1" applyAlignment="1" applyProtection="1">
      <alignment vertical="center" wrapText="1"/>
    </xf>
    <xf numFmtId="0" fontId="4" fillId="0" borderId="0" xfId="0" applyFont="1" applyBorder="1" applyAlignment="1">
      <alignment vertical="center" wrapText="1"/>
    </xf>
    <xf numFmtId="0" fontId="0" fillId="0" borderId="0" xfId="0" applyFill="1" applyBorder="1" applyAlignment="1" applyProtection="1">
      <alignment vertical="center" wrapText="1"/>
    </xf>
    <xf numFmtId="0" fontId="4" fillId="0" borderId="0" xfId="0" applyFont="1" applyFill="1" applyBorder="1" applyAlignment="1" applyProtection="1">
      <alignment vertical="center" wrapText="1"/>
    </xf>
    <xf numFmtId="0" fontId="7" fillId="0" borderId="0" xfId="0" applyFont="1" applyFill="1" applyBorder="1" applyAlignment="1" applyProtection="1">
      <alignment vertical="center" wrapText="1"/>
    </xf>
    <xf numFmtId="58" fontId="2" fillId="0" borderId="30" xfId="0" applyNumberFormat="1" applyFont="1" applyFill="1" applyBorder="1" applyAlignment="1" applyProtection="1"/>
    <xf numFmtId="179" fontId="0" fillId="0" borderId="30" xfId="0" applyNumberFormat="1" applyFill="1" applyBorder="1" applyAlignment="1" applyProtection="1">
      <alignment horizontal="left" vertical="center" wrapText="1"/>
    </xf>
    <xf numFmtId="0" fontId="4" fillId="0" borderId="30" xfId="4" applyNumberFormat="1" applyFont="1" applyFill="1" applyBorder="1" applyAlignment="1" applyProtection="1">
      <alignment horizontal="left"/>
    </xf>
    <xf numFmtId="0" fontId="8" fillId="0" borderId="0" xfId="4" applyFont="1" applyFill="1" applyBorder="1" applyAlignment="1" applyProtection="1">
      <alignment vertical="center" wrapText="1"/>
    </xf>
    <xf numFmtId="0" fontId="8" fillId="0" borderId="0" xfId="4" applyFont="1" applyBorder="1" applyAlignment="1">
      <alignment vertical="center" wrapText="1"/>
    </xf>
    <xf numFmtId="0" fontId="4" fillId="0" borderId="1" xfId="4" applyFont="1" applyFill="1" applyBorder="1" applyAlignment="1" applyProtection="1">
      <alignment horizontal="center" vertical="center"/>
    </xf>
    <xf numFmtId="0" fontId="4" fillId="0" borderId="1" xfId="4" applyNumberFormat="1" applyFont="1" applyFill="1" applyBorder="1" applyAlignment="1" applyProtection="1">
      <alignment vertical="center" wrapText="1"/>
    </xf>
    <xf numFmtId="0" fontId="4" fillId="0" borderId="12" xfId="4" applyFont="1" applyFill="1" applyBorder="1" applyAlignment="1" applyProtection="1">
      <alignment horizontal="left" vertical="center" wrapText="1"/>
    </xf>
    <xf numFmtId="182" fontId="7" fillId="0" borderId="9" xfId="4" applyNumberFormat="1" applyFont="1" applyFill="1" applyBorder="1" applyAlignment="1" applyProtection="1">
      <alignment vertical="center" shrinkToFit="1"/>
      <protection locked="0"/>
    </xf>
    <xf numFmtId="0" fontId="7" fillId="0" borderId="57" xfId="4" applyFont="1" applyBorder="1" applyAlignment="1">
      <alignment vertical="center" shrinkToFit="1"/>
    </xf>
    <xf numFmtId="183" fontId="7" fillId="0" borderId="9" xfId="4" applyNumberFormat="1" applyFont="1" applyFill="1" applyBorder="1" applyAlignment="1" applyProtection="1">
      <alignment vertical="center" shrinkToFit="1"/>
      <protection locked="0"/>
    </xf>
    <xf numFmtId="184" fontId="7" fillId="0" borderId="9" xfId="4" applyNumberFormat="1" applyFont="1" applyFill="1" applyBorder="1" applyAlignment="1" applyProtection="1">
      <alignment vertical="center" shrinkToFit="1"/>
      <protection locked="0"/>
    </xf>
    <xf numFmtId="0" fontId="1" fillId="0" borderId="0" xfId="4" applyFont="1" applyBorder="1" applyAlignment="1">
      <alignment horizontal="center"/>
    </xf>
    <xf numFmtId="0" fontId="4" fillId="0" borderId="0" xfId="4" applyFont="1" applyBorder="1" applyAlignment="1">
      <alignment horizontal="right"/>
    </xf>
    <xf numFmtId="0" fontId="4" fillId="0" borderId="0" xfId="4" applyFont="1" applyBorder="1" applyAlignment="1">
      <alignment horizontal="left" vertical="center"/>
    </xf>
    <xf numFmtId="0" fontId="7" fillId="0" borderId="0" xfId="0" applyFont="1" applyBorder="1" applyAlignment="1">
      <alignment vertical="center" wrapText="1"/>
    </xf>
    <xf numFmtId="0" fontId="1" fillId="0" borderId="0" xfId="4" applyFont="1" applyFill="1" applyBorder="1" applyAlignment="1" applyProtection="1">
      <alignment horizontal="center"/>
    </xf>
    <xf numFmtId="0" fontId="6" fillId="0" borderId="0" xfId="0" applyFont="1" applyBorder="1" applyAlignment="1" applyProtection="1">
      <alignment horizontal="center" vertical="center"/>
    </xf>
    <xf numFmtId="0" fontId="4" fillId="0" borderId="0" xfId="4" applyFont="1" applyFill="1" applyBorder="1" applyAlignment="1" applyProtection="1">
      <alignment horizontal="right"/>
    </xf>
    <xf numFmtId="0" fontId="4" fillId="0" borderId="0" xfId="0" applyNumberFormat="1" applyFont="1" applyFill="1" applyBorder="1" applyAlignment="1" applyProtection="1">
      <alignment vertical="center" wrapText="1" shrinkToFit="1"/>
    </xf>
    <xf numFmtId="0" fontId="4" fillId="0" borderId="0" xfId="4" applyFont="1" applyFill="1" applyBorder="1" applyAlignment="1" applyProtection="1">
      <alignment horizontal="center" vertical="center" wrapText="1"/>
    </xf>
    <xf numFmtId="0" fontId="4" fillId="0" borderId="0" xfId="4" applyFont="1" applyFill="1" applyBorder="1" applyAlignment="1" applyProtection="1">
      <alignment horizontal="left" vertical="center" wrapText="1"/>
    </xf>
    <xf numFmtId="0" fontId="4" fillId="0" borderId="0" xfId="4" applyFont="1" applyFill="1" applyBorder="1" applyAlignment="1" applyProtection="1">
      <alignment horizontal="left" vertical="center"/>
    </xf>
    <xf numFmtId="0" fontId="2" fillId="0" borderId="0" xfId="4" applyFont="1" applyFill="1" applyBorder="1" applyAlignment="1" applyProtection="1">
      <alignment horizontal="center" vertical="center" wrapText="1"/>
    </xf>
    <xf numFmtId="0" fontId="0" fillId="0" borderId="0" xfId="0" applyFill="1" applyBorder="1" applyAlignment="1" applyProtection="1">
      <alignment vertical="center"/>
    </xf>
    <xf numFmtId="0" fontId="4" fillId="0" borderId="11" xfId="0" applyFont="1" applyFill="1" applyBorder="1" applyAlignment="1" applyProtection="1">
      <alignment horizontal="center" vertical="center" shrinkToFit="1"/>
    </xf>
    <xf numFmtId="0" fontId="4" fillId="0" borderId="10" xfId="4" applyFont="1" applyFill="1" applyBorder="1" applyAlignment="1" applyProtection="1">
      <alignment horizontal="left" vertical="center" wrapText="1"/>
    </xf>
    <xf numFmtId="0" fontId="4" fillId="0" borderId="1" xfId="4" applyFont="1" applyFill="1" applyBorder="1" applyAlignment="1" applyProtection="1">
      <alignment horizontal="left" vertical="center" wrapText="1"/>
    </xf>
    <xf numFmtId="0" fontId="4" fillId="0" borderId="13" xfId="4" applyFont="1" applyBorder="1" applyAlignment="1">
      <alignment horizontal="left" vertical="center"/>
    </xf>
    <xf numFmtId="0" fontId="4" fillId="0" borderId="13" xfId="4" applyFont="1" applyFill="1" applyBorder="1" applyAlignment="1" applyProtection="1">
      <alignment horizontal="left" vertical="center"/>
    </xf>
    <xf numFmtId="0" fontId="7" fillId="0" borderId="1" xfId="4" applyFont="1" applyBorder="1" applyAlignment="1">
      <alignment vertical="center"/>
    </xf>
    <xf numFmtId="0" fontId="19" fillId="0" borderId="0" xfId="0" applyFont="1" applyBorder="1" applyAlignment="1">
      <alignment vertical="top" wrapText="1"/>
    </xf>
    <xf numFmtId="0" fontId="4" fillId="0" borderId="19" xfId="4" applyFont="1" applyBorder="1" applyAlignment="1">
      <alignment vertical="center"/>
    </xf>
    <xf numFmtId="0" fontId="7" fillId="0" borderId="1" xfId="4" applyFont="1" applyFill="1" applyBorder="1" applyAlignment="1" applyProtection="1">
      <alignment vertical="center"/>
    </xf>
    <xf numFmtId="0" fontId="22" fillId="0" borderId="0" xfId="4" applyFont="1" applyBorder="1" applyAlignment="1" applyProtection="1"/>
    <xf numFmtId="0" fontId="4" fillId="0" borderId="9" xfId="4" applyFont="1" applyFill="1" applyBorder="1" applyAlignment="1" applyProtection="1">
      <alignment horizontal="left" vertical="center"/>
    </xf>
    <xf numFmtId="0" fontId="4" fillId="0" borderId="14" xfId="4" applyFont="1" applyFill="1" applyBorder="1" applyAlignment="1" applyProtection="1">
      <alignment horizontal="left" vertical="center"/>
    </xf>
    <xf numFmtId="0" fontId="19" fillId="0" borderId="0" xfId="0" applyFont="1" applyBorder="1" applyAlignment="1" applyProtection="1">
      <alignment vertical="top" wrapText="1"/>
    </xf>
    <xf numFmtId="0" fontId="2" fillId="0" borderId="13" xfId="4" applyFont="1" applyFill="1" applyBorder="1" applyAlignment="1" applyProtection="1">
      <alignment horizontal="center" vertical="center" wrapText="1"/>
    </xf>
    <xf numFmtId="0" fontId="4" fillId="0" borderId="13" xfId="4" applyFont="1" applyFill="1" applyBorder="1" applyAlignment="1" applyProtection="1">
      <alignment horizontal="center" vertical="center" wrapText="1"/>
    </xf>
    <xf numFmtId="0" fontId="4" fillId="0" borderId="0" xfId="4" applyFont="1" applyBorder="1" applyAlignment="1"/>
    <xf numFmtId="0" fontId="4" fillId="0" borderId="9" xfId="4" applyFont="1" applyBorder="1" applyAlignment="1">
      <alignment horizontal="left" vertical="center"/>
    </xf>
    <xf numFmtId="0" fontId="4" fillId="0" borderId="14" xfId="4" applyFont="1" applyBorder="1" applyAlignment="1">
      <alignment horizontal="left" vertical="center"/>
    </xf>
    <xf numFmtId="0" fontId="4" fillId="0" borderId="9" xfId="4" applyFont="1" applyFill="1" applyBorder="1" applyAlignment="1" applyProtection="1">
      <alignment horizontal="right" vertical="center"/>
    </xf>
    <xf numFmtId="0" fontId="4" fillId="0" borderId="9" xfId="4" applyFont="1" applyFill="1" applyBorder="1" applyAlignment="1" applyProtection="1"/>
    <xf numFmtId="186" fontId="0" fillId="0" borderId="9" xfId="0" applyNumberFormat="1" applyBorder="1" applyAlignment="1" applyProtection="1">
      <alignment vertical="center" shrinkToFit="1"/>
    </xf>
    <xf numFmtId="186" fontId="0" fillId="0" borderId="9" xfId="0" applyNumberFormat="1" applyFill="1" applyBorder="1" applyAlignment="1" applyProtection="1">
      <alignment vertical="center" shrinkToFit="1"/>
    </xf>
    <xf numFmtId="38" fontId="28" fillId="0" borderId="37" xfId="1" applyFont="1" applyBorder="1" applyAlignment="1"/>
    <xf numFmtId="38" fontId="28" fillId="0" borderId="0" xfId="1" applyFont="1" applyBorder="1" applyAlignment="1">
      <alignment vertical="center"/>
    </xf>
    <xf numFmtId="0" fontId="22" fillId="0" borderId="0" xfId="4" applyFont="1" applyBorder="1" applyAlignment="1"/>
    <xf numFmtId="185" fontId="27" fillId="0" borderId="14" xfId="0" applyNumberFormat="1" applyFont="1" applyBorder="1" applyAlignment="1" applyProtection="1">
      <alignment vertical="center" shrinkToFit="1"/>
      <protection locked="0"/>
    </xf>
    <xf numFmtId="0" fontId="19" fillId="0" borderId="0" xfId="4" applyFont="1" applyBorder="1" applyAlignment="1">
      <alignment vertical="top"/>
    </xf>
    <xf numFmtId="0" fontId="4" fillId="0" borderId="57" xfId="4" applyFont="1" applyFill="1" applyBorder="1" applyAlignment="1" applyProtection="1"/>
    <xf numFmtId="0" fontId="29" fillId="0" borderId="0" xfId="4" applyFont="1" applyProtection="1"/>
    <xf numFmtId="0" fontId="30" fillId="0" borderId="0" xfId="0" applyFont="1" applyAlignment="1">
      <alignment vertical="center"/>
    </xf>
    <xf numFmtId="0" fontId="30" fillId="0" borderId="0" xfId="4" applyFont="1"/>
    <xf numFmtId="0" fontId="29" fillId="0" borderId="0" xfId="4" applyFont="1"/>
    <xf numFmtId="0" fontId="30" fillId="0" borderId="0" xfId="0" applyFont="1" applyBorder="1" applyAlignment="1">
      <alignment vertical="center"/>
    </xf>
    <xf numFmtId="0" fontId="5" fillId="0" borderId="11" xfId="0" applyFont="1" applyBorder="1" applyAlignment="1">
      <alignment vertical="center" wrapText="1" shrinkToFit="1"/>
    </xf>
    <xf numFmtId="0" fontId="2" fillId="4" borderId="25" xfId="0" applyFont="1" applyFill="1" applyBorder="1" applyAlignment="1">
      <alignment horizontal="center" vertical="center"/>
    </xf>
    <xf numFmtId="187" fontId="4" fillId="4" borderId="19" xfId="1" applyNumberFormat="1" applyFont="1" applyFill="1" applyBorder="1" applyAlignment="1">
      <alignment vertical="center" shrinkToFit="1"/>
    </xf>
    <xf numFmtId="0" fontId="4" fillId="0" borderId="9" xfId="4" applyFont="1" applyBorder="1" applyAlignment="1">
      <alignment horizontal="right" vertical="center"/>
    </xf>
    <xf numFmtId="0" fontId="7" fillId="0" borderId="0" xfId="4" applyFont="1" applyFill="1" applyBorder="1" applyAlignment="1">
      <alignment vertical="center"/>
    </xf>
    <xf numFmtId="0" fontId="7" fillId="0" borderId="57" xfId="4" applyFont="1" applyFill="1" applyBorder="1" applyAlignment="1">
      <alignment vertical="center" shrinkToFit="1"/>
    </xf>
    <xf numFmtId="185" fontId="27" fillId="0" borderId="14" xfId="0" applyNumberFormat="1" applyFont="1" applyFill="1" applyBorder="1" applyAlignment="1" applyProtection="1">
      <alignment vertical="center" shrinkToFit="1"/>
      <protection locked="0"/>
    </xf>
    <xf numFmtId="0" fontId="7" fillId="0" borderId="54" xfId="4" applyFont="1" applyFill="1" applyBorder="1" applyAlignment="1">
      <alignment vertical="center"/>
    </xf>
    <xf numFmtId="0" fontId="17" fillId="0" borderId="0" xfId="0" applyFont="1">
      <alignment vertical="center"/>
    </xf>
    <xf numFmtId="0" fontId="1" fillId="0" borderId="0" xfId="4" applyFont="1" applyAlignment="1"/>
    <xf numFmtId="0" fontId="15" fillId="0" borderId="0" xfId="4" applyFont="1" applyAlignment="1">
      <alignment vertical="center"/>
    </xf>
    <xf numFmtId="0" fontId="4" fillId="0" borderId="10" xfId="4" applyFont="1" applyBorder="1" applyAlignment="1" applyProtection="1">
      <alignment vertical="center"/>
    </xf>
    <xf numFmtId="0" fontId="4" fillId="0" borderId="10" xfId="4" applyFont="1" applyBorder="1" applyAlignment="1" applyProtection="1">
      <alignment horizontal="left" vertical="center"/>
    </xf>
    <xf numFmtId="0" fontId="4" fillId="0" borderId="10" xfId="4" applyFont="1" applyBorder="1" applyAlignment="1" applyProtection="1">
      <alignment horizontal="right" vertical="center"/>
    </xf>
    <xf numFmtId="0" fontId="4" fillId="0" borderId="11" xfId="4" applyFont="1" applyBorder="1" applyAlignment="1" applyProtection="1">
      <alignment horizontal="left" vertical="center"/>
    </xf>
    <xf numFmtId="0" fontId="4" fillId="0" borderId="9" xfId="4" applyFont="1" applyBorder="1" applyAlignment="1" applyProtection="1">
      <alignment vertical="center"/>
    </xf>
    <xf numFmtId="0" fontId="4" fillId="0" borderId="55" xfId="4" applyFont="1" applyBorder="1" applyAlignment="1" applyProtection="1">
      <alignment vertical="center"/>
    </xf>
    <xf numFmtId="0" fontId="4" fillId="0" borderId="1" xfId="4" applyFont="1" applyBorder="1" applyAlignment="1" applyProtection="1">
      <alignment vertical="center"/>
    </xf>
    <xf numFmtId="0" fontId="4" fillId="0" borderId="0" xfId="4" applyFont="1" applyBorder="1" applyAlignment="1" applyProtection="1">
      <alignment horizontal="left" vertical="center"/>
    </xf>
    <xf numFmtId="0" fontId="4" fillId="0" borderId="13" xfId="4" applyFont="1" applyBorder="1" applyAlignment="1" applyProtection="1">
      <alignment horizontal="left" vertical="center"/>
    </xf>
    <xf numFmtId="176" fontId="4" fillId="0" borderId="0" xfId="1" applyNumberFormat="1" applyFont="1" applyFill="1" applyBorder="1" applyAlignment="1" applyProtection="1">
      <alignment vertical="center" shrinkToFit="1"/>
    </xf>
    <xf numFmtId="38" fontId="20" fillId="0" borderId="0" xfId="1" applyFont="1" applyFill="1" applyBorder="1" applyAlignment="1" applyProtection="1">
      <alignment vertical="center" wrapText="1"/>
    </xf>
    <xf numFmtId="38" fontId="24" fillId="0" borderId="0" xfId="1" applyFont="1" applyFill="1" applyBorder="1" applyAlignment="1" applyProtection="1">
      <alignment vertical="center" wrapText="1"/>
    </xf>
    <xf numFmtId="0" fontId="4" fillId="0" borderId="0" xfId="0" applyFont="1" applyFill="1" applyBorder="1" applyAlignment="1" applyProtection="1">
      <alignment horizontal="center" vertical="center" shrinkToFit="1"/>
    </xf>
    <xf numFmtId="0" fontId="1" fillId="0" borderId="0" xfId="2" applyFont="1" applyAlignment="1"/>
    <xf numFmtId="0" fontId="4" fillId="0" borderId="1" xfId="4" applyFont="1" applyFill="1" applyBorder="1" applyAlignment="1" applyProtection="1">
      <alignment horizontal="center" vertical="center"/>
    </xf>
    <xf numFmtId="0" fontId="4" fillId="0" borderId="1" xfId="4" applyNumberFormat="1" applyFont="1" applyFill="1" applyBorder="1" applyAlignment="1" applyProtection="1">
      <alignment vertical="center" wrapText="1"/>
      <protection locked="0"/>
    </xf>
    <xf numFmtId="0" fontId="4" fillId="0" borderId="1" xfId="0" applyFont="1" applyFill="1" applyBorder="1" applyAlignment="1">
      <alignment vertical="center" wrapText="1"/>
    </xf>
    <xf numFmtId="0" fontId="2" fillId="0" borderId="1" xfId="4" applyFont="1" applyFill="1" applyBorder="1" applyAlignment="1" applyProtection="1">
      <alignment horizontal="distributed" vertical="center"/>
    </xf>
    <xf numFmtId="0" fontId="4" fillId="0" borderId="1" xfId="0" applyFont="1" applyFill="1" applyBorder="1" applyAlignment="1" applyProtection="1">
      <alignment vertical="center" wrapText="1"/>
    </xf>
    <xf numFmtId="0" fontId="33" fillId="0" borderId="0" xfId="4" applyFont="1" applyProtection="1">
      <protection hidden="1"/>
    </xf>
    <xf numFmtId="0" fontId="34" fillId="0" borderId="0" xfId="4" applyFont="1"/>
    <xf numFmtId="0" fontId="33" fillId="0" borderId="0" xfId="4" applyFont="1"/>
    <xf numFmtId="0" fontId="35" fillId="0" borderId="0" xfId="4" applyFont="1"/>
    <xf numFmtId="0" fontId="33" fillId="0" borderId="0" xfId="4" applyFont="1" applyAlignment="1"/>
    <xf numFmtId="0" fontId="34" fillId="0" borderId="0" xfId="4" applyFont="1" applyAlignment="1"/>
    <xf numFmtId="0" fontId="36" fillId="0" borderId="0" xfId="4" applyFont="1" applyAlignment="1"/>
    <xf numFmtId="0" fontId="33" fillId="0" borderId="0" xfId="4" applyFont="1" applyFill="1"/>
    <xf numFmtId="0" fontId="37" fillId="0" borderId="0" xfId="4" applyFont="1"/>
    <xf numFmtId="0" fontId="38" fillId="0" borderId="0" xfId="4" applyFont="1"/>
    <xf numFmtId="0" fontId="19" fillId="0" borderId="0" xfId="4" applyFont="1" applyBorder="1" applyAlignment="1">
      <alignment vertical="top" wrapText="1"/>
    </xf>
    <xf numFmtId="0" fontId="4" fillId="0" borderId="57" xfId="4" applyFont="1" applyBorder="1" applyAlignment="1"/>
    <xf numFmtId="0" fontId="4" fillId="0" borderId="9" xfId="4" applyFont="1" applyBorder="1" applyAlignment="1"/>
    <xf numFmtId="0" fontId="4" fillId="0" borderId="0" xfId="4" applyFont="1" applyFill="1" applyBorder="1" applyAlignment="1" applyProtection="1">
      <alignment vertical="center" wrapText="1"/>
      <protection locked="0"/>
    </xf>
    <xf numFmtId="0" fontId="19" fillId="0" borderId="0" xfId="4" applyFont="1" applyBorder="1" applyAlignment="1">
      <alignment vertical="top" wrapText="1"/>
    </xf>
    <xf numFmtId="0" fontId="4" fillId="0" borderId="10" xfId="4" applyFont="1" applyFill="1" applyBorder="1" applyAlignment="1" applyProtection="1">
      <alignment vertical="center" wrapText="1"/>
      <protection locked="0"/>
    </xf>
    <xf numFmtId="0" fontId="4" fillId="0" borderId="1" xfId="4" applyFont="1" applyFill="1" applyBorder="1" applyAlignment="1" applyProtection="1">
      <alignment vertical="center" wrapText="1"/>
      <protection locked="0"/>
    </xf>
    <xf numFmtId="0" fontId="4" fillId="0" borderId="12" xfId="4" applyFont="1" applyFill="1" applyBorder="1" applyAlignment="1" applyProtection="1">
      <alignment vertical="center" wrapText="1"/>
      <protection locked="0"/>
    </xf>
    <xf numFmtId="0" fontId="4" fillId="0" borderId="11" xfId="4" applyFont="1" applyFill="1" applyBorder="1" applyAlignment="1" applyProtection="1">
      <alignment vertical="center" wrapText="1"/>
      <protection locked="0"/>
    </xf>
    <xf numFmtId="0" fontId="4" fillId="0" borderId="13" xfId="4" applyFont="1" applyFill="1" applyBorder="1" applyAlignment="1" applyProtection="1">
      <alignment vertical="center" wrapText="1"/>
      <protection locked="0"/>
    </xf>
    <xf numFmtId="0" fontId="30" fillId="0" borderId="0" xfId="0" applyFont="1">
      <alignment vertical="center"/>
    </xf>
    <xf numFmtId="38" fontId="1" fillId="0" borderId="0" xfId="1" applyFont="1" applyFill="1" applyBorder="1" applyAlignment="1">
      <alignment vertical="center"/>
    </xf>
    <xf numFmtId="0" fontId="6" fillId="9" borderId="25" xfId="4" applyFont="1" applyFill="1" applyBorder="1" applyAlignment="1" applyProtection="1">
      <alignment horizontal="center" vertical="center"/>
      <protection locked="0"/>
    </xf>
    <xf numFmtId="0" fontId="4" fillId="0" borderId="12" xfId="0" applyFont="1" applyBorder="1" applyAlignment="1">
      <alignment vertical="center" wrapText="1"/>
    </xf>
    <xf numFmtId="0" fontId="4" fillId="0" borderId="14" xfId="0" applyFont="1" applyBorder="1" applyAlignment="1">
      <alignment vertical="center" wrapText="1"/>
    </xf>
    <xf numFmtId="0" fontId="4" fillId="0" borderId="55" xfId="4" applyFont="1" applyBorder="1" applyAlignment="1">
      <alignment horizontal="center" vertical="center"/>
    </xf>
    <xf numFmtId="0" fontId="4" fillId="0" borderId="54" xfId="4" applyFont="1" applyBorder="1" applyAlignment="1">
      <alignment horizontal="center" vertical="center"/>
    </xf>
    <xf numFmtId="0" fontId="4" fillId="0" borderId="57" xfId="4" applyFont="1" applyBorder="1" applyAlignment="1">
      <alignment horizontal="center" vertical="center"/>
    </xf>
    <xf numFmtId="0" fontId="37" fillId="0" borderId="0" xfId="0" applyFont="1" applyBorder="1" applyAlignment="1">
      <alignment vertical="top"/>
    </xf>
    <xf numFmtId="189" fontId="6" fillId="5" borderId="100" xfId="1" applyNumberFormat="1" applyFont="1" applyFill="1" applyBorder="1" applyAlignment="1">
      <alignment vertical="center" shrinkToFit="1"/>
    </xf>
    <xf numFmtId="189" fontId="6" fillId="0" borderId="75" xfId="1" applyNumberFormat="1" applyFont="1" applyFill="1" applyBorder="1" applyAlignment="1">
      <alignment horizontal="right" vertical="center" shrinkToFit="1"/>
    </xf>
    <xf numFmtId="189" fontId="6" fillId="0" borderId="76" xfId="1" applyNumberFormat="1" applyFont="1" applyFill="1" applyBorder="1" applyAlignment="1">
      <alignment horizontal="right" vertical="center" shrinkToFit="1"/>
    </xf>
    <xf numFmtId="189" fontId="6" fillId="0" borderId="75" xfId="1" applyNumberFormat="1" applyFont="1" applyBorder="1" applyAlignment="1">
      <alignment horizontal="right" vertical="center" shrinkToFit="1"/>
    </xf>
    <xf numFmtId="189" fontId="6" fillId="0" borderId="76" xfId="1" applyNumberFormat="1" applyFont="1" applyBorder="1" applyAlignment="1">
      <alignment horizontal="right" vertical="center" shrinkToFit="1"/>
    </xf>
    <xf numFmtId="189" fontId="6" fillId="0" borderId="77" xfId="1" applyNumberFormat="1" applyFont="1" applyBorder="1" applyAlignment="1">
      <alignment horizontal="right" vertical="center" shrinkToFit="1"/>
    </xf>
    <xf numFmtId="189" fontId="6" fillId="0" borderId="78" xfId="1" applyNumberFormat="1" applyFont="1" applyBorder="1" applyAlignment="1">
      <alignment horizontal="right" vertical="center" shrinkToFit="1"/>
    </xf>
    <xf numFmtId="189" fontId="6" fillId="0" borderId="79" xfId="1" applyNumberFormat="1" applyFont="1" applyBorder="1" applyAlignment="1">
      <alignment horizontal="right" vertical="center" shrinkToFit="1"/>
    </xf>
    <xf numFmtId="189" fontId="6" fillId="0" borderId="94" xfId="1" applyNumberFormat="1" applyFont="1" applyBorder="1" applyAlignment="1">
      <alignment horizontal="right" vertical="center" shrinkToFit="1"/>
    </xf>
    <xf numFmtId="189" fontId="6" fillId="5" borderId="101" xfId="1" applyNumberFormat="1" applyFont="1" applyFill="1" applyBorder="1" applyAlignment="1">
      <alignment vertical="center" shrinkToFit="1"/>
    </xf>
    <xf numFmtId="189" fontId="6" fillId="0" borderId="80" xfId="1" applyNumberFormat="1" applyFont="1" applyBorder="1" applyAlignment="1">
      <alignment vertical="center" shrinkToFit="1"/>
    </xf>
    <xf numFmtId="189" fontId="6" fillId="0" borderId="62" xfId="1" applyNumberFormat="1" applyFont="1" applyBorder="1" applyAlignment="1">
      <alignment vertical="center" shrinkToFit="1"/>
    </xf>
    <xf numFmtId="189" fontId="6" fillId="0" borderId="81" xfId="1" applyNumberFormat="1" applyFont="1" applyFill="1" applyBorder="1" applyAlignment="1">
      <alignment vertical="center" shrinkToFit="1"/>
    </xf>
    <xf numFmtId="189" fontId="6" fillId="0" borderId="82" xfId="1" applyNumberFormat="1" applyFont="1" applyFill="1" applyBorder="1" applyAlignment="1">
      <alignment vertical="center" shrinkToFit="1"/>
    </xf>
    <xf numFmtId="189" fontId="6" fillId="0" borderId="75" xfId="1" applyNumberFormat="1" applyFont="1" applyFill="1" applyBorder="1" applyAlignment="1">
      <alignment vertical="center" shrinkToFit="1"/>
    </xf>
    <xf numFmtId="189" fontId="6" fillId="0" borderId="76" xfId="1" applyNumberFormat="1" applyFont="1" applyFill="1" applyBorder="1" applyAlignment="1">
      <alignment vertical="center" shrinkToFit="1"/>
    </xf>
    <xf numFmtId="189" fontId="6" fillId="0" borderId="58" xfId="1" applyNumberFormat="1" applyFont="1" applyBorder="1" applyAlignment="1">
      <alignment vertical="center" shrinkToFit="1"/>
    </xf>
    <xf numFmtId="189" fontId="6" fillId="0" borderId="83" xfId="1" applyNumberFormat="1" applyFont="1" applyBorder="1" applyAlignment="1">
      <alignment vertical="center" shrinkToFit="1"/>
    </xf>
    <xf numFmtId="189" fontId="6" fillId="0" borderId="84" xfId="1" applyNumberFormat="1" applyFont="1" applyBorder="1" applyAlignment="1">
      <alignment vertical="center" shrinkToFit="1"/>
    </xf>
    <xf numFmtId="189" fontId="6" fillId="0" borderId="85" xfId="1" applyNumberFormat="1" applyFont="1" applyBorder="1" applyAlignment="1">
      <alignment vertical="center" shrinkToFit="1"/>
    </xf>
    <xf numFmtId="189" fontId="6" fillId="0" borderId="86" xfId="1" applyNumberFormat="1" applyFont="1" applyBorder="1" applyAlignment="1">
      <alignment vertical="center" shrinkToFit="1"/>
    </xf>
    <xf numFmtId="189" fontId="6" fillId="0" borderId="87" xfId="1" applyNumberFormat="1" applyFont="1" applyBorder="1" applyAlignment="1">
      <alignment vertical="center" shrinkToFit="1"/>
    </xf>
    <xf numFmtId="189" fontId="6" fillId="5" borderId="91" xfId="1" applyNumberFormat="1" applyFont="1" applyFill="1" applyBorder="1" applyAlignment="1">
      <alignment vertical="center" shrinkToFit="1"/>
    </xf>
    <xf numFmtId="189" fontId="6" fillId="5" borderId="61" xfId="1" applyNumberFormat="1" applyFont="1" applyFill="1" applyBorder="1" applyAlignment="1">
      <alignment vertical="center" shrinkToFit="1"/>
    </xf>
    <xf numFmtId="189" fontId="6" fillId="0" borderId="88" xfId="1" applyNumberFormat="1" applyFont="1" applyBorder="1" applyAlignment="1">
      <alignment vertical="center" shrinkToFit="1"/>
    </xf>
    <xf numFmtId="189" fontId="6" fillId="0" borderId="89" xfId="1" applyNumberFormat="1" applyFont="1" applyBorder="1" applyAlignment="1">
      <alignment vertical="center" shrinkToFit="1"/>
    </xf>
    <xf numFmtId="189" fontId="6" fillId="5" borderId="75" xfId="1" applyNumberFormat="1" applyFont="1" applyFill="1" applyBorder="1" applyAlignment="1">
      <alignment vertical="center" shrinkToFit="1"/>
    </xf>
    <xf numFmtId="189" fontId="6" fillId="5" borderId="76" xfId="1" applyNumberFormat="1" applyFont="1" applyFill="1" applyBorder="1" applyAlignment="1">
      <alignment vertical="center" shrinkToFit="1"/>
    </xf>
    <xf numFmtId="189" fontId="6" fillId="0" borderId="77" xfId="1" applyNumberFormat="1" applyFont="1" applyBorder="1" applyAlignment="1">
      <alignment vertical="center" shrinkToFit="1"/>
    </xf>
    <xf numFmtId="189" fontId="6" fillId="0" borderId="78" xfId="1" applyNumberFormat="1" applyFont="1" applyBorder="1" applyAlignment="1">
      <alignment vertical="center" shrinkToFit="1"/>
    </xf>
    <xf numFmtId="189" fontId="6" fillId="0" borderId="80" xfId="1" applyNumberFormat="1" applyFont="1" applyFill="1" applyBorder="1" applyAlignment="1">
      <alignment vertical="center" shrinkToFit="1"/>
    </xf>
    <xf numFmtId="189" fontId="6" fillId="0" borderId="62" xfId="1" applyNumberFormat="1" applyFont="1" applyFill="1" applyBorder="1" applyAlignment="1">
      <alignment vertical="center" shrinkToFit="1"/>
    </xf>
    <xf numFmtId="189" fontId="6" fillId="5" borderId="53" xfId="1" applyNumberFormat="1" applyFont="1" applyFill="1" applyBorder="1" applyAlignment="1">
      <alignment vertical="center" shrinkToFit="1"/>
    </xf>
    <xf numFmtId="189" fontId="6" fillId="5" borderId="90" xfId="1" applyNumberFormat="1" applyFont="1" applyFill="1" applyBorder="1" applyAlignment="1">
      <alignment vertical="center" shrinkToFit="1"/>
    </xf>
    <xf numFmtId="189" fontId="6" fillId="0" borderId="53" xfId="1" applyNumberFormat="1" applyFont="1" applyFill="1" applyBorder="1" applyAlignment="1">
      <alignment vertical="center" shrinkToFit="1"/>
    </xf>
    <xf numFmtId="189" fontId="6" fillId="0" borderId="90" xfId="1" applyNumberFormat="1" applyFont="1" applyFill="1" applyBorder="1" applyAlignment="1">
      <alignment vertical="center" shrinkToFit="1"/>
    </xf>
    <xf numFmtId="189" fontId="6" fillId="0" borderId="91" xfId="1" applyNumberFormat="1" applyFont="1" applyBorder="1" applyAlignment="1">
      <alignment vertical="center" shrinkToFit="1"/>
    </xf>
    <xf numFmtId="189" fontId="6" fillId="0" borderId="61" xfId="1" applyNumberFormat="1" applyFont="1" applyBorder="1" applyAlignment="1">
      <alignment vertical="center" shrinkToFit="1"/>
    </xf>
    <xf numFmtId="189" fontId="6" fillId="0" borderId="81" xfId="1" applyNumberFormat="1" applyFont="1" applyBorder="1" applyAlignment="1">
      <alignment vertical="center" shrinkToFit="1"/>
    </xf>
    <xf numFmtId="189" fontId="6" fillId="0" borderId="82" xfId="1" applyNumberFormat="1" applyFont="1" applyBorder="1" applyAlignment="1">
      <alignment vertical="center" shrinkToFit="1"/>
    </xf>
    <xf numFmtId="189" fontId="6" fillId="0" borderId="92" xfId="1" applyNumberFormat="1" applyFont="1" applyBorder="1" applyAlignment="1">
      <alignment vertical="center" shrinkToFit="1"/>
    </xf>
    <xf numFmtId="189" fontId="6" fillId="0" borderId="93" xfId="1" applyNumberFormat="1" applyFont="1" applyBorder="1" applyAlignment="1">
      <alignment vertical="center" shrinkToFit="1"/>
    </xf>
    <xf numFmtId="0" fontId="43" fillId="0" borderId="0" xfId="0" applyNumberFormat="1" applyFont="1">
      <alignment vertical="center"/>
    </xf>
    <xf numFmtId="0" fontId="4" fillId="0" borderId="0" xfId="0" applyFont="1" applyFill="1" applyBorder="1" applyAlignment="1">
      <alignment vertical="top" wrapText="1"/>
    </xf>
    <xf numFmtId="0" fontId="4" fillId="0" borderId="13" xfId="0" applyFont="1" applyFill="1" applyBorder="1" applyAlignment="1">
      <alignment vertical="top" wrapText="1"/>
    </xf>
    <xf numFmtId="0" fontId="4" fillId="0" borderId="10" xfId="4" applyFont="1" applyFill="1" applyBorder="1" applyAlignment="1" applyProtection="1">
      <alignment vertical="center" wrapText="1"/>
    </xf>
    <xf numFmtId="0" fontId="4" fillId="0" borderId="14" xfId="4" applyFont="1" applyBorder="1" applyAlignment="1">
      <alignment vertical="center"/>
    </xf>
    <xf numFmtId="4" fontId="4" fillId="0" borderId="9" xfId="4" applyNumberFormat="1" applyFont="1" applyFill="1" applyBorder="1" applyAlignment="1" applyProtection="1">
      <alignment vertical="center" shrinkToFit="1"/>
      <protection locked="0"/>
    </xf>
    <xf numFmtId="0" fontId="1" fillId="0" borderId="32" xfId="4" applyFont="1" applyBorder="1" applyAlignment="1">
      <alignment horizontal="center"/>
    </xf>
    <xf numFmtId="0" fontId="4" fillId="0" borderId="55" xfId="4" applyFont="1" applyBorder="1" applyAlignment="1">
      <alignment horizontal="distributed" vertical="center"/>
    </xf>
    <xf numFmtId="0" fontId="4" fillId="0" borderId="1" xfId="4" applyFont="1" applyBorder="1" applyAlignment="1">
      <alignment horizontal="distributed" vertical="center"/>
    </xf>
    <xf numFmtId="0" fontId="8" fillId="0" borderId="13" xfId="4" applyFont="1" applyBorder="1" applyAlignment="1">
      <alignment vertical="center" wrapText="1"/>
    </xf>
    <xf numFmtId="0" fontId="4" fillId="0" borderId="55" xfId="4" applyFont="1" applyBorder="1" applyAlignment="1">
      <alignment horizontal="center" vertical="center"/>
    </xf>
    <xf numFmtId="0" fontId="4" fillId="0" borderId="54" xfId="4" applyFont="1" applyBorder="1" applyAlignment="1">
      <alignment horizontal="center" vertical="center"/>
    </xf>
    <xf numFmtId="0" fontId="4" fillId="0" borderId="57" xfId="4" applyFont="1" applyBorder="1" applyAlignment="1">
      <alignment horizontal="center" vertical="center"/>
    </xf>
    <xf numFmtId="0" fontId="4" fillId="0" borderId="12" xfId="0" applyFont="1" applyBorder="1" applyAlignment="1">
      <alignment vertical="center"/>
    </xf>
    <xf numFmtId="0" fontId="4" fillId="0" borderId="1" xfId="4" applyFont="1" applyFill="1" applyBorder="1" applyAlignment="1">
      <alignment horizontal="center" vertical="center"/>
    </xf>
    <xf numFmtId="0" fontId="5" fillId="0" borderId="73" xfId="0" applyFont="1" applyBorder="1" applyAlignment="1">
      <alignment vertical="center" shrinkToFit="1"/>
    </xf>
    <xf numFmtId="0" fontId="5" fillId="0" borderId="56" xfId="0" applyFont="1" applyBorder="1" applyAlignment="1">
      <alignment vertical="center" shrinkToFit="1"/>
    </xf>
    <xf numFmtId="0" fontId="5" fillId="0" borderId="50" xfId="0" applyFont="1" applyBorder="1" applyAlignment="1">
      <alignment vertical="center" shrinkToFit="1"/>
    </xf>
    <xf numFmtId="0" fontId="5" fillId="0" borderId="9" xfId="0" applyFont="1" applyBorder="1" applyAlignment="1">
      <alignment vertical="center" shrinkToFit="1"/>
    </xf>
    <xf numFmtId="0" fontId="5" fillId="0" borderId="10" xfId="0" applyFont="1" applyBorder="1" applyAlignment="1">
      <alignment vertical="center" shrinkToFit="1"/>
    </xf>
    <xf numFmtId="0" fontId="5" fillId="0" borderId="11" xfId="0" applyFont="1" applyBorder="1" applyAlignment="1">
      <alignment vertical="center" shrinkToFit="1"/>
    </xf>
    <xf numFmtId="0" fontId="5" fillId="0" borderId="48" xfId="0" applyFont="1" applyBorder="1" applyAlignment="1">
      <alignment vertical="center" shrinkToFit="1"/>
    </xf>
    <xf numFmtId="0" fontId="5" fillId="0" borderId="1" xfId="0" applyFont="1" applyBorder="1" applyAlignment="1">
      <alignment vertical="center" shrinkToFit="1"/>
    </xf>
    <xf numFmtId="0" fontId="4" fillId="0" borderId="1" xfId="4" applyFont="1" applyFill="1" applyBorder="1" applyAlignment="1" applyProtection="1">
      <alignment vertical="center" wrapText="1"/>
    </xf>
    <xf numFmtId="0" fontId="4" fillId="0" borderId="1" xfId="0" applyFont="1" applyFill="1" applyBorder="1" applyAlignment="1" applyProtection="1">
      <alignment vertical="center"/>
    </xf>
    <xf numFmtId="0" fontId="4" fillId="0" borderId="1" xfId="4" applyFont="1" applyFill="1" applyBorder="1" applyAlignment="1" applyProtection="1">
      <alignment horizontal="center" vertical="center"/>
    </xf>
    <xf numFmtId="0" fontId="44" fillId="0" borderId="0" xfId="4" applyFont="1"/>
    <xf numFmtId="0" fontId="1" fillId="0" borderId="0" xfId="4" applyFont="1" applyBorder="1"/>
    <xf numFmtId="0" fontId="1" fillId="0" borderId="1" xfId="0" applyFont="1" applyBorder="1" applyAlignment="1">
      <alignment vertical="center"/>
    </xf>
    <xf numFmtId="0" fontId="1" fillId="0" borderId="52" xfId="4" applyFont="1" applyBorder="1" applyAlignment="1">
      <alignment horizontal="distributed" vertical="center"/>
    </xf>
    <xf numFmtId="0" fontId="1" fillId="0" borderId="53" xfId="4" applyFont="1" applyBorder="1" applyAlignment="1">
      <alignment horizontal="distributed" vertical="center"/>
    </xf>
    <xf numFmtId="0" fontId="1" fillId="0" borderId="1" xfId="4" applyFont="1" applyFill="1" applyBorder="1" applyAlignment="1">
      <alignment horizontal="distributed" vertical="center"/>
    </xf>
    <xf numFmtId="0" fontId="1" fillId="0" borderId="10" xfId="4" applyFont="1" applyBorder="1" applyAlignment="1">
      <alignment vertical="center"/>
    </xf>
    <xf numFmtId="0" fontId="1" fillId="0" borderId="1" xfId="0" applyFont="1" applyFill="1" applyBorder="1" applyAlignment="1" applyProtection="1">
      <alignment horizontal="left" vertical="center"/>
    </xf>
    <xf numFmtId="178" fontId="1" fillId="0" borderId="0" xfId="1" applyNumberFormat="1" applyFont="1" applyFill="1" applyBorder="1" applyAlignment="1">
      <alignment horizontal="center" vertical="center"/>
    </xf>
    <xf numFmtId="0" fontId="1" fillId="0" borderId="0" xfId="4" applyFont="1" applyFill="1" applyBorder="1" applyAlignment="1">
      <alignment vertical="center"/>
    </xf>
    <xf numFmtId="0" fontId="1" fillId="0" borderId="0" xfId="0" applyFont="1" applyFill="1" applyBorder="1" applyAlignment="1">
      <alignment vertical="center" wrapText="1"/>
    </xf>
    <xf numFmtId="0" fontId="1" fillId="0" borderId="13" xfId="0" applyFont="1" applyFill="1" applyBorder="1" applyAlignment="1">
      <alignment vertical="center" wrapText="1"/>
    </xf>
    <xf numFmtId="0" fontId="1" fillId="0" borderId="1" xfId="4" applyFont="1" applyBorder="1" applyAlignment="1">
      <alignment vertical="center"/>
    </xf>
    <xf numFmtId="0" fontId="1" fillId="0" borderId="52" xfId="4" applyFont="1" applyBorder="1" applyAlignment="1">
      <alignment horizontal="center" vertical="center"/>
    </xf>
    <xf numFmtId="0" fontId="1" fillId="0" borderId="0" xfId="4" applyFont="1" applyBorder="1" applyAlignment="1">
      <alignment vertical="center"/>
    </xf>
    <xf numFmtId="0" fontId="1" fillId="0" borderId="52" xfId="0" applyFont="1" applyFill="1" applyBorder="1" applyAlignment="1">
      <alignment horizontal="center" vertical="center" shrinkToFit="1"/>
    </xf>
    <xf numFmtId="0" fontId="1" fillId="0" borderId="53" xfId="0" applyFont="1" applyFill="1" applyBorder="1" applyAlignment="1">
      <alignment horizontal="center" vertical="center" shrinkToFit="1"/>
    </xf>
    <xf numFmtId="0" fontId="1" fillId="0" borderId="10" xfId="0" applyFont="1" applyFill="1" applyBorder="1" applyAlignment="1">
      <alignment horizontal="center" vertical="center" shrinkToFit="1"/>
    </xf>
    <xf numFmtId="0" fontId="1" fillId="0" borderId="10" xfId="0" applyFont="1" applyBorder="1" applyAlignment="1">
      <alignment horizontal="center" vertical="center" shrinkToFit="1"/>
    </xf>
    <xf numFmtId="0" fontId="1" fillId="0" borderId="10" xfId="4" applyFont="1" applyFill="1" applyBorder="1" applyAlignment="1" applyProtection="1">
      <alignment vertical="center" wrapText="1"/>
    </xf>
    <xf numFmtId="0" fontId="1" fillId="0" borderId="11" xfId="4" applyFont="1" applyFill="1" applyBorder="1" applyAlignment="1" applyProtection="1">
      <alignment vertical="center" wrapText="1"/>
    </xf>
    <xf numFmtId="0" fontId="1" fillId="0" borderId="52" xfId="0" applyFont="1" applyFill="1" applyBorder="1" applyAlignment="1">
      <alignment vertical="center" textRotation="255"/>
    </xf>
    <xf numFmtId="0" fontId="1" fillId="0" borderId="1" xfId="4" applyFont="1" applyFill="1" applyBorder="1" applyAlignment="1" applyProtection="1">
      <alignment vertical="center"/>
    </xf>
    <xf numFmtId="0" fontId="1" fillId="0" borderId="1" xfId="4" applyFont="1" applyFill="1" applyBorder="1" applyAlignment="1" applyProtection="1">
      <alignment horizontal="center" vertical="center" wrapText="1"/>
    </xf>
    <xf numFmtId="0" fontId="1" fillId="0" borderId="0" xfId="4" applyFont="1" applyFill="1" applyBorder="1" applyAlignment="1" applyProtection="1">
      <alignment horizontal="center" vertical="center" wrapText="1"/>
    </xf>
    <xf numFmtId="0" fontId="1" fillId="0" borderId="13" xfId="4" applyFont="1" applyFill="1" applyBorder="1" applyAlignment="1" applyProtection="1">
      <alignment horizontal="center" vertical="center" wrapText="1"/>
    </xf>
    <xf numFmtId="0" fontId="1" fillId="0" borderId="54" xfId="0" applyFont="1" applyFill="1" applyBorder="1" applyAlignment="1">
      <alignment vertical="center" textRotation="255"/>
    </xf>
    <xf numFmtId="0" fontId="1" fillId="0" borderId="57" xfId="0" applyFont="1" applyFill="1" applyBorder="1" applyAlignment="1">
      <alignment vertical="center" textRotation="255"/>
    </xf>
    <xf numFmtId="0" fontId="1" fillId="0" borderId="1" xfId="4" applyFont="1" applyBorder="1" applyAlignment="1">
      <alignment vertical="center" wrapText="1"/>
    </xf>
    <xf numFmtId="0" fontId="1" fillId="0" borderId="1" xfId="0" applyFont="1" applyBorder="1" applyAlignment="1">
      <alignment vertical="center" wrapText="1"/>
    </xf>
    <xf numFmtId="0" fontId="1" fillId="0" borderId="54" xfId="4" applyFont="1" applyBorder="1" applyAlignment="1">
      <alignment vertical="top"/>
    </xf>
    <xf numFmtId="38" fontId="28" fillId="0" borderId="125" xfId="1" applyFont="1" applyBorder="1" applyAlignment="1">
      <alignment vertical="center" wrapText="1"/>
    </xf>
    <xf numFmtId="38" fontId="28" fillId="0" borderId="63" xfId="1" applyFont="1" applyBorder="1" applyAlignment="1">
      <alignment vertical="center" wrapText="1"/>
    </xf>
    <xf numFmtId="38" fontId="15" fillId="0" borderId="63" xfId="1" applyFont="1" applyBorder="1" applyAlignment="1">
      <alignment vertical="center"/>
    </xf>
    <xf numFmtId="38" fontId="15" fillId="0" borderId="125" xfId="1" applyFont="1" applyBorder="1" applyAlignment="1">
      <alignment vertical="center"/>
    </xf>
    <xf numFmtId="0" fontId="43" fillId="0" borderId="0" xfId="0" applyFont="1">
      <alignment vertical="center"/>
    </xf>
    <xf numFmtId="0" fontId="43" fillId="0" borderId="0" xfId="0" applyFont="1" applyAlignment="1">
      <alignment vertical="center"/>
    </xf>
    <xf numFmtId="38" fontId="45" fillId="0" borderId="0" xfId="1" applyFont="1" applyAlignment="1">
      <alignment vertical="center"/>
    </xf>
    <xf numFmtId="0" fontId="4" fillId="7" borderId="55" xfId="4" applyFont="1" applyFill="1" applyBorder="1" applyAlignment="1" applyProtection="1">
      <alignment horizontal="left" vertical="center" wrapText="1"/>
      <protection locked="0"/>
    </xf>
    <xf numFmtId="0" fontId="4" fillId="7" borderId="1" xfId="4" applyFont="1" applyFill="1" applyBorder="1" applyAlignment="1" applyProtection="1">
      <alignment horizontal="left" vertical="center" wrapText="1"/>
      <protection locked="0"/>
    </xf>
    <xf numFmtId="0" fontId="4" fillId="7" borderId="1" xfId="0" applyFont="1" applyFill="1" applyBorder="1" applyAlignment="1" applyProtection="1">
      <alignment vertical="center"/>
      <protection locked="0"/>
    </xf>
    <xf numFmtId="0" fontId="4" fillId="7" borderId="57" xfId="0" applyFont="1" applyFill="1" applyBorder="1" applyAlignment="1" applyProtection="1">
      <alignment vertical="center"/>
      <protection locked="0"/>
    </xf>
    <xf numFmtId="0" fontId="4" fillId="7" borderId="9" xfId="0" applyFont="1" applyFill="1" applyBorder="1" applyAlignment="1" applyProtection="1">
      <alignment vertical="center"/>
      <protection locked="0"/>
    </xf>
    <xf numFmtId="0" fontId="4" fillId="7" borderId="55" xfId="4" applyFont="1" applyFill="1" applyBorder="1" applyAlignment="1" applyProtection="1">
      <alignment vertical="center" wrapText="1"/>
      <protection locked="0"/>
    </xf>
    <xf numFmtId="0" fontId="4" fillId="7" borderId="1" xfId="4" applyFont="1" applyFill="1" applyBorder="1" applyAlignment="1" applyProtection="1">
      <alignment vertical="center" wrapText="1"/>
      <protection locked="0"/>
    </xf>
    <xf numFmtId="0" fontId="4" fillId="7" borderId="57" xfId="4" applyFont="1" applyFill="1" applyBorder="1" applyAlignment="1" applyProtection="1">
      <alignment vertical="center" wrapText="1"/>
      <protection locked="0"/>
    </xf>
    <xf numFmtId="0" fontId="4" fillId="7" borderId="9" xfId="4" applyFont="1" applyFill="1" applyBorder="1" applyAlignment="1" applyProtection="1">
      <alignment vertical="center" wrapText="1"/>
      <protection locked="0"/>
    </xf>
    <xf numFmtId="0" fontId="22" fillId="0" borderId="0" xfId="4" applyFont="1" applyBorder="1" applyAlignment="1"/>
    <xf numFmtId="0" fontId="4" fillId="3" borderId="54" xfId="4" applyFont="1" applyFill="1" applyBorder="1" applyAlignment="1" applyProtection="1">
      <alignment vertical="center" wrapText="1"/>
      <protection locked="0"/>
    </xf>
    <xf numFmtId="0" fontId="4" fillId="3" borderId="0" xfId="4" applyFont="1" applyFill="1" applyBorder="1" applyAlignment="1" applyProtection="1">
      <alignment vertical="center" wrapText="1"/>
      <protection locked="0"/>
    </xf>
    <xf numFmtId="0" fontId="4" fillId="3" borderId="13" xfId="4" applyFont="1" applyFill="1" applyBorder="1" applyAlignment="1" applyProtection="1">
      <alignment vertical="center" wrapText="1"/>
      <protection locked="0"/>
    </xf>
    <xf numFmtId="0" fontId="4" fillId="3" borderId="57" xfId="4" applyFont="1" applyFill="1" applyBorder="1" applyAlignment="1" applyProtection="1">
      <alignment vertical="center" wrapText="1"/>
      <protection locked="0"/>
    </xf>
    <xf numFmtId="0" fontId="4" fillId="3" borderId="9" xfId="4" applyFont="1" applyFill="1" applyBorder="1" applyAlignment="1" applyProtection="1">
      <alignment vertical="center" wrapText="1"/>
      <protection locked="0"/>
    </xf>
    <xf numFmtId="0" fontId="4" fillId="3" borderId="14" xfId="4" applyFont="1" applyFill="1" applyBorder="1" applyAlignment="1" applyProtection="1">
      <alignment vertical="center" wrapText="1"/>
      <protection locked="0"/>
    </xf>
    <xf numFmtId="0" fontId="4" fillId="0" borderId="19" xfId="0" applyFont="1" applyBorder="1" applyAlignment="1">
      <alignment horizontal="distributed" vertical="center" wrapText="1"/>
    </xf>
    <xf numFmtId="0" fontId="4" fillId="0" borderId="10" xfId="0" applyFont="1" applyBorder="1" applyAlignment="1">
      <alignment horizontal="distributed" vertical="center" wrapText="1"/>
    </xf>
    <xf numFmtId="0" fontId="4" fillId="0" borderId="11" xfId="0" applyFont="1" applyBorder="1" applyAlignment="1">
      <alignment horizontal="distributed" vertical="center" wrapText="1"/>
    </xf>
    <xf numFmtId="188" fontId="4" fillId="7" borderId="103" xfId="4" applyNumberFormat="1" applyFont="1" applyFill="1" applyBorder="1" applyAlignment="1" applyProtection="1">
      <alignment horizontal="right" vertical="center" wrapText="1"/>
      <protection locked="0"/>
    </xf>
    <xf numFmtId="188" fontId="4" fillId="7" borderId="10" xfId="4" applyNumberFormat="1" applyFont="1" applyFill="1" applyBorder="1" applyAlignment="1" applyProtection="1">
      <alignment horizontal="right" vertical="center" wrapText="1"/>
      <protection locked="0"/>
    </xf>
    <xf numFmtId="0" fontId="4" fillId="0" borderId="19" xfId="4" applyFont="1" applyFill="1" applyBorder="1" applyAlignment="1" applyProtection="1">
      <alignment horizontal="center" vertical="center"/>
    </xf>
    <xf numFmtId="0" fontId="4" fillId="0" borderId="10" xfId="4" applyFont="1" applyFill="1" applyBorder="1" applyAlignment="1" applyProtection="1">
      <alignment horizontal="center" vertical="center"/>
    </xf>
    <xf numFmtId="0" fontId="4" fillId="0" borderId="11" xfId="4" applyFont="1" applyFill="1" applyBorder="1" applyAlignment="1" applyProtection="1">
      <alignment horizontal="center" vertical="center"/>
    </xf>
    <xf numFmtId="0" fontId="4" fillId="0" borderId="9" xfId="0" applyFont="1" applyFill="1" applyBorder="1" applyAlignment="1" applyProtection="1">
      <alignment vertical="center" wrapText="1"/>
    </xf>
    <xf numFmtId="0" fontId="4" fillId="0" borderId="14" xfId="0" applyFont="1" applyFill="1" applyBorder="1" applyAlignment="1" applyProtection="1">
      <alignment vertical="center" wrapText="1"/>
    </xf>
    <xf numFmtId="0" fontId="4" fillId="0" borderId="106" xfId="4" applyFont="1" applyFill="1" applyBorder="1" applyAlignment="1">
      <alignment horizontal="center"/>
    </xf>
    <xf numFmtId="0" fontId="5" fillId="0" borderId="29" xfId="4" applyFont="1" applyFill="1" applyBorder="1" applyAlignment="1" applyProtection="1">
      <alignment horizontal="center" vertical="center" wrapText="1"/>
    </xf>
    <xf numFmtId="0" fontId="5" fillId="0" borderId="0" xfId="4" applyFont="1" applyFill="1" applyBorder="1" applyAlignment="1" applyProtection="1">
      <alignment horizontal="center" vertical="center" wrapText="1"/>
    </xf>
    <xf numFmtId="0" fontId="5" fillId="0" borderId="30" xfId="4" applyFont="1" applyFill="1" applyBorder="1" applyAlignment="1" applyProtection="1">
      <alignment horizontal="center" vertical="center" wrapText="1"/>
    </xf>
    <xf numFmtId="0" fontId="4" fillId="7" borderId="0" xfId="4" applyFont="1" applyFill="1" applyBorder="1" applyAlignment="1" applyProtection="1">
      <alignment horizontal="left" vertical="center" wrapText="1"/>
      <protection locked="0"/>
    </xf>
    <xf numFmtId="0" fontId="1" fillId="7" borderId="30" xfId="0" applyFont="1" applyFill="1" applyBorder="1" applyAlignment="1">
      <alignment horizontal="left" vertical="center" wrapText="1"/>
    </xf>
    <xf numFmtId="0" fontId="4" fillId="7" borderId="0" xfId="4" applyFont="1" applyFill="1" applyBorder="1" applyAlignment="1" applyProtection="1">
      <alignment shrinkToFit="1"/>
      <protection locked="0"/>
    </xf>
    <xf numFmtId="0" fontId="1" fillId="7" borderId="30" xfId="0" applyFont="1" applyFill="1" applyBorder="1" applyAlignment="1">
      <alignment shrinkToFit="1"/>
    </xf>
    <xf numFmtId="0" fontId="4" fillId="8" borderId="55" xfId="4" applyFont="1" applyFill="1" applyBorder="1" applyAlignment="1" applyProtection="1">
      <alignment vertical="center" wrapText="1"/>
      <protection locked="0"/>
    </xf>
    <xf numFmtId="0" fontId="4" fillId="8" borderId="1" xfId="4" applyFont="1" applyFill="1" applyBorder="1" applyAlignment="1" applyProtection="1">
      <alignment vertical="center" wrapText="1"/>
      <protection locked="0"/>
    </xf>
    <xf numFmtId="0" fontId="4" fillId="8" borderId="12" xfId="4" applyFont="1" applyFill="1" applyBorder="1" applyAlignment="1" applyProtection="1">
      <alignment vertical="center" wrapText="1"/>
      <protection locked="0"/>
    </xf>
    <xf numFmtId="0" fontId="4" fillId="8" borderId="54" xfId="4" applyFont="1" applyFill="1" applyBorder="1" applyAlignment="1" applyProtection="1">
      <alignment vertical="center" wrapText="1"/>
      <protection locked="0"/>
    </xf>
    <xf numFmtId="0" fontId="4" fillId="8" borderId="0" xfId="4" applyFont="1" applyFill="1" applyBorder="1" applyAlignment="1" applyProtection="1">
      <alignment vertical="center" wrapText="1"/>
      <protection locked="0"/>
    </xf>
    <xf numFmtId="0" fontId="4" fillId="8" borderId="13" xfId="4" applyFont="1" applyFill="1" applyBorder="1" applyAlignment="1" applyProtection="1">
      <alignment vertical="center" wrapText="1"/>
      <protection locked="0"/>
    </xf>
    <xf numFmtId="0" fontId="4" fillId="8" borderId="57" xfId="4" applyFont="1" applyFill="1" applyBorder="1" applyAlignment="1" applyProtection="1">
      <alignment vertical="center" wrapText="1"/>
      <protection locked="0"/>
    </xf>
    <xf numFmtId="0" fontId="4" fillId="8" borderId="9" xfId="4" applyFont="1" applyFill="1" applyBorder="1" applyAlignment="1" applyProtection="1">
      <alignment vertical="center" wrapText="1"/>
      <protection locked="0"/>
    </xf>
    <xf numFmtId="0" fontId="4" fillId="8" borderId="14" xfId="4" applyFont="1" applyFill="1" applyBorder="1" applyAlignment="1" applyProtection="1">
      <alignment vertical="center" wrapText="1"/>
      <protection locked="0"/>
    </xf>
    <xf numFmtId="0" fontId="4" fillId="0" borderId="19" xfId="4" applyFont="1" applyFill="1" applyBorder="1" applyAlignment="1" applyProtection="1">
      <alignment horizontal="center" vertical="center" wrapText="1"/>
    </xf>
    <xf numFmtId="0" fontId="4" fillId="0" borderId="10" xfId="4" applyFont="1" applyFill="1" applyBorder="1" applyAlignment="1" applyProtection="1">
      <alignment horizontal="center" vertical="center" wrapText="1"/>
    </xf>
    <xf numFmtId="0" fontId="4" fillId="0" borderId="102" xfId="4" applyFont="1" applyFill="1" applyBorder="1" applyAlignment="1" applyProtection="1">
      <alignment horizontal="center" vertical="center" wrapText="1"/>
    </xf>
    <xf numFmtId="0" fontId="8" fillId="0" borderId="54" xfId="4" applyFont="1" applyBorder="1" applyAlignment="1">
      <alignment vertical="center" wrapText="1"/>
    </xf>
    <xf numFmtId="0" fontId="8" fillId="0" borderId="13" xfId="4" applyFont="1" applyBorder="1" applyAlignment="1">
      <alignment vertical="center" wrapText="1"/>
    </xf>
    <xf numFmtId="0" fontId="4" fillId="0" borderId="55" xfId="4" applyFont="1" applyBorder="1" applyAlignment="1">
      <alignment horizontal="center" vertical="center"/>
    </xf>
    <xf numFmtId="0" fontId="4" fillId="0" borderId="54" xfId="4" applyFont="1" applyBorder="1" applyAlignment="1">
      <alignment horizontal="center" vertical="center"/>
    </xf>
    <xf numFmtId="0" fontId="4" fillId="0" borderId="57" xfId="4" applyFont="1" applyBorder="1" applyAlignment="1">
      <alignment horizontal="center" vertical="center"/>
    </xf>
    <xf numFmtId="0" fontId="4" fillId="0" borderId="12" xfId="0" applyFont="1" applyBorder="1" applyAlignment="1">
      <alignment vertical="center" shrinkToFit="1"/>
    </xf>
    <xf numFmtId="0" fontId="4" fillId="0" borderId="13" xfId="0" applyFont="1" applyBorder="1" applyAlignment="1">
      <alignment vertical="center" shrinkToFit="1"/>
    </xf>
    <xf numFmtId="0" fontId="4" fillId="0" borderId="14" xfId="0" applyFont="1" applyBorder="1" applyAlignment="1">
      <alignment vertical="center" shrinkToFit="1"/>
    </xf>
    <xf numFmtId="0" fontId="4" fillId="0" borderId="55" xfId="4" applyFont="1" applyBorder="1" applyAlignment="1">
      <alignment horizontal="distributed" vertical="center"/>
    </xf>
    <xf numFmtId="0" fontId="4" fillId="0" borderId="1" xfId="0" applyFont="1" applyBorder="1" applyAlignment="1">
      <alignment vertical="center"/>
    </xf>
    <xf numFmtId="0" fontId="4" fillId="0" borderId="12" xfId="0" applyFont="1" applyBorder="1" applyAlignment="1">
      <alignment vertical="center"/>
    </xf>
    <xf numFmtId="0" fontId="4" fillId="0" borderId="57" xfId="0" applyFont="1" applyBorder="1" applyAlignment="1">
      <alignment vertical="center"/>
    </xf>
    <xf numFmtId="0" fontId="4" fillId="0" borderId="9" xfId="0" applyFont="1" applyBorder="1" applyAlignment="1">
      <alignment vertical="center"/>
    </xf>
    <xf numFmtId="0" fontId="4" fillId="0" borderId="14" xfId="0" applyFont="1" applyBorder="1" applyAlignment="1">
      <alignment vertical="center"/>
    </xf>
    <xf numFmtId="0" fontId="4" fillId="0" borderId="1" xfId="4" applyFont="1" applyBorder="1" applyAlignment="1">
      <alignment horizontal="center" vertical="center"/>
    </xf>
    <xf numFmtId="0" fontId="4" fillId="0" borderId="12" xfId="4" applyFont="1" applyBorder="1" applyAlignment="1">
      <alignment horizontal="center" vertical="center"/>
    </xf>
    <xf numFmtId="0" fontId="4" fillId="0" borderId="55" xfId="0" applyFont="1" applyFill="1" applyBorder="1" applyAlignment="1">
      <alignment horizontal="center" vertical="center" shrinkToFit="1"/>
    </xf>
    <xf numFmtId="0" fontId="4" fillId="0" borderId="54" xfId="0" applyFont="1" applyFill="1" applyBorder="1" applyAlignment="1">
      <alignment horizontal="center" vertical="center" shrinkToFit="1"/>
    </xf>
    <xf numFmtId="0" fontId="4" fillId="0" borderId="57" xfId="0" applyFont="1" applyFill="1" applyBorder="1" applyAlignment="1">
      <alignment horizontal="center" vertical="center" shrinkToFit="1"/>
    </xf>
    <xf numFmtId="0" fontId="31" fillId="0" borderId="0" xfId="2" applyFont="1" applyFill="1" applyAlignment="1">
      <alignment horizontal="left" vertical="center" wrapText="1" indent="2"/>
    </xf>
    <xf numFmtId="0" fontId="32" fillId="0" borderId="0" xfId="0" applyFont="1" applyAlignment="1">
      <alignment horizontal="left" vertical="center" wrapText="1" indent="2"/>
    </xf>
    <xf numFmtId="0" fontId="0" fillId="0" borderId="0" xfId="0" applyAlignment="1">
      <alignment horizontal="left" vertical="center" wrapText="1" indent="2"/>
    </xf>
    <xf numFmtId="0" fontId="12" fillId="0" borderId="19" xfId="4" applyFont="1" applyBorder="1" applyAlignment="1"/>
    <xf numFmtId="0" fontId="12" fillId="0" borderId="11" xfId="4" applyFont="1" applyBorder="1" applyAlignment="1"/>
    <xf numFmtId="0" fontId="7" fillId="2" borderId="19" xfId="4" applyFont="1" applyFill="1" applyBorder="1" applyAlignment="1">
      <alignment horizontal="center"/>
    </xf>
    <xf numFmtId="0" fontId="7" fillId="2" borderId="11" xfId="4" applyFont="1" applyFill="1" applyBorder="1" applyAlignment="1">
      <alignment horizontal="center"/>
    </xf>
    <xf numFmtId="0" fontId="7" fillId="3" borderId="19" xfId="4" applyFont="1" applyFill="1" applyBorder="1" applyAlignment="1">
      <alignment horizontal="center"/>
    </xf>
    <xf numFmtId="0" fontId="7" fillId="3" borderId="11" xfId="4" applyFont="1" applyFill="1" applyBorder="1" applyAlignment="1">
      <alignment horizontal="center"/>
    </xf>
    <xf numFmtId="0" fontId="7" fillId="4" borderId="19" xfId="4" applyFont="1" applyFill="1" applyBorder="1" applyAlignment="1">
      <alignment horizontal="center"/>
    </xf>
    <xf numFmtId="0" fontId="7" fillId="4" borderId="11" xfId="4" applyFont="1" applyFill="1" applyBorder="1" applyAlignment="1">
      <alignment horizontal="center"/>
    </xf>
    <xf numFmtId="0" fontId="7" fillId="5" borderId="19" xfId="4" applyFont="1" applyFill="1" applyBorder="1" applyAlignment="1">
      <alignment horizontal="center"/>
    </xf>
    <xf numFmtId="0" fontId="7" fillId="5" borderId="11" xfId="4" applyFont="1" applyFill="1" applyBorder="1" applyAlignment="1">
      <alignment horizontal="center"/>
    </xf>
    <xf numFmtId="49" fontId="21" fillId="0" borderId="21" xfId="4" applyNumberFormat="1" applyFont="1" applyBorder="1" applyAlignment="1">
      <alignment horizontal="center" vertical="center"/>
    </xf>
    <xf numFmtId="49" fontId="1" fillId="0" borderId="34" xfId="0" applyNumberFormat="1" applyFont="1" applyBorder="1" applyAlignment="1">
      <alignment horizontal="center" vertical="center"/>
    </xf>
    <xf numFmtId="0" fontId="1" fillId="0" borderId="29" xfId="4" applyFont="1" applyFill="1" applyBorder="1" applyAlignment="1">
      <alignment vertical="top" wrapText="1"/>
    </xf>
    <xf numFmtId="0" fontId="1" fillId="0" borderId="0" xfId="4" applyFont="1" applyFill="1" applyBorder="1" applyAlignment="1">
      <alignment vertical="top" wrapText="1"/>
    </xf>
    <xf numFmtId="0" fontId="1" fillId="0" borderId="30" xfId="4" applyFont="1" applyFill="1" applyBorder="1" applyAlignment="1">
      <alignment vertical="top" wrapText="1"/>
    </xf>
    <xf numFmtId="0" fontId="4" fillId="8" borderId="19" xfId="4" applyFont="1" applyFill="1" applyBorder="1" applyAlignment="1" applyProtection="1">
      <alignment horizontal="center" vertical="center" wrapText="1"/>
    </xf>
    <xf numFmtId="0" fontId="4" fillId="8" borderId="10" xfId="4" applyFont="1" applyFill="1" applyBorder="1" applyAlignment="1" applyProtection="1">
      <alignment horizontal="center" vertical="center" wrapText="1"/>
    </xf>
    <xf numFmtId="0" fontId="4" fillId="8" borderId="11" xfId="4" applyFont="1" applyFill="1" applyBorder="1" applyAlignment="1" applyProtection="1">
      <alignment horizontal="center" vertical="center" wrapText="1"/>
    </xf>
    <xf numFmtId="0" fontId="4" fillId="7" borderId="19" xfId="0" applyFont="1" applyFill="1" applyBorder="1" applyAlignment="1" applyProtection="1">
      <alignment vertical="center" wrapText="1"/>
      <protection locked="0"/>
    </xf>
    <xf numFmtId="0" fontId="4" fillId="7" borderId="10" xfId="0" applyFont="1" applyFill="1" applyBorder="1" applyAlignment="1" applyProtection="1">
      <alignment vertical="center" wrapText="1"/>
      <protection locked="0"/>
    </xf>
    <xf numFmtId="0" fontId="4" fillId="7" borderId="10" xfId="4" applyFont="1" applyFill="1" applyBorder="1" applyAlignment="1" applyProtection="1">
      <alignment vertical="center" wrapText="1"/>
      <protection locked="0"/>
    </xf>
    <xf numFmtId="0" fontId="4" fillId="7" borderId="11" xfId="4" applyFont="1" applyFill="1" applyBorder="1" applyAlignment="1" applyProtection="1">
      <alignment vertical="center" wrapText="1"/>
      <protection locked="0"/>
    </xf>
    <xf numFmtId="0" fontId="1" fillId="0" borderId="104" xfId="4" applyFont="1" applyBorder="1" applyAlignment="1">
      <alignment horizontal="center"/>
    </xf>
    <xf numFmtId="0" fontId="1" fillId="0" borderId="105" xfId="4" applyFont="1" applyBorder="1" applyAlignment="1">
      <alignment horizontal="center"/>
    </xf>
    <xf numFmtId="0" fontId="1" fillId="0" borderId="32" xfId="4" applyFont="1" applyBorder="1" applyAlignment="1">
      <alignment horizontal="center"/>
    </xf>
    <xf numFmtId="180" fontId="4" fillId="7" borderId="57" xfId="0" applyNumberFormat="1" applyFont="1" applyFill="1" applyBorder="1" applyAlignment="1" applyProtection="1">
      <alignment horizontal="center" vertical="center" wrapText="1"/>
      <protection locked="0"/>
    </xf>
    <xf numFmtId="180" fontId="4" fillId="7" borderId="9" xfId="0" applyNumberFormat="1" applyFont="1" applyFill="1" applyBorder="1" applyAlignment="1" applyProtection="1">
      <alignment horizontal="center" vertical="center" wrapText="1"/>
      <protection locked="0"/>
    </xf>
    <xf numFmtId="180" fontId="4" fillId="7" borderId="14" xfId="0" applyNumberFormat="1" applyFont="1" applyFill="1" applyBorder="1" applyAlignment="1" applyProtection="1">
      <alignment horizontal="center" vertical="center" wrapText="1"/>
      <protection locked="0"/>
    </xf>
    <xf numFmtId="0" fontId="4" fillId="8" borderId="1" xfId="0" applyFont="1" applyFill="1" applyBorder="1" applyAlignment="1" applyProtection="1">
      <alignment vertical="center" shrinkToFit="1"/>
      <protection locked="0"/>
    </xf>
    <xf numFmtId="0" fontId="4" fillId="8" borderId="12" xfId="0" applyFont="1" applyFill="1" applyBorder="1" applyAlignment="1" applyProtection="1">
      <alignment vertical="center" shrinkToFit="1"/>
      <protection locked="0"/>
    </xf>
    <xf numFmtId="0" fontId="6" fillId="9" borderId="74" xfId="4" applyFont="1" applyFill="1" applyBorder="1" applyAlignment="1" applyProtection="1">
      <alignment horizontal="center" vertical="center"/>
      <protection locked="0"/>
    </xf>
    <xf numFmtId="0" fontId="6" fillId="9" borderId="72" xfId="4" applyFont="1" applyFill="1" applyBorder="1" applyAlignment="1" applyProtection="1">
      <alignment horizontal="center" vertical="center"/>
      <protection locked="0"/>
    </xf>
    <xf numFmtId="0" fontId="6" fillId="9" borderId="62" xfId="4" applyFont="1" applyFill="1" applyBorder="1" applyAlignment="1" applyProtection="1">
      <alignment horizontal="center" vertical="center"/>
      <protection locked="0"/>
    </xf>
    <xf numFmtId="0" fontId="1" fillId="7" borderId="29" xfId="4" applyFont="1" applyFill="1" applyBorder="1" applyAlignment="1" applyProtection="1">
      <alignment horizontal="center" shrinkToFit="1"/>
      <protection locked="0"/>
    </xf>
    <xf numFmtId="0" fontId="1" fillId="7" borderId="0" xfId="4" applyFont="1" applyFill="1" applyBorder="1" applyAlignment="1" applyProtection="1">
      <alignment horizontal="center" shrinkToFit="1"/>
      <protection locked="0"/>
    </xf>
    <xf numFmtId="58" fontId="1" fillId="7" borderId="0" xfId="4" quotePrefix="1" applyNumberFormat="1" applyFont="1" applyFill="1" applyBorder="1" applyAlignment="1" applyProtection="1">
      <alignment horizontal="right" indent="1"/>
      <protection locked="0"/>
    </xf>
    <xf numFmtId="58" fontId="1" fillId="7" borderId="30" xfId="4" quotePrefix="1" applyNumberFormat="1" applyFont="1" applyFill="1" applyBorder="1" applyAlignment="1" applyProtection="1">
      <alignment horizontal="right" indent="1"/>
      <protection locked="0"/>
    </xf>
    <xf numFmtId="0" fontId="4" fillId="0" borderId="1" xfId="4" applyFont="1" applyBorder="1" applyAlignment="1">
      <alignment horizontal="distributed" vertical="center"/>
    </xf>
    <xf numFmtId="0" fontId="4" fillId="0" borderId="12" xfId="0" applyFont="1" applyBorder="1" applyAlignment="1">
      <alignment horizontal="distributed" vertical="center"/>
    </xf>
    <xf numFmtId="0" fontId="4" fillId="0" borderId="57" xfId="0" applyFont="1" applyBorder="1" applyAlignment="1">
      <alignment horizontal="distributed" vertical="center"/>
    </xf>
    <xf numFmtId="0" fontId="4" fillId="0" borderId="9" xfId="0" applyFont="1" applyBorder="1" applyAlignment="1">
      <alignment horizontal="distributed" vertical="center"/>
    </xf>
    <xf numFmtId="0" fontId="4" fillId="0" borderId="14" xfId="0" applyFont="1" applyBorder="1" applyAlignment="1">
      <alignment horizontal="distributed" vertical="center"/>
    </xf>
    <xf numFmtId="0" fontId="19" fillId="0" borderId="0" xfId="4" applyFont="1" applyBorder="1" applyAlignment="1">
      <alignment vertical="top" wrapText="1"/>
    </xf>
    <xf numFmtId="0" fontId="4" fillId="9" borderId="1" xfId="4" applyFont="1" applyFill="1" applyBorder="1" applyAlignment="1" applyProtection="1">
      <alignment horizontal="center" vertical="center"/>
    </xf>
    <xf numFmtId="0" fontId="4" fillId="0" borderId="12" xfId="4" applyFont="1" applyBorder="1" applyAlignment="1">
      <alignment vertical="center"/>
    </xf>
    <xf numFmtId="0" fontId="4" fillId="0" borderId="13" xfId="4" applyFont="1" applyBorder="1" applyAlignment="1">
      <alignment vertical="center"/>
    </xf>
    <xf numFmtId="0" fontId="4" fillId="0" borderId="14" xfId="4" applyFont="1" applyBorder="1" applyAlignment="1">
      <alignment vertical="center"/>
    </xf>
    <xf numFmtId="0" fontId="4" fillId="0" borderId="55" xfId="0" applyFont="1" applyBorder="1" applyAlignment="1">
      <alignment horizontal="center" vertical="center" shrinkToFit="1"/>
    </xf>
    <xf numFmtId="0" fontId="4" fillId="0" borderId="54" xfId="0" applyFont="1" applyBorder="1" applyAlignment="1">
      <alignment horizontal="center" vertical="center" shrinkToFit="1"/>
    </xf>
    <xf numFmtId="0" fontId="4" fillId="0" borderId="57" xfId="0" applyFont="1" applyBorder="1" applyAlignment="1">
      <alignment horizontal="center" vertical="center" shrinkToFit="1"/>
    </xf>
    <xf numFmtId="0" fontId="4" fillId="4" borderId="1" xfId="4" applyFont="1" applyFill="1" applyBorder="1" applyAlignment="1" applyProtection="1">
      <alignment horizontal="center" vertical="center"/>
    </xf>
    <xf numFmtId="38" fontId="8" fillId="0" borderId="1" xfId="1" applyFont="1" applyFill="1" applyBorder="1" applyAlignment="1">
      <alignment vertical="center" wrapText="1"/>
    </xf>
    <xf numFmtId="38" fontId="8" fillId="0" borderId="12" xfId="1" applyFont="1" applyFill="1" applyBorder="1" applyAlignment="1">
      <alignment vertical="center" wrapText="1"/>
    </xf>
    <xf numFmtId="38" fontId="8" fillId="0" borderId="0" xfId="1" applyFont="1" applyFill="1" applyBorder="1" applyAlignment="1">
      <alignment vertical="center" wrapText="1"/>
    </xf>
    <xf numFmtId="38" fontId="8" fillId="0" borderId="13" xfId="1" applyFont="1" applyFill="1" applyBorder="1" applyAlignment="1">
      <alignment vertical="center" wrapText="1"/>
    </xf>
    <xf numFmtId="4" fontId="4" fillId="0" borderId="9" xfId="4" applyNumberFormat="1" applyFont="1" applyFill="1" applyBorder="1" applyAlignment="1" applyProtection="1">
      <alignment vertical="center" shrinkToFit="1"/>
      <protection locked="0"/>
    </xf>
    <xf numFmtId="40" fontId="4" fillId="4" borderId="0" xfId="1" applyNumberFormat="1" applyFont="1" applyFill="1" applyBorder="1" applyAlignment="1">
      <alignment horizontal="center" vertical="center"/>
    </xf>
    <xf numFmtId="0" fontId="4" fillId="0" borderId="9" xfId="4" applyFont="1" applyFill="1" applyBorder="1" applyAlignment="1">
      <alignment horizontal="center"/>
    </xf>
    <xf numFmtId="0" fontId="4" fillId="0" borderId="19" xfId="4" applyFont="1" applyBorder="1" applyAlignment="1" applyProtection="1">
      <alignment vertical="center" wrapText="1"/>
    </xf>
    <xf numFmtId="0" fontId="4" fillId="0" borderId="10" xfId="4" applyFont="1" applyBorder="1" applyAlignment="1" applyProtection="1">
      <alignment vertical="center" wrapText="1"/>
    </xf>
    <xf numFmtId="0" fontId="8" fillId="0" borderId="10" xfId="0" applyFont="1" applyBorder="1" applyAlignment="1">
      <alignment vertical="center" wrapText="1"/>
    </xf>
    <xf numFmtId="0" fontId="8" fillId="0" borderId="11" xfId="0" applyFont="1" applyBorder="1" applyAlignment="1">
      <alignment vertical="center" wrapText="1"/>
    </xf>
    <xf numFmtId="40" fontId="4" fillId="4" borderId="10" xfId="1" applyNumberFormat="1" applyFont="1" applyFill="1" applyBorder="1" applyAlignment="1" applyProtection="1">
      <alignment horizontal="center" vertical="center"/>
    </xf>
    <xf numFmtId="0" fontId="4" fillId="0" borderId="19" xfId="4" applyFont="1" applyBorder="1" applyAlignment="1">
      <alignment vertical="center" wrapText="1"/>
    </xf>
    <xf numFmtId="0" fontId="4" fillId="0" borderId="10" xfId="4" applyFont="1" applyBorder="1" applyAlignment="1">
      <alignment vertical="center" wrapText="1"/>
    </xf>
    <xf numFmtId="40" fontId="4" fillId="4" borderId="10" xfId="1" applyNumberFormat="1" applyFont="1" applyFill="1" applyBorder="1" applyAlignment="1">
      <alignment horizontal="center" vertical="center"/>
    </xf>
    <xf numFmtId="0" fontId="8" fillId="0" borderId="10" xfId="0" applyFont="1" applyBorder="1" applyAlignment="1" applyProtection="1">
      <alignment vertical="center" wrapText="1"/>
    </xf>
    <xf numFmtId="0" fontId="8" fillId="0" borderId="11" xfId="0" applyFont="1" applyBorder="1" applyAlignment="1" applyProtection="1">
      <alignment vertical="center" wrapText="1"/>
    </xf>
    <xf numFmtId="0" fontId="1" fillId="0" borderId="52" xfId="4" applyFont="1" applyBorder="1" applyAlignment="1">
      <alignment horizontal="center" vertical="center"/>
    </xf>
    <xf numFmtId="0" fontId="1" fillId="0" borderId="52" xfId="0" applyFont="1" applyFill="1" applyBorder="1" applyAlignment="1">
      <alignment horizontal="center" vertical="center" shrinkToFit="1"/>
    </xf>
    <xf numFmtId="0" fontId="4" fillId="0" borderId="12" xfId="0" applyFont="1" applyBorder="1" applyAlignment="1">
      <alignment horizontal="left" vertical="center" shrinkToFit="1"/>
    </xf>
    <xf numFmtId="0" fontId="4" fillId="0" borderId="13" xfId="0" applyFont="1" applyBorder="1" applyAlignment="1">
      <alignment horizontal="left" vertical="center" shrinkToFit="1"/>
    </xf>
    <xf numFmtId="0" fontId="4" fillId="0" borderId="14" xfId="0" applyFont="1" applyBorder="1" applyAlignment="1">
      <alignment horizontal="left" vertical="center" shrinkToFit="1"/>
    </xf>
    <xf numFmtId="0" fontId="1" fillId="7" borderId="57" xfId="4" applyFont="1" applyFill="1" applyBorder="1" applyAlignment="1" applyProtection="1">
      <alignment vertical="center" wrapText="1"/>
      <protection locked="0"/>
    </xf>
    <xf numFmtId="0" fontId="1" fillId="7" borderId="9" xfId="4" applyFont="1" applyFill="1" applyBorder="1" applyAlignment="1" applyProtection="1">
      <alignment vertical="center" wrapText="1"/>
      <protection locked="0"/>
    </xf>
    <xf numFmtId="0" fontId="1" fillId="7" borderId="14" xfId="4" applyFont="1" applyFill="1" applyBorder="1" applyAlignment="1" applyProtection="1">
      <alignment vertical="center" wrapText="1"/>
      <protection locked="0"/>
    </xf>
    <xf numFmtId="188" fontId="1" fillId="7" borderId="19" xfId="4" applyNumberFormat="1" applyFont="1" applyFill="1" applyBorder="1" applyAlignment="1" applyProtection="1">
      <alignment horizontal="left" vertical="center" wrapText="1"/>
      <protection locked="0"/>
    </xf>
    <xf numFmtId="188" fontId="1" fillId="7" borderId="10" xfId="4" applyNumberFormat="1" applyFont="1" applyFill="1" applyBorder="1" applyAlignment="1" applyProtection="1">
      <alignment horizontal="left" vertical="center" wrapText="1"/>
      <protection locked="0"/>
    </xf>
    <xf numFmtId="188" fontId="1" fillId="7" borderId="11" xfId="4" applyNumberFormat="1" applyFont="1" applyFill="1" applyBorder="1" applyAlignment="1" applyProtection="1">
      <alignment horizontal="left" vertical="center" wrapText="1"/>
      <protection locked="0"/>
    </xf>
    <xf numFmtId="190" fontId="4" fillId="4" borderId="0" xfId="1" applyNumberFormat="1" applyFont="1" applyFill="1" applyBorder="1" applyAlignment="1">
      <alignment horizontal="center" vertical="center"/>
    </xf>
    <xf numFmtId="0" fontId="4" fillId="0" borderId="13" xfId="0" applyFont="1" applyBorder="1" applyAlignment="1">
      <alignment horizontal="left" vertical="top" wrapText="1"/>
    </xf>
    <xf numFmtId="0" fontId="8" fillId="0" borderId="54" xfId="4" applyFont="1" applyBorder="1" applyAlignment="1">
      <alignment horizontal="left" vertical="center" wrapText="1"/>
    </xf>
    <xf numFmtId="0" fontId="42" fillId="0" borderId="13" xfId="0" applyFont="1" applyBorder="1" applyAlignment="1">
      <alignment horizontal="left" vertical="center" wrapText="1"/>
    </xf>
    <xf numFmtId="0" fontId="42" fillId="0" borderId="54" xfId="0" applyFont="1" applyBorder="1" applyAlignment="1">
      <alignment horizontal="left" vertical="center" wrapText="1"/>
    </xf>
    <xf numFmtId="0" fontId="4" fillId="0" borderId="19" xfId="4" applyFont="1" applyFill="1" applyBorder="1" applyAlignment="1" applyProtection="1">
      <alignment vertical="center" wrapText="1"/>
    </xf>
    <xf numFmtId="0" fontId="4" fillId="0" borderId="10" xfId="4" applyFont="1" applyFill="1" applyBorder="1" applyAlignment="1" applyProtection="1">
      <alignment vertical="center" wrapText="1"/>
    </xf>
    <xf numFmtId="0" fontId="4" fillId="0" borderId="55" xfId="4" applyFont="1" applyBorder="1" applyAlignment="1">
      <alignment vertical="center" wrapText="1"/>
    </xf>
    <xf numFmtId="0" fontId="4" fillId="0" borderId="1" xfId="4" applyFont="1" applyBorder="1" applyAlignment="1">
      <alignment vertical="center" wrapText="1"/>
    </xf>
    <xf numFmtId="0" fontId="7" fillId="0" borderId="55" xfId="0" applyFont="1" applyBorder="1" applyAlignment="1">
      <alignment vertical="center" wrapText="1"/>
    </xf>
    <xf numFmtId="0" fontId="7" fillId="0" borderId="1" xfId="0" applyFont="1" applyBorder="1" applyAlignment="1">
      <alignment vertical="center" wrapText="1"/>
    </xf>
    <xf numFmtId="0" fontId="7" fillId="0" borderId="12" xfId="0" applyFont="1" applyBorder="1" applyAlignment="1">
      <alignment vertical="center" wrapText="1"/>
    </xf>
    <xf numFmtId="0" fontId="7" fillId="0" borderId="54" xfId="0" applyFont="1" applyBorder="1" applyAlignment="1">
      <alignment vertical="center" wrapText="1"/>
    </xf>
    <xf numFmtId="0" fontId="7" fillId="0" borderId="0" xfId="0" applyFont="1" applyBorder="1" applyAlignment="1">
      <alignment vertical="center" wrapText="1"/>
    </xf>
    <xf numFmtId="0" fontId="7" fillId="0" borderId="13" xfId="0" applyFont="1" applyBorder="1" applyAlignment="1">
      <alignment vertical="center" wrapText="1"/>
    </xf>
    <xf numFmtId="0" fontId="7" fillId="0" borderId="57" xfId="0" applyFont="1" applyBorder="1" applyAlignment="1">
      <alignment vertical="center" wrapText="1"/>
    </xf>
    <xf numFmtId="0" fontId="7" fillId="0" borderId="9" xfId="0" applyFont="1" applyBorder="1" applyAlignment="1">
      <alignment vertical="center" wrapText="1"/>
    </xf>
    <xf numFmtId="0" fontId="7" fillId="0" borderId="14" xfId="0" applyFont="1" applyBorder="1" applyAlignment="1">
      <alignment vertical="center" wrapText="1"/>
    </xf>
    <xf numFmtId="0" fontId="4" fillId="0" borderId="0" xfId="0" applyFont="1" applyFill="1" applyBorder="1" applyAlignment="1">
      <alignment vertical="top" wrapText="1"/>
    </xf>
    <xf numFmtId="0" fontId="4" fillId="0" borderId="13" xfId="0" applyFont="1" applyFill="1" applyBorder="1" applyAlignment="1">
      <alignment vertical="top" wrapText="1"/>
    </xf>
    <xf numFmtId="0" fontId="4" fillId="0" borderId="55" xfId="0" applyFont="1" applyFill="1" applyBorder="1" applyAlignment="1" applyProtection="1">
      <alignment horizontal="justify" vertical="center" wrapText="1"/>
      <protection locked="0"/>
    </xf>
    <xf numFmtId="0" fontId="1" fillId="0" borderId="1" xfId="0" applyFont="1" applyBorder="1" applyAlignment="1" applyProtection="1">
      <alignment horizontal="justify" vertical="center"/>
      <protection locked="0"/>
    </xf>
    <xf numFmtId="0" fontId="1" fillId="0" borderId="12" xfId="0" applyFont="1" applyBorder="1" applyAlignment="1" applyProtection="1">
      <alignment horizontal="justify" vertical="center"/>
      <protection locked="0"/>
    </xf>
    <xf numFmtId="0" fontId="4" fillId="0" borderId="54" xfId="0" applyFont="1" applyFill="1" applyBorder="1" applyAlignment="1" applyProtection="1">
      <alignment horizontal="justify" vertical="center"/>
      <protection locked="0"/>
    </xf>
    <xf numFmtId="0" fontId="1" fillId="0" borderId="0" xfId="0" applyFont="1" applyBorder="1" applyAlignment="1" applyProtection="1">
      <alignment horizontal="justify" vertical="center"/>
      <protection locked="0"/>
    </xf>
    <xf numFmtId="0" fontId="1" fillId="0" borderId="13" xfId="0" applyFont="1" applyBorder="1" applyAlignment="1" applyProtection="1">
      <alignment horizontal="justify" vertical="center"/>
      <protection locked="0"/>
    </xf>
    <xf numFmtId="0" fontId="1" fillId="0" borderId="54" xfId="0" applyFont="1" applyBorder="1" applyAlignment="1" applyProtection="1">
      <alignment horizontal="justify" vertical="center"/>
      <protection locked="0"/>
    </xf>
    <xf numFmtId="0" fontId="1" fillId="0" borderId="57" xfId="0" applyFont="1" applyBorder="1" applyAlignment="1" applyProtection="1">
      <alignment horizontal="justify" vertical="center"/>
      <protection locked="0"/>
    </xf>
    <xf numFmtId="0" fontId="1" fillId="0" borderId="9" xfId="0" applyFont="1" applyBorder="1" applyAlignment="1" applyProtection="1">
      <alignment horizontal="justify" vertical="center"/>
      <protection locked="0"/>
    </xf>
    <xf numFmtId="0" fontId="1" fillId="0" borderId="14" xfId="0" applyFont="1" applyBorder="1" applyAlignment="1" applyProtection="1">
      <alignment horizontal="justify" vertical="center"/>
      <protection locked="0"/>
    </xf>
    <xf numFmtId="0" fontId="1" fillId="0" borderId="9" xfId="0" applyFont="1" applyBorder="1" applyAlignment="1" applyProtection="1">
      <alignment vertical="center" wrapText="1"/>
      <protection locked="0"/>
    </xf>
    <xf numFmtId="0" fontId="1" fillId="0" borderId="14" xfId="0" applyFont="1" applyBorder="1" applyAlignment="1" applyProtection="1">
      <alignment vertical="center" wrapText="1"/>
      <protection locked="0"/>
    </xf>
    <xf numFmtId="0" fontId="1" fillId="0" borderId="57" xfId="4" applyFont="1" applyBorder="1" applyAlignment="1">
      <alignment vertical="center" wrapText="1"/>
    </xf>
    <xf numFmtId="0" fontId="1" fillId="0" borderId="9" xfId="0" applyFont="1" applyBorder="1" applyAlignment="1">
      <alignment vertical="center" wrapText="1"/>
    </xf>
    <xf numFmtId="0" fontId="1" fillId="0" borderId="14" xfId="0" applyFont="1" applyBorder="1" applyAlignment="1">
      <alignment vertical="center" wrapText="1"/>
    </xf>
    <xf numFmtId="0" fontId="1" fillId="0" borderId="0" xfId="0" applyFont="1" applyAlignment="1">
      <alignment vertical="top" wrapText="1"/>
    </xf>
    <xf numFmtId="0" fontId="1" fillId="0" borderId="13" xfId="0" applyFont="1" applyBorder="1" applyAlignment="1">
      <alignment vertical="top" wrapText="1"/>
    </xf>
    <xf numFmtId="0" fontId="4" fillId="0" borderId="19" xfId="4" applyFont="1" applyFill="1" applyBorder="1" applyAlignment="1" applyProtection="1">
      <alignment horizontal="center" vertical="center" wrapText="1"/>
      <protection locked="0"/>
    </xf>
    <xf numFmtId="0" fontId="1" fillId="0" borderId="10" xfId="0" applyFont="1" applyFill="1" applyBorder="1" applyAlignment="1" applyProtection="1">
      <alignment horizontal="center" vertical="center" wrapText="1"/>
      <protection locked="0"/>
    </xf>
    <xf numFmtId="0" fontId="1" fillId="0" borderId="10" xfId="0" applyFont="1" applyFill="1" applyBorder="1" applyAlignment="1" applyProtection="1">
      <alignment vertical="center" wrapText="1"/>
      <protection locked="0"/>
    </xf>
    <xf numFmtId="0" fontId="1" fillId="0" borderId="11" xfId="0" applyFont="1" applyFill="1" applyBorder="1" applyAlignment="1" applyProtection="1">
      <alignment vertical="center" wrapText="1"/>
      <protection locked="0"/>
    </xf>
    <xf numFmtId="40" fontId="4" fillId="9" borderId="19" xfId="4" applyNumberFormat="1" applyFont="1" applyFill="1" applyBorder="1" applyAlignment="1" applyProtection="1">
      <alignment horizontal="center" vertical="center" wrapText="1"/>
      <protection locked="0"/>
    </xf>
    <xf numFmtId="40" fontId="1" fillId="9" borderId="10" xfId="0" applyNumberFormat="1" applyFont="1" applyFill="1" applyBorder="1" applyAlignment="1" applyProtection="1">
      <alignment horizontal="center" vertical="center" wrapText="1"/>
      <protection locked="0"/>
    </xf>
    <xf numFmtId="0" fontId="4" fillId="0" borderId="1" xfId="4" applyFont="1" applyFill="1" applyBorder="1" applyAlignment="1" applyProtection="1">
      <alignment horizontal="distributed" vertical="center" indent="2"/>
      <protection locked="0"/>
    </xf>
    <xf numFmtId="0" fontId="1" fillId="0" borderId="1" xfId="0" applyFont="1" applyFill="1" applyBorder="1" applyAlignment="1" applyProtection="1">
      <alignment horizontal="distributed" vertical="center"/>
      <protection locked="0"/>
    </xf>
    <xf numFmtId="40" fontId="4" fillId="7" borderId="19" xfId="1" applyNumberFormat="1" applyFont="1" applyFill="1" applyBorder="1" applyAlignment="1" applyProtection="1">
      <alignment vertical="center" shrinkToFit="1"/>
      <protection locked="0"/>
    </xf>
    <xf numFmtId="40" fontId="0" fillId="7" borderId="10" xfId="1" applyNumberFormat="1" applyFont="1" applyFill="1" applyBorder="1" applyAlignment="1" applyProtection="1">
      <alignment vertical="center" shrinkToFit="1"/>
      <protection locked="0"/>
    </xf>
    <xf numFmtId="187" fontId="4" fillId="3" borderId="19" xfId="1" applyNumberFormat="1" applyFont="1" applyFill="1" applyBorder="1" applyAlignment="1" applyProtection="1">
      <alignment vertical="center" shrinkToFit="1"/>
      <protection locked="0"/>
    </xf>
    <xf numFmtId="187" fontId="4" fillId="3" borderId="10" xfId="1" applyNumberFormat="1" applyFont="1" applyFill="1" applyBorder="1" applyAlignment="1" applyProtection="1">
      <alignment vertical="center" shrinkToFit="1"/>
      <protection locked="0"/>
    </xf>
    <xf numFmtId="38" fontId="4" fillId="0" borderId="19" xfId="1" applyFont="1" applyBorder="1" applyAlignment="1">
      <alignment horizontal="center" vertical="center" wrapText="1" shrinkToFit="1"/>
    </xf>
    <xf numFmtId="38" fontId="4" fillId="0" borderId="11" xfId="1" applyFont="1" applyBorder="1" applyAlignment="1">
      <alignment horizontal="center" vertical="center" wrapText="1" shrinkToFit="1"/>
    </xf>
    <xf numFmtId="38" fontId="4" fillId="0" borderId="107" xfId="1" applyFont="1" applyBorder="1" applyAlignment="1">
      <alignment vertical="center" wrapText="1"/>
    </xf>
    <xf numFmtId="38" fontId="4" fillId="0" borderId="108" xfId="1" applyFont="1" applyBorder="1" applyAlignment="1">
      <alignment vertical="center" wrapText="1"/>
    </xf>
    <xf numFmtId="38" fontId="4" fillId="0" borderId="19" xfId="1" applyFont="1" applyBorder="1" applyAlignment="1">
      <alignment vertical="center" wrapText="1"/>
    </xf>
    <xf numFmtId="38" fontId="4" fillId="0" borderId="11" xfId="1" applyFont="1" applyBorder="1" applyAlignment="1">
      <alignment vertical="center" wrapText="1"/>
    </xf>
    <xf numFmtId="187" fontId="4" fillId="4" borderId="110" xfId="1" applyNumberFormat="1" applyFont="1" applyFill="1" applyBorder="1" applyAlignment="1">
      <alignment vertical="center" shrinkToFit="1"/>
    </xf>
    <xf numFmtId="187" fontId="4" fillId="4" borderId="111" xfId="1" applyNumberFormat="1" applyFont="1" applyFill="1" applyBorder="1" applyAlignment="1">
      <alignment vertical="center" shrinkToFit="1"/>
    </xf>
    <xf numFmtId="38" fontId="4" fillId="6" borderId="21" xfId="1" applyFont="1" applyFill="1" applyBorder="1" applyAlignment="1">
      <alignment horizontal="center" vertical="center" textRotation="255" wrapText="1"/>
    </xf>
    <xf numFmtId="38" fontId="4" fillId="6" borderId="23" xfId="1" applyFont="1" applyFill="1" applyBorder="1" applyAlignment="1">
      <alignment horizontal="center" vertical="center" textRotation="255" wrapText="1"/>
    </xf>
    <xf numFmtId="38" fontId="4" fillId="6" borderId="34" xfId="1" applyFont="1" applyFill="1" applyBorder="1" applyAlignment="1">
      <alignment horizontal="center" vertical="center" textRotation="255" wrapText="1"/>
    </xf>
    <xf numFmtId="187" fontId="4" fillId="4" borderId="19" xfId="1" applyNumberFormat="1" applyFont="1" applyFill="1" applyBorder="1" applyAlignment="1">
      <alignment vertical="center" shrinkToFit="1"/>
    </xf>
    <xf numFmtId="187" fontId="4" fillId="4" borderId="10" xfId="1" applyNumberFormat="1" applyFont="1" applyFill="1" applyBorder="1" applyAlignment="1">
      <alignment vertical="center" shrinkToFit="1"/>
    </xf>
    <xf numFmtId="187" fontId="0" fillId="3" borderId="10" xfId="1" applyNumberFormat="1" applyFont="1" applyFill="1" applyBorder="1" applyAlignment="1" applyProtection="1">
      <alignment vertical="center" shrinkToFit="1"/>
      <protection locked="0"/>
    </xf>
    <xf numFmtId="38" fontId="8" fillId="0" borderId="54" xfId="1" applyFont="1" applyBorder="1" applyAlignment="1">
      <alignment horizontal="center" vertical="center" wrapText="1"/>
    </xf>
    <xf numFmtId="38" fontId="0" fillId="0" borderId="0" xfId="1" applyFont="1" applyBorder="1" applyAlignment="1">
      <alignment horizontal="center" vertical="center" wrapText="1"/>
    </xf>
    <xf numFmtId="187" fontId="4" fillId="3" borderId="110" xfId="1" applyNumberFormat="1" applyFont="1" applyFill="1" applyBorder="1" applyAlignment="1" applyProtection="1">
      <alignment vertical="center" shrinkToFit="1"/>
      <protection locked="0"/>
    </xf>
    <xf numFmtId="187" fontId="4" fillId="3" borderId="111" xfId="1" applyNumberFormat="1" applyFont="1" applyFill="1" applyBorder="1" applyAlignment="1" applyProtection="1">
      <alignment vertical="center" shrinkToFit="1"/>
      <protection locked="0"/>
    </xf>
    <xf numFmtId="38" fontId="4" fillId="0" borderId="10" xfId="1" applyFont="1" applyBorder="1" applyAlignment="1">
      <alignment vertical="center" wrapText="1"/>
    </xf>
    <xf numFmtId="38" fontId="4" fillId="6" borderId="21" xfId="1" applyFont="1" applyFill="1" applyBorder="1" applyAlignment="1">
      <alignment vertical="center" textRotation="255" wrapText="1"/>
    </xf>
    <xf numFmtId="38" fontId="4" fillId="6" borderId="23" xfId="1" applyFont="1" applyFill="1" applyBorder="1" applyAlignment="1">
      <alignment vertical="center" textRotation="255" wrapText="1"/>
    </xf>
    <xf numFmtId="38" fontId="4" fillId="6" borderId="34" xfId="1" applyFont="1" applyFill="1" applyBorder="1" applyAlignment="1">
      <alignment vertical="center" textRotation="255" wrapText="1"/>
    </xf>
    <xf numFmtId="38" fontId="5" fillId="0" borderId="0" xfId="1" applyFont="1" applyFill="1" applyAlignment="1">
      <alignment vertical="top"/>
    </xf>
    <xf numFmtId="38" fontId="4" fillId="0" borderId="0" xfId="1" applyFont="1" applyBorder="1" applyAlignment="1">
      <alignment horizontal="center" vertical="center" wrapText="1"/>
    </xf>
    <xf numFmtId="38" fontId="4" fillId="0" borderId="0" xfId="1" applyFont="1" applyBorder="1" applyAlignment="1">
      <alignment vertical="center" wrapText="1"/>
    </xf>
    <xf numFmtId="38" fontId="4" fillId="0" borderId="107" xfId="1" applyFont="1" applyBorder="1" applyAlignment="1">
      <alignment vertical="center" wrapText="1" shrinkToFit="1"/>
    </xf>
    <xf numFmtId="38" fontId="4" fillId="0" borderId="108" xfId="1" applyFont="1" applyBorder="1" applyAlignment="1">
      <alignment vertical="center" wrapText="1" shrinkToFit="1"/>
    </xf>
    <xf numFmtId="38" fontId="4" fillId="0" borderId="115" xfId="1" applyFont="1" applyBorder="1" applyAlignment="1">
      <alignment horizontal="center" vertical="center"/>
    </xf>
    <xf numFmtId="38" fontId="4" fillId="0" borderId="63" xfId="1" applyFont="1" applyBorder="1" applyAlignment="1">
      <alignment horizontal="center" vertical="center"/>
    </xf>
    <xf numFmtId="38" fontId="4" fillId="0" borderId="116" xfId="1" applyFont="1" applyBorder="1" applyAlignment="1">
      <alignment horizontal="center" vertical="center"/>
    </xf>
    <xf numFmtId="38" fontId="4" fillId="0" borderId="117" xfId="1" applyFont="1" applyBorder="1" applyAlignment="1">
      <alignment horizontal="center" vertical="center" wrapText="1"/>
    </xf>
    <xf numFmtId="38" fontId="4" fillId="0" borderId="118" xfId="1" applyFont="1" applyBorder="1" applyAlignment="1">
      <alignment horizontal="center" vertical="center" wrapText="1"/>
    </xf>
    <xf numFmtId="38" fontId="4" fillId="0" borderId="119" xfId="1" applyFont="1" applyBorder="1" applyAlignment="1">
      <alignment horizontal="center" vertical="center" wrapText="1"/>
    </xf>
    <xf numFmtId="38" fontId="4" fillId="0" borderId="120" xfId="1" applyFont="1" applyBorder="1" applyAlignment="1">
      <alignment vertical="center" wrapText="1"/>
    </xf>
    <xf numFmtId="38" fontId="4" fillId="0" borderId="121" xfId="1" applyFont="1" applyBorder="1" applyAlignment="1">
      <alignment vertical="center" wrapText="1"/>
    </xf>
    <xf numFmtId="38" fontId="4" fillId="0" borderId="112" xfId="1" applyFont="1" applyBorder="1" applyAlignment="1">
      <alignment vertical="center" wrapText="1"/>
    </xf>
    <xf numFmtId="187" fontId="0" fillId="4" borderId="10" xfId="1" applyNumberFormat="1" applyFont="1" applyFill="1" applyBorder="1" applyAlignment="1">
      <alignment vertical="center" shrinkToFit="1"/>
    </xf>
    <xf numFmtId="38" fontId="7" fillId="0" borderId="74" xfId="1" applyFont="1" applyBorder="1" applyAlignment="1">
      <alignment vertical="center" wrapText="1"/>
    </xf>
    <xf numFmtId="38" fontId="7" fillId="0" borderId="72" xfId="1" applyFont="1" applyBorder="1" applyAlignment="1">
      <alignment vertical="center" wrapText="1"/>
    </xf>
    <xf numFmtId="38" fontId="7" fillId="0" borderId="73" xfId="1" applyFont="1" applyBorder="1" applyAlignment="1">
      <alignment vertical="center" wrapText="1"/>
    </xf>
    <xf numFmtId="38" fontId="0" fillId="0" borderId="10" xfId="1" applyFont="1" applyBorder="1" applyAlignment="1">
      <alignment vertical="center" wrapText="1"/>
    </xf>
    <xf numFmtId="38" fontId="0" fillId="0" borderId="11" xfId="1" applyFont="1" applyBorder="1" applyAlignment="1">
      <alignment vertical="center" wrapText="1"/>
    </xf>
    <xf numFmtId="40" fontId="4" fillId="7" borderId="123" xfId="1" applyNumberFormat="1" applyFont="1" applyFill="1" applyBorder="1" applyAlignment="1" applyProtection="1">
      <alignment vertical="center" shrinkToFit="1"/>
      <protection locked="0"/>
    </xf>
    <xf numFmtId="40" fontId="0" fillId="7" borderId="72" xfId="1" applyNumberFormat="1" applyFont="1" applyFill="1" applyBorder="1" applyAlignment="1" applyProtection="1">
      <alignment vertical="center" shrinkToFit="1"/>
      <protection locked="0"/>
    </xf>
    <xf numFmtId="38" fontId="4" fillId="0" borderId="113" xfId="1" applyFont="1" applyBorder="1" applyAlignment="1">
      <alignment horizontal="center" vertical="center" wrapText="1"/>
    </xf>
    <xf numFmtId="38" fontId="4" fillId="0" borderId="105" xfId="1" applyFont="1" applyBorder="1" applyAlignment="1">
      <alignment horizontal="center" vertical="center" wrapText="1"/>
    </xf>
    <xf numFmtId="38" fontId="4" fillId="0" borderId="32" xfId="1" applyFont="1" applyBorder="1" applyAlignment="1">
      <alignment horizontal="center" vertical="center" wrapText="1"/>
    </xf>
    <xf numFmtId="38" fontId="10" fillId="0" borderId="0" xfId="1" applyFont="1" applyBorder="1" applyAlignment="1">
      <alignment vertical="top" wrapText="1"/>
    </xf>
    <xf numFmtId="38" fontId="4" fillId="0" borderId="104" xfId="1" applyFont="1" applyBorder="1" applyAlignment="1">
      <alignment horizontal="center" vertical="center" wrapText="1"/>
    </xf>
    <xf numFmtId="38" fontId="4" fillId="0" borderId="114" xfId="1" applyFont="1" applyBorder="1" applyAlignment="1">
      <alignment horizontal="center" vertical="center" wrapText="1"/>
    </xf>
    <xf numFmtId="40" fontId="4" fillId="3" borderId="19" xfId="1" applyNumberFormat="1" applyFont="1" applyFill="1" applyBorder="1" applyAlignment="1" applyProtection="1">
      <alignment vertical="center" shrinkToFit="1"/>
      <protection locked="0"/>
    </xf>
    <xf numFmtId="40" fontId="0" fillId="3" borderId="10" xfId="1" applyNumberFormat="1" applyFont="1" applyFill="1" applyBorder="1" applyAlignment="1" applyProtection="1">
      <alignment vertical="center" shrinkToFit="1"/>
      <protection locked="0"/>
    </xf>
    <xf numFmtId="38" fontId="4" fillId="0" borderId="0" xfId="1" applyFont="1" applyFill="1" applyAlignment="1">
      <alignment horizontal="left" wrapText="1"/>
    </xf>
    <xf numFmtId="38" fontId="4" fillId="0" borderId="17" xfId="1" applyFont="1" applyFill="1" applyBorder="1" applyAlignment="1">
      <alignment horizontal="left" wrapText="1"/>
    </xf>
    <xf numFmtId="38" fontId="7" fillId="0" borderId="27" xfId="1" applyFont="1" applyBorder="1" applyAlignment="1">
      <alignment vertical="top" wrapText="1"/>
    </xf>
    <xf numFmtId="38" fontId="7" fillId="0" borderId="0" xfId="1" applyFont="1" applyBorder="1" applyAlignment="1">
      <alignment vertical="top" wrapText="1"/>
    </xf>
    <xf numFmtId="38" fontId="7" fillId="0" borderId="106" xfId="1" applyFont="1" applyBorder="1" applyAlignment="1">
      <alignment vertical="top" wrapText="1"/>
    </xf>
    <xf numFmtId="38" fontId="7" fillId="0" borderId="28" xfId="1" applyFont="1" applyBorder="1" applyAlignment="1">
      <alignment vertical="top" wrapText="1"/>
    </xf>
    <xf numFmtId="38" fontId="7" fillId="0" borderId="30" xfId="1" applyFont="1" applyBorder="1" applyAlignment="1">
      <alignment vertical="top" wrapText="1"/>
    </xf>
    <xf numFmtId="38" fontId="7" fillId="0" borderId="109" xfId="1" applyFont="1" applyBorder="1" applyAlignment="1">
      <alignment vertical="top" wrapText="1"/>
    </xf>
    <xf numFmtId="187" fontId="0" fillId="3" borderId="111" xfId="1" applyNumberFormat="1" applyFont="1" applyFill="1" applyBorder="1" applyAlignment="1" applyProtection="1">
      <alignment vertical="center" shrinkToFit="1"/>
      <protection locked="0"/>
    </xf>
    <xf numFmtId="38" fontId="4" fillId="0" borderId="1" xfId="1" applyFont="1" applyBorder="1" applyAlignment="1">
      <alignment vertical="center" wrapText="1"/>
    </xf>
    <xf numFmtId="38" fontId="4" fillId="0" borderId="12" xfId="1" applyFont="1" applyBorder="1" applyAlignment="1">
      <alignment vertical="center" wrapText="1"/>
    </xf>
    <xf numFmtId="38" fontId="8" fillId="0" borderId="16" xfId="1" applyFont="1" applyBorder="1" applyAlignment="1">
      <alignment horizontal="center" vertical="center" wrapText="1"/>
    </xf>
    <xf numFmtId="38" fontId="0" fillId="0" borderId="17" xfId="1" applyFont="1" applyBorder="1" applyAlignment="1">
      <alignment horizontal="center" vertical="center" wrapText="1"/>
    </xf>
    <xf numFmtId="38" fontId="4" fillId="6" borderId="21" xfId="1" applyFont="1" applyFill="1" applyBorder="1" applyAlignment="1">
      <alignment horizontal="center" vertical="center" textRotation="255" shrinkToFit="1"/>
    </xf>
    <xf numFmtId="38" fontId="4" fillId="6" borderId="23" xfId="1" applyFont="1" applyFill="1" applyBorder="1" applyAlignment="1">
      <alignment horizontal="center" vertical="center" textRotation="255" shrinkToFit="1"/>
    </xf>
    <xf numFmtId="38" fontId="4" fillId="6" borderId="34" xfId="1" applyFont="1" applyFill="1" applyBorder="1" applyAlignment="1">
      <alignment horizontal="center" vertical="center" textRotation="255" shrinkToFit="1"/>
    </xf>
    <xf numFmtId="38" fontId="28" fillId="0" borderId="0" xfId="1" applyFont="1" applyAlignment="1">
      <alignment vertical="center" wrapText="1"/>
    </xf>
    <xf numFmtId="187" fontId="0" fillId="0" borderId="111" xfId="0" applyNumberFormat="1" applyBorder="1" applyProtection="1">
      <alignment vertical="center"/>
      <protection locked="0"/>
    </xf>
    <xf numFmtId="187" fontId="0" fillId="0" borderId="111" xfId="0" applyNumberFormat="1" applyBorder="1">
      <alignment vertical="center"/>
    </xf>
    <xf numFmtId="38" fontId="4" fillId="0" borderId="19" xfId="1" applyFont="1" applyBorder="1" applyAlignment="1">
      <alignment horizontal="center" vertical="center" wrapText="1"/>
    </xf>
    <xf numFmtId="38" fontId="4" fillId="0" borderId="10" xfId="1" applyFont="1" applyBorder="1" applyAlignment="1">
      <alignment horizontal="center" vertical="center" wrapText="1"/>
    </xf>
    <xf numFmtId="38" fontId="7" fillId="0" borderId="26" xfId="1" applyFont="1" applyBorder="1" applyAlignment="1">
      <alignment vertical="top" wrapText="1"/>
    </xf>
    <xf numFmtId="38" fontId="7" fillId="0" borderId="29" xfId="1" applyFont="1" applyBorder="1" applyAlignment="1">
      <alignment vertical="top" wrapText="1"/>
    </xf>
    <xf numFmtId="38" fontId="7" fillId="0" borderId="122" xfId="1" applyFont="1" applyBorder="1" applyAlignment="1">
      <alignment vertical="top" wrapText="1"/>
    </xf>
    <xf numFmtId="38" fontId="15" fillId="0" borderId="0" xfId="1" applyFont="1" applyAlignment="1">
      <alignment vertical="center" wrapText="1"/>
    </xf>
    <xf numFmtId="0" fontId="2" fillId="0" borderId="104" xfId="0" applyFont="1" applyBorder="1" applyAlignment="1">
      <alignment horizontal="center"/>
    </xf>
    <xf numFmtId="0" fontId="0" fillId="0" borderId="32" xfId="0" applyBorder="1" applyAlignment="1">
      <alignment horizontal="center"/>
    </xf>
    <xf numFmtId="38" fontId="4" fillId="0" borderId="0" xfId="1" applyFont="1" applyFill="1" applyAlignment="1">
      <alignment vertical="center" shrinkToFit="1"/>
    </xf>
    <xf numFmtId="0" fontId="0" fillId="0" borderId="0" xfId="0" applyAlignment="1">
      <alignment vertical="center" shrinkToFit="1"/>
    </xf>
    <xf numFmtId="38" fontId="4" fillId="0" borderId="0" xfId="1" applyFont="1" applyFill="1" applyAlignment="1">
      <alignment horizontal="right" vertical="center"/>
    </xf>
    <xf numFmtId="0" fontId="0" fillId="0" borderId="0" xfId="0" applyAlignment="1">
      <alignment horizontal="right" vertical="center"/>
    </xf>
    <xf numFmtId="49" fontId="0" fillId="0" borderId="36" xfId="1" applyNumberFormat="1" applyFont="1" applyFill="1" applyBorder="1" applyAlignment="1">
      <alignment horizontal="center" vertical="center" shrinkToFit="1"/>
    </xf>
    <xf numFmtId="49" fontId="2" fillId="0" borderId="37" xfId="0" applyNumberFormat="1" applyFont="1" applyBorder="1" applyAlignment="1">
      <alignment horizontal="center" vertical="center" shrinkToFit="1"/>
    </xf>
    <xf numFmtId="49" fontId="2" fillId="0" borderId="7" xfId="0" applyNumberFormat="1" applyFont="1" applyBorder="1" applyAlignment="1">
      <alignment horizontal="center" vertical="center" shrinkToFit="1"/>
    </xf>
    <xf numFmtId="49" fontId="2" fillId="0" borderId="40" xfId="0" applyNumberFormat="1" applyFont="1" applyBorder="1" applyAlignment="1">
      <alignment horizontal="center" vertical="center" shrinkToFit="1"/>
    </xf>
    <xf numFmtId="49" fontId="2" fillId="0" borderId="17" xfId="0" applyNumberFormat="1" applyFont="1" applyBorder="1" applyAlignment="1">
      <alignment horizontal="center" vertical="center" shrinkToFit="1"/>
    </xf>
    <xf numFmtId="49" fontId="2" fillId="0" borderId="25" xfId="0" applyNumberFormat="1" applyFont="1" applyBorder="1" applyAlignment="1">
      <alignment horizontal="center" vertical="center" shrinkToFit="1"/>
    </xf>
    <xf numFmtId="0" fontId="2" fillId="4" borderId="74" xfId="0" applyFont="1" applyFill="1" applyBorder="1" applyAlignment="1">
      <alignment horizontal="center" vertical="center"/>
    </xf>
    <xf numFmtId="0" fontId="0" fillId="4" borderId="62" xfId="0" applyFill="1" applyBorder="1" applyAlignment="1">
      <alignment horizontal="center" vertical="center"/>
    </xf>
    <xf numFmtId="179" fontId="4" fillId="4" borderId="0" xfId="1" applyNumberFormat="1" applyFont="1" applyFill="1" applyAlignment="1">
      <alignment vertical="center" shrinkToFit="1"/>
    </xf>
    <xf numFmtId="179" fontId="0" fillId="4" borderId="0" xfId="0" applyNumberFormat="1" applyFill="1" applyAlignment="1">
      <alignment vertical="center" shrinkToFit="1"/>
    </xf>
    <xf numFmtId="187" fontId="4" fillId="3" borderId="124" xfId="1" applyNumberFormat="1" applyFont="1" applyFill="1" applyBorder="1" applyAlignment="1" applyProtection="1">
      <alignment vertical="center" shrinkToFit="1"/>
      <protection locked="0"/>
    </xf>
    <xf numFmtId="187" fontId="4" fillId="3" borderId="35" xfId="1" applyNumberFormat="1" applyFont="1" applyFill="1" applyBorder="1" applyAlignment="1" applyProtection="1">
      <alignment vertical="center" shrinkToFit="1"/>
      <protection locked="0"/>
    </xf>
    <xf numFmtId="38" fontId="4" fillId="0" borderId="125" xfId="1" applyFont="1" applyBorder="1" applyAlignment="1">
      <alignment vertical="center" wrapText="1"/>
    </xf>
    <xf numFmtId="38" fontId="4" fillId="0" borderId="126" xfId="1" applyFont="1" applyBorder="1" applyAlignment="1">
      <alignment vertical="center" wrapText="1"/>
    </xf>
    <xf numFmtId="38" fontId="4" fillId="0" borderId="9" xfId="1" applyFont="1" applyBorder="1" applyAlignment="1">
      <alignment vertical="center" wrapText="1"/>
    </xf>
    <xf numFmtId="38" fontId="4" fillId="0" borderId="127" xfId="1" applyFont="1" applyBorder="1" applyAlignment="1">
      <alignment vertical="center" wrapText="1"/>
    </xf>
    <xf numFmtId="38" fontId="4" fillId="0" borderId="128" xfId="1" applyFont="1" applyBorder="1" applyAlignment="1">
      <alignment horizontal="center" vertical="center" wrapText="1"/>
    </xf>
    <xf numFmtId="38" fontId="4" fillId="0" borderId="129" xfId="1" applyFont="1" applyBorder="1" applyAlignment="1">
      <alignment horizontal="center" vertical="center" wrapText="1"/>
    </xf>
    <xf numFmtId="49" fontId="2" fillId="0" borderId="36" xfId="1" applyNumberFormat="1" applyFont="1" applyFill="1" applyBorder="1" applyAlignment="1">
      <alignment horizontal="center" vertical="center" shrinkToFit="1"/>
    </xf>
    <xf numFmtId="38" fontId="4" fillId="0" borderId="0" xfId="1" applyFont="1" applyFill="1" applyAlignment="1">
      <alignment horizontal="right" vertical="center" shrinkToFit="1"/>
    </xf>
    <xf numFmtId="0" fontId="0" fillId="0" borderId="0" xfId="0" applyAlignment="1">
      <alignment horizontal="right" vertical="center" shrinkToFit="1"/>
    </xf>
    <xf numFmtId="49" fontId="21" fillId="0" borderId="21" xfId="0" applyNumberFormat="1" applyFont="1" applyBorder="1" applyAlignment="1">
      <alignment horizontal="center" vertical="center"/>
    </xf>
    <xf numFmtId="49" fontId="0" fillId="0" borderId="34" xfId="0" applyNumberFormat="1" applyBorder="1" applyAlignment="1">
      <alignment horizontal="center" vertical="center"/>
    </xf>
    <xf numFmtId="181" fontId="5" fillId="0" borderId="17" xfId="0" applyNumberFormat="1" applyFont="1" applyBorder="1" applyAlignment="1">
      <alignment vertical="center" shrinkToFit="1"/>
    </xf>
    <xf numFmtId="0" fontId="5" fillId="0" borderId="133" xfId="0" applyFont="1" applyBorder="1" applyAlignment="1">
      <alignment vertical="center" wrapText="1" shrinkToFit="1"/>
    </xf>
    <xf numFmtId="0" fontId="5" fillId="0" borderId="56" xfId="0" applyFont="1" applyBorder="1" applyAlignment="1">
      <alignment vertical="center" wrapText="1" shrinkToFit="1"/>
    </xf>
    <xf numFmtId="0" fontId="6" fillId="0" borderId="0" xfId="0" applyFont="1" applyBorder="1" applyAlignment="1">
      <alignment vertical="top"/>
    </xf>
    <xf numFmtId="0" fontId="5" fillId="0" borderId="107" xfId="0" applyFont="1" applyBorder="1" applyAlignment="1">
      <alignment vertical="center" wrapText="1" shrinkToFit="1"/>
    </xf>
    <xf numFmtId="0" fontId="5" fillId="0" borderId="137" xfId="0" applyFont="1" applyBorder="1" applyAlignment="1">
      <alignment vertical="center" wrapText="1" shrinkToFit="1"/>
    </xf>
    <xf numFmtId="0" fontId="5" fillId="0" borderId="17" xfId="0" applyFont="1" applyBorder="1" applyAlignment="1">
      <alignment horizontal="left" vertical="center" shrinkToFit="1"/>
    </xf>
    <xf numFmtId="0" fontId="5" fillId="0" borderId="48" xfId="0" applyFont="1" applyBorder="1" applyAlignment="1">
      <alignment vertical="center" wrapText="1" shrinkToFit="1"/>
    </xf>
    <xf numFmtId="0" fontId="5" fillId="0" borderId="132" xfId="0" applyFont="1" applyBorder="1" applyAlignment="1">
      <alignment vertical="center" wrapText="1" shrinkToFit="1"/>
    </xf>
    <xf numFmtId="0" fontId="5" fillId="0" borderId="138" xfId="0" applyFont="1" applyBorder="1" applyAlignment="1">
      <alignment vertical="center" shrinkToFit="1"/>
    </xf>
    <xf numFmtId="0" fontId="5" fillId="0" borderId="139" xfId="0" applyFont="1" applyBorder="1" applyAlignment="1">
      <alignment vertical="center" shrinkToFit="1"/>
    </xf>
    <xf numFmtId="0" fontId="5" fillId="0" borderId="135" xfId="0" applyFont="1" applyBorder="1" applyAlignment="1">
      <alignment vertical="center" shrinkToFit="1"/>
    </xf>
    <xf numFmtId="0" fontId="5" fillId="0" borderId="48" xfId="0" applyFont="1" applyBorder="1" applyAlignment="1">
      <alignment vertical="center" shrinkToFit="1"/>
    </xf>
    <xf numFmtId="0" fontId="5" fillId="0" borderId="132" xfId="0" applyFont="1" applyBorder="1" applyAlignment="1">
      <alignment vertical="center" shrinkToFit="1"/>
    </xf>
    <xf numFmtId="0" fontId="4" fillId="0" borderId="49" xfId="0" applyFont="1" applyBorder="1" applyAlignment="1">
      <alignment vertical="center" wrapText="1" shrinkToFit="1"/>
    </xf>
    <xf numFmtId="0" fontId="4" fillId="0" borderId="136" xfId="0" applyFont="1" applyBorder="1" applyAlignment="1">
      <alignment vertical="center" wrapText="1" shrinkToFit="1"/>
    </xf>
    <xf numFmtId="0" fontId="5" fillId="0" borderId="105" xfId="0" applyFont="1" applyBorder="1" applyAlignment="1">
      <alignment vertical="center" shrinkToFit="1"/>
    </xf>
    <xf numFmtId="0" fontId="5" fillId="0" borderId="114" xfId="0" applyFont="1" applyBorder="1" applyAlignment="1">
      <alignment vertical="center" shrinkToFit="1"/>
    </xf>
    <xf numFmtId="0" fontId="5" fillId="0" borderId="9" xfId="0" applyFont="1" applyBorder="1" applyAlignment="1">
      <alignment vertical="center" shrinkToFit="1"/>
    </xf>
    <xf numFmtId="0" fontId="5" fillId="0" borderId="14" xfId="0" applyFont="1" applyBorder="1" applyAlignment="1">
      <alignment vertical="center" shrinkToFit="1"/>
    </xf>
    <xf numFmtId="0" fontId="5" fillId="0" borderId="107" xfId="0" applyFont="1" applyBorder="1" applyAlignment="1">
      <alignment vertical="center" shrinkToFit="1"/>
    </xf>
    <xf numFmtId="0" fontId="5" fillId="0" borderId="137" xfId="0" applyFont="1" applyBorder="1" applyAlignment="1">
      <alignment vertical="center" shrinkToFit="1"/>
    </xf>
    <xf numFmtId="0" fontId="5" fillId="0" borderId="10" xfId="0" applyFont="1" applyBorder="1" applyAlignment="1">
      <alignment vertical="center" shrinkToFit="1"/>
    </xf>
    <xf numFmtId="0" fontId="5" fillId="0" borderId="11" xfId="0" applyFont="1" applyBorder="1" applyAlignment="1">
      <alignment vertical="center" shrinkToFit="1"/>
    </xf>
    <xf numFmtId="0" fontId="5" fillId="0" borderId="133" xfId="0" applyFont="1" applyBorder="1" applyAlignment="1">
      <alignment vertical="center" shrinkToFit="1"/>
    </xf>
    <xf numFmtId="0" fontId="5" fillId="0" borderId="56" xfId="0" applyFont="1" applyBorder="1" applyAlignment="1">
      <alignment vertical="center" shrinkToFit="1"/>
    </xf>
    <xf numFmtId="0" fontId="4" fillId="0" borderId="58" xfId="0" applyFont="1" applyBorder="1" applyAlignment="1">
      <alignment horizontal="center" vertical="center" textRotation="255" wrapText="1" shrinkToFit="1"/>
    </xf>
    <xf numFmtId="0" fontId="4" fillId="0" borderId="52" xfId="0" applyFont="1" applyBorder="1" applyAlignment="1">
      <alignment horizontal="center" vertical="center" textRotation="255" wrapText="1" shrinkToFit="1"/>
    </xf>
    <xf numFmtId="0" fontId="4" fillId="0" borderId="53" xfId="0" applyFont="1" applyBorder="1" applyAlignment="1">
      <alignment horizontal="center" vertical="center" textRotation="255" wrapText="1" shrinkToFit="1"/>
    </xf>
    <xf numFmtId="0" fontId="5" fillId="0" borderId="38" xfId="0" applyFont="1" applyBorder="1" applyAlignment="1">
      <alignment horizontal="center" vertical="center" textRotation="255"/>
    </xf>
    <xf numFmtId="0" fontId="5" fillId="0" borderId="51" xfId="0" applyFont="1" applyBorder="1" applyAlignment="1">
      <alignment horizontal="center" vertical="center" textRotation="255"/>
    </xf>
    <xf numFmtId="0" fontId="5" fillId="0" borderId="38" xfId="0" applyFont="1" applyBorder="1" applyAlignment="1">
      <alignment vertical="center" textRotation="255"/>
    </xf>
    <xf numFmtId="0" fontId="7" fillId="0" borderId="38" xfId="0" applyFont="1" applyBorder="1" applyAlignment="1">
      <alignment vertical="center" textRotation="255"/>
    </xf>
    <xf numFmtId="0" fontId="5" fillId="0" borderId="1" xfId="0" applyFont="1" applyBorder="1" applyAlignment="1">
      <alignment vertical="center" shrinkToFit="1"/>
    </xf>
    <xf numFmtId="0" fontId="5" fillId="0" borderId="12" xfId="0" applyFont="1" applyBorder="1" applyAlignment="1">
      <alignment vertical="center" shrinkToFit="1"/>
    </xf>
    <xf numFmtId="0" fontId="5" fillId="0" borderId="130" xfId="0" applyFont="1" applyBorder="1" applyAlignment="1">
      <alignment vertical="center" shrinkToFit="1"/>
    </xf>
    <xf numFmtId="0" fontId="5" fillId="0" borderId="131" xfId="0" applyFont="1" applyBorder="1" applyAlignment="1">
      <alignment vertical="center" shrinkToFit="1"/>
    </xf>
    <xf numFmtId="0" fontId="5" fillId="0" borderId="72" xfId="0" applyFont="1" applyBorder="1" applyAlignment="1">
      <alignment vertical="center" shrinkToFit="1"/>
    </xf>
    <xf numFmtId="0" fontId="5" fillId="0" borderId="73" xfId="0" applyFont="1" applyBorder="1" applyAlignment="1">
      <alignment vertical="center" shrinkToFit="1"/>
    </xf>
    <xf numFmtId="0" fontId="5" fillId="0" borderId="50" xfId="0" applyFont="1" applyBorder="1" applyAlignment="1">
      <alignment vertical="center" shrinkToFit="1"/>
    </xf>
    <xf numFmtId="0" fontId="5" fillId="0" borderId="134" xfId="0" applyFont="1" applyBorder="1" applyAlignment="1">
      <alignment vertical="center" shrinkToFit="1"/>
    </xf>
    <xf numFmtId="186" fontId="4" fillId="0" borderId="10" xfId="1" applyNumberFormat="1" applyFont="1" applyFill="1" applyBorder="1" applyAlignment="1" applyProtection="1">
      <alignment horizontal="center" vertical="center"/>
    </xf>
    <xf numFmtId="0" fontId="8" fillId="0" borderId="10" xfId="0" applyFont="1" applyFill="1" applyBorder="1" applyAlignment="1" applyProtection="1">
      <alignment vertical="center" wrapText="1"/>
    </xf>
    <xf numFmtId="0" fontId="8" fillId="0" borderId="11" xfId="0" applyFont="1" applyFill="1" applyBorder="1" applyAlignment="1" applyProtection="1">
      <alignment vertical="center" wrapText="1"/>
    </xf>
    <xf numFmtId="0" fontId="4" fillId="0" borderId="55" xfId="0" applyFont="1" applyFill="1" applyBorder="1" applyAlignment="1" applyProtection="1">
      <alignment horizontal="center" vertical="center" shrinkToFit="1"/>
    </xf>
    <xf numFmtId="0" fontId="4" fillId="0" borderId="54" xfId="0" applyFont="1" applyFill="1" applyBorder="1" applyAlignment="1" applyProtection="1">
      <alignment horizontal="center" vertical="center" shrinkToFit="1"/>
    </xf>
    <xf numFmtId="0" fontId="4" fillId="0" borderId="57" xfId="0" applyFont="1" applyFill="1" applyBorder="1" applyAlignment="1" applyProtection="1">
      <alignment horizontal="center" vertical="center" shrinkToFit="1"/>
    </xf>
    <xf numFmtId="0" fontId="4" fillId="0" borderId="12" xfId="0" applyFont="1" applyFill="1" applyBorder="1" applyAlignment="1" applyProtection="1">
      <alignment horizontal="left" vertical="center" shrinkToFit="1"/>
    </xf>
    <xf numFmtId="0" fontId="4" fillId="0" borderId="13" xfId="0" applyFont="1" applyFill="1" applyBorder="1" applyAlignment="1" applyProtection="1">
      <alignment horizontal="left" vertical="center" shrinkToFit="1"/>
    </xf>
    <xf numFmtId="0" fontId="4" fillId="0" borderId="14" xfId="0" applyFont="1" applyFill="1" applyBorder="1" applyAlignment="1" applyProtection="1">
      <alignment horizontal="left" vertical="center" shrinkToFit="1"/>
    </xf>
    <xf numFmtId="0" fontId="4" fillId="0" borderId="12" xfId="0" applyFont="1" applyFill="1" applyBorder="1" applyAlignment="1" applyProtection="1">
      <alignment vertical="center" shrinkToFit="1"/>
    </xf>
    <xf numFmtId="0" fontId="4" fillId="0" borderId="13" xfId="0" applyFont="1" applyFill="1" applyBorder="1" applyAlignment="1" applyProtection="1">
      <alignment vertical="center" shrinkToFit="1"/>
    </xf>
    <xf numFmtId="0" fontId="4" fillId="0" borderId="14" xfId="0" applyFont="1" applyFill="1" applyBorder="1" applyAlignment="1" applyProtection="1">
      <alignment vertical="center" shrinkToFit="1"/>
    </xf>
    <xf numFmtId="0" fontId="4" fillId="0" borderId="54" xfId="4" applyNumberFormat="1" applyFont="1" applyFill="1" applyBorder="1" applyAlignment="1" applyProtection="1">
      <alignment vertical="center" wrapText="1"/>
      <protection locked="0"/>
    </xf>
    <xf numFmtId="0" fontId="4" fillId="0" borderId="0" xfId="4" applyNumberFormat="1" applyFont="1" applyFill="1" applyBorder="1" applyAlignment="1" applyProtection="1">
      <alignment vertical="center" wrapText="1"/>
      <protection locked="0"/>
    </xf>
    <xf numFmtId="0" fontId="4" fillId="0" borderId="13" xfId="4" applyNumberFormat="1" applyFont="1" applyFill="1" applyBorder="1" applyAlignment="1" applyProtection="1">
      <alignment vertical="center" wrapText="1"/>
      <protection locked="0"/>
    </xf>
    <xf numFmtId="0" fontId="4" fillId="0" borderId="57" xfId="4" applyNumberFormat="1" applyFont="1" applyFill="1" applyBorder="1" applyAlignment="1" applyProtection="1">
      <alignment vertical="center" wrapText="1"/>
      <protection locked="0"/>
    </xf>
    <xf numFmtId="0" fontId="4" fillId="0" borderId="9" xfId="4" applyNumberFormat="1" applyFont="1" applyFill="1" applyBorder="1" applyAlignment="1" applyProtection="1">
      <alignment vertical="center" wrapText="1"/>
      <protection locked="0"/>
    </xf>
    <xf numFmtId="0" fontId="4" fillId="0" borderId="14" xfId="4" applyNumberFormat="1" applyFont="1" applyFill="1" applyBorder="1" applyAlignment="1" applyProtection="1">
      <alignment vertical="center" wrapText="1"/>
      <protection locked="0"/>
    </xf>
    <xf numFmtId="0" fontId="4" fillId="0" borderId="9" xfId="4" applyFont="1" applyFill="1" applyBorder="1" applyAlignment="1" applyProtection="1">
      <alignment horizontal="center"/>
    </xf>
    <xf numFmtId="0" fontId="6" fillId="0" borderId="74" xfId="0" applyFont="1" applyBorder="1" applyAlignment="1" applyProtection="1">
      <alignment horizontal="center" vertical="center"/>
    </xf>
    <xf numFmtId="0" fontId="6" fillId="0" borderId="72" xfId="0" applyFont="1" applyBorder="1" applyAlignment="1" applyProtection="1">
      <alignment horizontal="center" vertical="center"/>
    </xf>
    <xf numFmtId="0" fontId="6" fillId="0" borderId="62" xfId="0" applyFont="1" applyBorder="1" applyAlignment="1" applyProtection="1">
      <alignment horizontal="center" vertical="center"/>
    </xf>
    <xf numFmtId="0" fontId="4" fillId="0" borderId="106" xfId="4" applyFont="1" applyFill="1" applyBorder="1" applyAlignment="1" applyProtection="1">
      <alignment horizontal="center"/>
    </xf>
    <xf numFmtId="179" fontId="4" fillId="0" borderId="0" xfId="4" applyNumberFormat="1" applyFont="1" applyFill="1" applyBorder="1" applyAlignment="1" applyProtection="1">
      <alignment horizontal="left" vertical="center" wrapText="1"/>
    </xf>
    <xf numFmtId="49" fontId="21" fillId="0" borderId="21" xfId="4" applyNumberFormat="1" applyFont="1" applyFill="1" applyBorder="1" applyAlignment="1" applyProtection="1">
      <alignment horizontal="center" vertical="center"/>
    </xf>
    <xf numFmtId="49" fontId="0" fillId="0" borderId="34" xfId="0" applyNumberFormat="1" applyFill="1" applyBorder="1" applyAlignment="1" applyProtection="1">
      <alignment horizontal="center" vertical="center"/>
    </xf>
    <xf numFmtId="58" fontId="0" fillId="0" borderId="0" xfId="4" quotePrefix="1" applyNumberFormat="1" applyFont="1" applyFill="1" applyBorder="1" applyAlignment="1" applyProtection="1">
      <alignment horizontal="right"/>
    </xf>
    <xf numFmtId="58" fontId="2" fillId="0" borderId="0" xfId="4" applyNumberFormat="1" applyFont="1" applyFill="1" applyBorder="1" applyAlignment="1" applyProtection="1">
      <alignment horizontal="right"/>
    </xf>
    <xf numFmtId="58" fontId="2" fillId="0" borderId="0" xfId="0" applyNumberFormat="1" applyFont="1" applyFill="1" applyBorder="1" applyAlignment="1" applyProtection="1"/>
    <xf numFmtId="188" fontId="4" fillId="0" borderId="103" xfId="4" applyNumberFormat="1" applyFont="1" applyFill="1" applyBorder="1" applyAlignment="1" applyProtection="1">
      <alignment horizontal="right" vertical="center" wrapText="1"/>
    </xf>
    <xf numFmtId="188" fontId="4" fillId="0" borderId="10" xfId="4" applyNumberFormat="1" applyFont="1" applyFill="1" applyBorder="1" applyAlignment="1" applyProtection="1">
      <alignment horizontal="right" vertical="center" wrapText="1"/>
    </xf>
    <xf numFmtId="0" fontId="2" fillId="0" borderId="19" xfId="4" applyNumberFormat="1" applyFont="1" applyFill="1" applyBorder="1" applyAlignment="1" applyProtection="1">
      <alignment vertical="center" wrapText="1"/>
    </xf>
    <xf numFmtId="0" fontId="2" fillId="0" borderId="10" xfId="4" applyNumberFormat="1" applyFont="1" applyFill="1" applyBorder="1" applyAlignment="1" applyProtection="1">
      <alignment vertical="center" wrapText="1"/>
    </xf>
    <xf numFmtId="0" fontId="2" fillId="0" borderId="11" xfId="4" applyNumberFormat="1" applyFont="1" applyFill="1" applyBorder="1" applyAlignment="1" applyProtection="1">
      <alignment vertical="center" wrapText="1"/>
    </xf>
    <xf numFmtId="0" fontId="4" fillId="0" borderId="57" xfId="4" applyFont="1" applyFill="1" applyBorder="1" applyAlignment="1" applyProtection="1">
      <alignment vertical="center"/>
    </xf>
    <xf numFmtId="0" fontId="4" fillId="0" borderId="9" xfId="4" applyFont="1" applyFill="1" applyBorder="1" applyAlignment="1" applyProtection="1">
      <alignment vertical="center"/>
    </xf>
    <xf numFmtId="0" fontId="4" fillId="0" borderId="14" xfId="4" applyFont="1" applyFill="1" applyBorder="1" applyAlignment="1" applyProtection="1">
      <alignment vertical="center"/>
    </xf>
    <xf numFmtId="0" fontId="4" fillId="0" borderId="55" xfId="4" applyFont="1" applyFill="1" applyBorder="1" applyAlignment="1" applyProtection="1">
      <alignment horizontal="distributed" vertical="center"/>
    </xf>
    <xf numFmtId="0" fontId="4" fillId="0" borderId="1" xfId="4" applyFont="1" applyFill="1" applyBorder="1" applyAlignment="1" applyProtection="1">
      <alignment horizontal="distributed" vertical="center"/>
    </xf>
    <xf numFmtId="0" fontId="4" fillId="0" borderId="12" xfId="0" applyFont="1" applyFill="1" applyBorder="1" applyAlignment="1" applyProtection="1">
      <alignment horizontal="distributed" vertical="center"/>
    </xf>
    <xf numFmtId="0" fontId="4" fillId="0" borderId="57" xfId="0" applyFont="1" applyFill="1" applyBorder="1" applyAlignment="1" applyProtection="1">
      <alignment horizontal="distributed" vertical="center"/>
    </xf>
    <xf numFmtId="0" fontId="4" fillId="0" borderId="9" xfId="0" applyFont="1" applyFill="1" applyBorder="1" applyAlignment="1" applyProtection="1">
      <alignment horizontal="distributed" vertical="center"/>
    </xf>
    <xf numFmtId="0" fontId="4" fillId="0" borderId="14" xfId="0" applyFont="1" applyFill="1" applyBorder="1" applyAlignment="1" applyProtection="1">
      <alignment horizontal="distributed" vertical="center"/>
    </xf>
    <xf numFmtId="0" fontId="4" fillId="0" borderId="55" xfId="4" applyFont="1" applyFill="1" applyBorder="1" applyAlignment="1" applyProtection="1">
      <alignment horizontal="center" vertical="center"/>
    </xf>
    <xf numFmtId="0" fontId="4" fillId="0" borderId="1" xfId="4" applyFont="1" applyFill="1" applyBorder="1" applyAlignment="1" applyProtection="1">
      <alignment horizontal="center" vertical="center"/>
    </xf>
    <xf numFmtId="0" fontId="4" fillId="0" borderId="12" xfId="4" applyFont="1" applyFill="1" applyBorder="1" applyAlignment="1" applyProtection="1">
      <alignment horizontal="center" vertical="center"/>
    </xf>
    <xf numFmtId="180" fontId="4" fillId="0" borderId="57" xfId="0" applyNumberFormat="1" applyFont="1" applyFill="1" applyBorder="1" applyAlignment="1" applyProtection="1">
      <alignment horizontal="center" vertical="center" wrapText="1"/>
    </xf>
    <xf numFmtId="180" fontId="4" fillId="0" borderId="9" xfId="0" applyNumberFormat="1" applyFont="1" applyFill="1" applyBorder="1" applyAlignment="1" applyProtection="1">
      <alignment horizontal="center" vertical="center" wrapText="1"/>
    </xf>
    <xf numFmtId="180" fontId="4" fillId="0" borderId="14" xfId="0" applyNumberFormat="1" applyFont="1" applyFill="1" applyBorder="1" applyAlignment="1" applyProtection="1">
      <alignment horizontal="center" vertical="center" wrapText="1"/>
    </xf>
    <xf numFmtId="0" fontId="0" fillId="0" borderId="1" xfId="0" applyFill="1" applyBorder="1" applyAlignment="1" applyProtection="1">
      <alignment vertical="center"/>
    </xf>
    <xf numFmtId="0" fontId="0" fillId="0" borderId="12" xfId="0" applyFill="1" applyBorder="1" applyAlignment="1" applyProtection="1">
      <alignment vertical="center"/>
    </xf>
    <xf numFmtId="0" fontId="8" fillId="0" borderId="54" xfId="4" applyFont="1" applyFill="1" applyBorder="1" applyAlignment="1" applyProtection="1">
      <alignment vertical="center" wrapText="1"/>
    </xf>
    <xf numFmtId="0" fontId="8" fillId="0" borderId="13" xfId="4" applyFont="1" applyFill="1" applyBorder="1" applyAlignment="1" applyProtection="1">
      <alignment vertical="center" wrapText="1"/>
    </xf>
    <xf numFmtId="179" fontId="0" fillId="0" borderId="19" xfId="0" applyNumberFormat="1" applyBorder="1" applyAlignment="1" applyProtection="1">
      <alignment vertical="center" wrapText="1"/>
    </xf>
    <xf numFmtId="179" fontId="0" fillId="0" borderId="10" xfId="0" applyNumberFormat="1" applyBorder="1" applyAlignment="1" applyProtection="1">
      <alignment vertical="center" wrapText="1"/>
    </xf>
    <xf numFmtId="0" fontId="4" fillId="0" borderId="10" xfId="4" applyNumberFormat="1" applyFont="1" applyFill="1" applyBorder="1" applyAlignment="1" applyProtection="1">
      <alignment vertical="center" wrapText="1"/>
    </xf>
    <xf numFmtId="0" fontId="4" fillId="0" borderId="11" xfId="4" applyNumberFormat="1" applyFont="1" applyFill="1" applyBorder="1" applyAlignment="1" applyProtection="1">
      <alignment vertical="center" wrapText="1"/>
    </xf>
    <xf numFmtId="0" fontId="0" fillId="0" borderId="52" xfId="0" applyFill="1" applyBorder="1" applyAlignment="1" applyProtection="1">
      <alignment horizontal="center" vertical="center" shrinkToFit="1"/>
    </xf>
    <xf numFmtId="0" fontId="2" fillId="0" borderId="52" xfId="0" applyFont="1" applyFill="1" applyBorder="1" applyAlignment="1" applyProtection="1">
      <alignment horizontal="center" vertical="center" shrinkToFit="1"/>
    </xf>
    <xf numFmtId="0" fontId="4" fillId="8" borderId="54" xfId="4" applyNumberFormat="1" applyFont="1" applyFill="1" applyBorder="1" applyAlignment="1" applyProtection="1">
      <alignment vertical="center" wrapText="1"/>
      <protection locked="0"/>
    </xf>
    <xf numFmtId="0" fontId="4" fillId="8" borderId="0" xfId="4" applyNumberFormat="1" applyFont="1" applyFill="1" applyBorder="1" applyAlignment="1" applyProtection="1">
      <alignment vertical="center" wrapText="1"/>
      <protection locked="0"/>
    </xf>
    <xf numFmtId="0" fontId="4" fillId="8" borderId="13" xfId="4" applyNumberFormat="1" applyFont="1" applyFill="1" applyBorder="1" applyAlignment="1" applyProtection="1">
      <alignment vertical="center" wrapText="1"/>
      <protection locked="0"/>
    </xf>
    <xf numFmtId="0" fontId="4" fillId="8" borderId="57" xfId="4" applyNumberFormat="1" applyFont="1" applyFill="1" applyBorder="1" applyAlignment="1" applyProtection="1">
      <alignment vertical="center" wrapText="1"/>
      <protection locked="0"/>
    </xf>
    <xf numFmtId="0" fontId="4" fillId="8" borderId="9" xfId="4" applyNumberFormat="1" applyFont="1" applyFill="1" applyBorder="1" applyAlignment="1" applyProtection="1">
      <alignment vertical="center" wrapText="1"/>
      <protection locked="0"/>
    </xf>
    <xf numFmtId="0" fontId="4" fillId="8" borderId="14" xfId="4" applyNumberFormat="1" applyFont="1" applyFill="1" applyBorder="1" applyAlignment="1" applyProtection="1">
      <alignment vertical="center" wrapText="1"/>
      <protection locked="0"/>
    </xf>
    <xf numFmtId="0" fontId="4" fillId="0" borderId="0" xfId="4" applyNumberFormat="1" applyFont="1" applyFill="1" applyBorder="1" applyAlignment="1" applyProtection="1"/>
    <xf numFmtId="0" fontId="0" fillId="0" borderId="29" xfId="4" applyFont="1" applyFill="1" applyBorder="1" applyAlignment="1" applyProtection="1">
      <alignment vertical="top" wrapText="1"/>
    </xf>
    <xf numFmtId="0" fontId="0" fillId="0" borderId="0" xfId="4" applyFont="1" applyFill="1" applyBorder="1" applyAlignment="1" applyProtection="1">
      <alignment vertical="top" wrapText="1"/>
    </xf>
    <xf numFmtId="0" fontId="0" fillId="0" borderId="30" xfId="4" applyFont="1" applyFill="1" applyBorder="1" applyAlignment="1" applyProtection="1">
      <alignment vertical="top" wrapText="1"/>
    </xf>
    <xf numFmtId="0" fontId="4" fillId="0" borderId="19" xfId="0" applyFont="1" applyFill="1" applyBorder="1" applyAlignment="1" applyProtection="1">
      <alignment horizontal="distributed" vertical="center" wrapText="1"/>
    </xf>
    <xf numFmtId="0" fontId="4" fillId="0" borderId="10" xfId="0" applyFont="1" applyFill="1" applyBorder="1" applyAlignment="1" applyProtection="1">
      <alignment horizontal="distributed" vertical="center" wrapText="1"/>
    </xf>
    <xf numFmtId="0" fontId="4" fillId="0" borderId="11" xfId="0" applyFont="1" applyFill="1" applyBorder="1" applyAlignment="1" applyProtection="1">
      <alignment horizontal="distributed" vertical="center" wrapText="1"/>
    </xf>
    <xf numFmtId="0" fontId="0" fillId="0" borderId="52" xfId="4" applyFont="1" applyFill="1" applyBorder="1" applyAlignment="1" applyProtection="1">
      <alignment horizontal="center" vertical="center"/>
    </xf>
    <xf numFmtId="0" fontId="2" fillId="0" borderId="52" xfId="4" applyFont="1" applyFill="1" applyBorder="1" applyAlignment="1" applyProtection="1">
      <alignment horizontal="center" vertical="center"/>
    </xf>
    <xf numFmtId="0" fontId="4" fillId="8" borderId="55" xfId="4" applyNumberFormat="1" applyFont="1" applyFill="1" applyBorder="1" applyAlignment="1" applyProtection="1">
      <alignment vertical="center" wrapText="1"/>
      <protection locked="0"/>
    </xf>
    <xf numFmtId="0" fontId="4" fillId="8" borderId="1" xfId="4" applyNumberFormat="1" applyFont="1" applyFill="1" applyBorder="1" applyAlignment="1" applyProtection="1">
      <alignment vertical="center" wrapText="1"/>
      <protection locked="0"/>
    </xf>
    <xf numFmtId="0" fontId="4" fillId="8" borderId="12" xfId="4" applyNumberFormat="1" applyFont="1" applyFill="1" applyBorder="1" applyAlignment="1" applyProtection="1">
      <alignment vertical="center" wrapText="1"/>
      <protection locked="0"/>
    </xf>
    <xf numFmtId="177" fontId="4" fillId="0" borderId="1" xfId="4" applyNumberFormat="1" applyFont="1" applyFill="1" applyBorder="1" applyAlignment="1" applyProtection="1">
      <alignment horizontal="center" vertical="center"/>
    </xf>
    <xf numFmtId="186" fontId="0" fillId="0" borderId="9" xfId="0" applyNumberFormat="1" applyBorder="1" applyAlignment="1" applyProtection="1">
      <alignment vertical="center" shrinkToFit="1"/>
    </xf>
    <xf numFmtId="0" fontId="4" fillId="0" borderId="1" xfId="0" applyFont="1" applyFill="1" applyBorder="1" applyAlignment="1" applyProtection="1">
      <alignment vertical="center"/>
    </xf>
    <xf numFmtId="0" fontId="4" fillId="0" borderId="12" xfId="0" applyFont="1" applyFill="1" applyBorder="1" applyAlignment="1" applyProtection="1">
      <alignment vertical="center"/>
    </xf>
    <xf numFmtId="0" fontId="4" fillId="0" borderId="57" xfId="0" applyFont="1" applyFill="1" applyBorder="1" applyAlignment="1" applyProtection="1">
      <alignment vertical="center"/>
    </xf>
    <xf numFmtId="0" fontId="4" fillId="0" borderId="9" xfId="0" applyFont="1" applyFill="1" applyBorder="1" applyAlignment="1" applyProtection="1">
      <alignment vertical="center"/>
    </xf>
    <xf numFmtId="0" fontId="4" fillId="0" borderId="14" xfId="0" applyFont="1" applyFill="1" applyBorder="1" applyAlignment="1" applyProtection="1">
      <alignment vertical="center"/>
    </xf>
    <xf numFmtId="179" fontId="4" fillId="0" borderId="55" xfId="4" applyNumberFormat="1" applyFont="1" applyFill="1" applyBorder="1" applyAlignment="1" applyProtection="1">
      <alignment horizontal="left" vertical="center" wrapText="1"/>
    </xf>
    <xf numFmtId="179" fontId="4" fillId="0" borderId="1" xfId="4" applyNumberFormat="1" applyFont="1" applyFill="1" applyBorder="1" applyAlignment="1" applyProtection="1">
      <alignment horizontal="left" vertical="center" wrapText="1"/>
    </xf>
    <xf numFmtId="179" fontId="4" fillId="0" borderId="1" xfId="0" applyNumberFormat="1" applyFont="1" applyFill="1" applyBorder="1" applyAlignment="1" applyProtection="1">
      <alignment vertical="center"/>
    </xf>
    <xf numFmtId="179" fontId="4" fillId="0" borderId="57" xfId="0" applyNumberFormat="1" applyFont="1" applyFill="1" applyBorder="1" applyAlignment="1" applyProtection="1">
      <alignment vertical="center"/>
    </xf>
    <xf numFmtId="179" fontId="4" fillId="0" borderId="9" xfId="0" applyNumberFormat="1" applyFont="1" applyFill="1" applyBorder="1" applyAlignment="1" applyProtection="1">
      <alignment vertical="center"/>
    </xf>
    <xf numFmtId="179" fontId="4" fillId="0" borderId="55" xfId="4" applyNumberFormat="1" applyFont="1" applyFill="1" applyBorder="1" applyAlignment="1" applyProtection="1">
      <alignment vertical="center" wrapText="1"/>
    </xf>
    <xf numFmtId="179" fontId="4" fillId="0" borderId="1" xfId="4" applyNumberFormat="1" applyFont="1" applyFill="1" applyBorder="1" applyAlignment="1" applyProtection="1">
      <alignment vertical="center" wrapText="1"/>
    </xf>
    <xf numFmtId="179" fontId="4" fillId="0" borderId="57" xfId="4" applyNumberFormat="1" applyFont="1" applyFill="1" applyBorder="1" applyAlignment="1" applyProtection="1">
      <alignment vertical="center" wrapText="1"/>
    </xf>
    <xf numFmtId="179" fontId="4" fillId="0" borderId="9" xfId="4" applyNumberFormat="1" applyFont="1" applyFill="1" applyBorder="1" applyAlignment="1" applyProtection="1">
      <alignment vertical="center" wrapText="1"/>
    </xf>
    <xf numFmtId="0" fontId="4" fillId="0" borderId="11" xfId="4" applyFont="1" applyFill="1" applyBorder="1" applyAlignment="1" applyProtection="1">
      <alignment horizontal="center" vertical="center" wrapText="1"/>
    </xf>
    <xf numFmtId="0" fontId="1" fillId="0" borderId="104" xfId="4" applyFont="1" applyFill="1" applyBorder="1" applyAlignment="1" applyProtection="1">
      <alignment horizontal="center"/>
    </xf>
    <xf numFmtId="0" fontId="1" fillId="0" borderId="105" xfId="4" applyFont="1" applyFill="1" applyBorder="1" applyAlignment="1" applyProtection="1">
      <alignment horizontal="center"/>
    </xf>
    <xf numFmtId="0" fontId="1" fillId="0" borderId="32" xfId="4" applyFont="1" applyFill="1" applyBorder="1" applyAlignment="1" applyProtection="1">
      <alignment horizontal="center"/>
    </xf>
    <xf numFmtId="186" fontId="0" fillId="0" borderId="9" xfId="0" applyNumberFormat="1" applyFill="1" applyBorder="1" applyAlignment="1" applyProtection="1">
      <alignment vertical="center" shrinkToFit="1"/>
    </xf>
    <xf numFmtId="38" fontId="8" fillId="0" borderId="1" xfId="1" applyFont="1" applyFill="1" applyBorder="1" applyAlignment="1" applyProtection="1">
      <alignment vertical="center" wrapText="1"/>
    </xf>
    <xf numFmtId="38" fontId="8" fillId="0" borderId="12" xfId="1" applyFont="1" applyFill="1" applyBorder="1" applyAlignment="1" applyProtection="1">
      <alignment vertical="center" wrapText="1"/>
    </xf>
    <xf numFmtId="38" fontId="8" fillId="0" borderId="0" xfId="1" applyFont="1" applyFill="1" applyBorder="1" applyAlignment="1" applyProtection="1">
      <alignment vertical="center" wrapText="1"/>
    </xf>
    <xf numFmtId="38" fontId="8" fillId="0" borderId="13" xfId="1" applyFont="1" applyFill="1" applyBorder="1" applyAlignment="1" applyProtection="1">
      <alignment vertical="center" wrapText="1"/>
    </xf>
    <xf numFmtId="0" fontId="4" fillId="0" borderId="54" xfId="4" applyFont="1" applyFill="1" applyBorder="1" applyAlignment="1" applyProtection="1">
      <alignment horizontal="center" vertical="center"/>
    </xf>
    <xf numFmtId="0" fontId="4" fillId="0" borderId="57" xfId="4" applyFont="1" applyFill="1" applyBorder="1" applyAlignment="1" applyProtection="1">
      <alignment horizontal="center" vertical="center"/>
    </xf>
    <xf numFmtId="0" fontId="4" fillId="0" borderId="12" xfId="4" applyFont="1" applyFill="1" applyBorder="1" applyAlignment="1" applyProtection="1">
      <alignment vertical="center"/>
    </xf>
    <xf numFmtId="0" fontId="4" fillId="0" borderId="13" xfId="4" applyFont="1" applyFill="1" applyBorder="1" applyAlignment="1" applyProtection="1">
      <alignment vertical="center"/>
    </xf>
    <xf numFmtId="186" fontId="4" fillId="0" borderId="0" xfId="1" applyNumberFormat="1" applyFont="1" applyFill="1" applyBorder="1" applyAlignment="1" applyProtection="1">
      <alignment horizontal="center" vertical="center"/>
    </xf>
    <xf numFmtId="0" fontId="2" fillId="0" borderId="54" xfId="4" applyNumberFormat="1" applyFont="1" applyFill="1" applyBorder="1" applyAlignment="1" applyProtection="1">
      <alignment vertical="center" wrapText="1"/>
      <protection locked="0"/>
    </xf>
    <xf numFmtId="0" fontId="2" fillId="0" borderId="0" xfId="4" applyNumberFormat="1" applyFont="1" applyFill="1" applyBorder="1" applyAlignment="1" applyProtection="1">
      <alignment vertical="center" wrapText="1"/>
      <protection locked="0"/>
    </xf>
    <xf numFmtId="0" fontId="2" fillId="0" borderId="13" xfId="4" applyNumberFormat="1" applyFont="1" applyFill="1" applyBorder="1" applyAlignment="1" applyProtection="1">
      <alignment vertical="center" wrapText="1"/>
      <protection locked="0"/>
    </xf>
    <xf numFmtId="0" fontId="2" fillId="0" borderId="57" xfId="4" applyNumberFormat="1" applyFont="1" applyFill="1" applyBorder="1" applyAlignment="1" applyProtection="1">
      <alignment vertical="center" wrapText="1"/>
      <protection locked="0"/>
    </xf>
    <xf numFmtId="0" fontId="2" fillId="0" borderId="9" xfId="4" applyNumberFormat="1" applyFont="1" applyFill="1" applyBorder="1" applyAlignment="1" applyProtection="1">
      <alignment vertical="center" wrapText="1"/>
      <protection locked="0"/>
    </xf>
    <xf numFmtId="0" fontId="2" fillId="0" borderId="14" xfId="4" applyNumberFormat="1" applyFont="1" applyFill="1" applyBorder="1" applyAlignment="1" applyProtection="1">
      <alignment vertical="center" wrapText="1"/>
      <protection locked="0"/>
    </xf>
    <xf numFmtId="0" fontId="4" fillId="0" borderId="55" xfId="4" applyFont="1" applyFill="1" applyBorder="1" applyAlignment="1" applyProtection="1">
      <alignment vertical="center" wrapText="1"/>
    </xf>
    <xf numFmtId="0" fontId="4" fillId="0" borderId="1" xfId="4" applyFont="1" applyFill="1" applyBorder="1" applyAlignment="1" applyProtection="1">
      <alignment vertical="center" wrapText="1"/>
    </xf>
    <xf numFmtId="0" fontId="7" fillId="0" borderId="55" xfId="0" applyFont="1" applyFill="1" applyBorder="1" applyAlignment="1" applyProtection="1">
      <alignment vertical="center" wrapText="1"/>
    </xf>
    <xf numFmtId="0" fontId="7" fillId="0" borderId="1" xfId="0" applyFont="1" applyFill="1" applyBorder="1" applyAlignment="1" applyProtection="1">
      <alignment vertical="center" wrapText="1"/>
    </xf>
    <xf numFmtId="0" fontId="7" fillId="0" borderId="12" xfId="0" applyFont="1" applyFill="1" applyBorder="1" applyAlignment="1" applyProtection="1">
      <alignment vertical="center" wrapText="1"/>
    </xf>
    <xf numFmtId="0" fontId="7" fillId="0" borderId="54" xfId="0" applyFont="1" applyFill="1" applyBorder="1" applyAlignment="1" applyProtection="1">
      <alignment vertical="center" wrapText="1"/>
    </xf>
    <xf numFmtId="0" fontId="7" fillId="0" borderId="0" xfId="0" applyFont="1" applyFill="1" applyBorder="1" applyAlignment="1" applyProtection="1">
      <alignment vertical="center" wrapText="1"/>
    </xf>
    <xf numFmtId="0" fontId="7" fillId="0" borderId="13" xfId="0" applyFont="1" applyFill="1" applyBorder="1" applyAlignment="1" applyProtection="1">
      <alignment vertical="center" wrapText="1"/>
    </xf>
    <xf numFmtId="0" fontId="7" fillId="0" borderId="57" xfId="0" applyFont="1" applyFill="1" applyBorder="1" applyAlignment="1" applyProtection="1">
      <alignment vertical="center" wrapText="1"/>
    </xf>
    <xf numFmtId="0" fontId="7" fillId="0" borderId="9" xfId="0" applyFont="1" applyFill="1" applyBorder="1" applyAlignment="1" applyProtection="1">
      <alignment vertical="center" wrapText="1"/>
    </xf>
    <xf numFmtId="0" fontId="7" fillId="0" borderId="14" xfId="0" applyFont="1" applyFill="1" applyBorder="1" applyAlignment="1" applyProtection="1">
      <alignment vertical="center" wrapText="1"/>
    </xf>
    <xf numFmtId="0" fontId="0" fillId="0" borderId="1" xfId="0" applyFont="1" applyBorder="1" applyAlignment="1" applyProtection="1">
      <alignment horizontal="justify" vertical="center"/>
      <protection locked="0"/>
    </xf>
    <xf numFmtId="0" fontId="0" fillId="0" borderId="12" xfId="0" applyFont="1" applyBorder="1" applyAlignment="1" applyProtection="1">
      <alignment horizontal="justify" vertical="center"/>
      <protection locked="0"/>
    </xf>
    <xf numFmtId="0" fontId="0" fillId="0" borderId="0" xfId="0" applyFont="1" applyBorder="1" applyAlignment="1" applyProtection="1">
      <alignment horizontal="justify" vertical="center"/>
      <protection locked="0"/>
    </xf>
    <xf numFmtId="0" fontId="0" fillId="0" borderId="13" xfId="0" applyFont="1" applyBorder="1" applyAlignment="1" applyProtection="1">
      <alignment horizontal="justify" vertical="center"/>
      <protection locked="0"/>
    </xf>
    <xf numFmtId="0" fontId="0" fillId="0" borderId="54" xfId="0" applyFont="1" applyBorder="1" applyAlignment="1" applyProtection="1">
      <alignment horizontal="justify" vertical="center"/>
      <protection locked="0"/>
    </xf>
    <xf numFmtId="0" fontId="0" fillId="0" borderId="57" xfId="0" applyFont="1" applyBorder="1" applyAlignment="1" applyProtection="1">
      <alignment horizontal="justify" vertical="center"/>
      <protection locked="0"/>
    </xf>
    <xf numFmtId="0" fontId="0" fillId="0" borderId="9" xfId="0" applyFont="1" applyBorder="1" applyAlignment="1" applyProtection="1">
      <alignment horizontal="justify" vertical="center"/>
      <protection locked="0"/>
    </xf>
    <xf numFmtId="0" fontId="0" fillId="0" borderId="14" xfId="0" applyFont="1" applyBorder="1" applyAlignment="1" applyProtection="1">
      <alignment horizontal="justify" vertical="center"/>
      <protection locked="0"/>
    </xf>
    <xf numFmtId="0" fontId="0" fillId="0" borderId="1" xfId="0" applyFont="1" applyFill="1" applyBorder="1" applyAlignment="1" applyProtection="1">
      <alignment horizontal="distributed" vertical="center"/>
      <protection locked="0"/>
    </xf>
    <xf numFmtId="0" fontId="0" fillId="0" borderId="10" xfId="0" applyFont="1" applyFill="1" applyBorder="1" applyAlignment="1" applyProtection="1">
      <alignment horizontal="center" vertical="center" wrapText="1"/>
      <protection locked="0"/>
    </xf>
    <xf numFmtId="0" fontId="0" fillId="0" borderId="10" xfId="0" applyFont="1" applyFill="1" applyBorder="1" applyAlignment="1" applyProtection="1">
      <alignment vertical="center" wrapText="1"/>
      <protection locked="0"/>
    </xf>
    <xf numFmtId="0" fontId="0" fillId="0" borderId="11" xfId="0" applyFont="1" applyFill="1" applyBorder="1" applyAlignment="1" applyProtection="1">
      <alignment vertical="center" wrapText="1"/>
      <protection locked="0"/>
    </xf>
    <xf numFmtId="40" fontId="4" fillId="0" borderId="19" xfId="4" applyNumberFormat="1" applyFont="1" applyFill="1" applyBorder="1" applyAlignment="1" applyProtection="1">
      <alignment vertical="center" wrapText="1"/>
      <protection locked="0"/>
    </xf>
    <xf numFmtId="40" fontId="0" fillId="0" borderId="10" xfId="0" applyNumberFormat="1" applyFont="1" applyFill="1" applyBorder="1" applyAlignment="1" applyProtection="1">
      <alignment vertical="center" wrapText="1"/>
      <protection locked="0"/>
    </xf>
    <xf numFmtId="0" fontId="4" fillId="0" borderId="9" xfId="4" applyFont="1" applyFill="1" applyBorder="1" applyAlignment="1" applyProtection="1">
      <alignment vertical="center" wrapText="1"/>
      <protection locked="0"/>
    </xf>
    <xf numFmtId="0" fontId="0" fillId="0" borderId="9" xfId="0" applyFont="1" applyFill="1" applyBorder="1" applyAlignment="1" applyProtection="1">
      <alignment vertical="center" wrapText="1"/>
      <protection locked="0"/>
    </xf>
    <xf numFmtId="0" fontId="0" fillId="0" borderId="14" xfId="0" applyFont="1" applyFill="1" applyBorder="1" applyAlignment="1" applyProtection="1">
      <alignment vertical="center" wrapText="1"/>
      <protection locked="0"/>
    </xf>
    <xf numFmtId="179" fontId="0" fillId="0" borderId="29" xfId="0" applyNumberFormat="1" applyBorder="1" applyAlignment="1" applyProtection="1">
      <alignment horizontal="center" vertical="center"/>
    </xf>
    <xf numFmtId="179" fontId="0" fillId="0" borderId="0" xfId="0" applyNumberFormat="1" applyBorder="1" applyAlignment="1" applyProtection="1">
      <alignment horizontal="center" vertical="center"/>
    </xf>
    <xf numFmtId="0" fontId="4" fillId="0" borderId="0" xfId="0" applyFont="1" applyFill="1" applyBorder="1" applyAlignment="1" applyProtection="1">
      <alignment vertical="top" wrapText="1"/>
    </xf>
    <xf numFmtId="0" fontId="4" fillId="0" borderId="13" xfId="0" applyFont="1" applyFill="1" applyBorder="1" applyAlignment="1" applyProtection="1">
      <alignment vertical="top" wrapText="1"/>
    </xf>
    <xf numFmtId="0" fontId="4" fillId="0" borderId="0" xfId="4" applyFont="1" applyFill="1" applyBorder="1" applyAlignment="1" applyProtection="1">
      <alignment horizontal="center"/>
    </xf>
    <xf numFmtId="0" fontId="2" fillId="0" borderId="57" xfId="4" applyFont="1" applyFill="1" applyBorder="1" applyAlignment="1" applyProtection="1">
      <alignment vertical="center" wrapText="1"/>
    </xf>
    <xf numFmtId="0" fontId="2" fillId="0" borderId="9" xfId="0" applyFont="1" applyFill="1" applyBorder="1" applyAlignment="1" applyProtection="1">
      <alignment vertical="center" wrapText="1"/>
    </xf>
    <xf numFmtId="0" fontId="2" fillId="0" borderId="14" xfId="0" applyFont="1" applyFill="1" applyBorder="1" applyAlignment="1" applyProtection="1">
      <alignment vertical="center" wrapText="1"/>
    </xf>
  </cellXfs>
  <cellStyles count="5">
    <cellStyle name="桁区切り" xfId="1" builtinId="6"/>
    <cellStyle name="標準" xfId="0" builtinId="0"/>
    <cellStyle name="標準_○×様式02_産廃計画書（様式２の２）" xfId="2"/>
    <cellStyle name="標準_○×様式02_産廃計画書（様式２の２）_Form-hourei(SP)2003" xfId="3"/>
    <cellStyle name="標準_○×様式02_産廃計画書（様式２の２）_Form-jishu" xfId="4"/>
  </cellStyles>
  <dxfs count="85">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s>
  <tableStyles count="0" defaultTableStyle="TableStyleMedium9" defaultPivotStyle="PivotStyleLight16"/>
  <colors>
    <mruColors>
      <color rgb="FFCCFFCC"/>
      <color rgb="FFFFCC99"/>
      <color rgb="FFCCFFFF"/>
      <color rgb="FF0000FF"/>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9.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vmlDrawing19.v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3537" name="Line 1">
          <a:extLst>
            <a:ext uri="{FF2B5EF4-FFF2-40B4-BE49-F238E27FC236}">
              <a16:creationId xmlns:a16="http://schemas.microsoft.com/office/drawing/2014/main" id="{00000000-0008-0000-0100-0000A13E0E00}"/>
            </a:ext>
          </a:extLst>
        </xdr:cNvPr>
        <xdr:cNvSpPr>
          <a:spLocks noChangeShapeType="1"/>
        </xdr:cNvSpPr>
      </xdr:nvSpPr>
      <xdr:spPr bwMode="auto">
        <a:xfrm>
          <a:off x="38100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3538" name="Line 2">
          <a:extLst>
            <a:ext uri="{FF2B5EF4-FFF2-40B4-BE49-F238E27FC236}">
              <a16:creationId xmlns:a16="http://schemas.microsoft.com/office/drawing/2014/main" id="{00000000-0008-0000-0100-0000A23E0E00}"/>
            </a:ext>
          </a:extLst>
        </xdr:cNvPr>
        <xdr:cNvSpPr>
          <a:spLocks noChangeShapeType="1"/>
        </xdr:cNvSpPr>
      </xdr:nvSpPr>
      <xdr:spPr bwMode="auto">
        <a:xfrm>
          <a:off x="38100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3539" name="Line 3">
          <a:extLst>
            <a:ext uri="{FF2B5EF4-FFF2-40B4-BE49-F238E27FC236}">
              <a16:creationId xmlns:a16="http://schemas.microsoft.com/office/drawing/2014/main" id="{00000000-0008-0000-0100-0000A33E0E00}"/>
            </a:ext>
          </a:extLst>
        </xdr:cNvPr>
        <xdr:cNvSpPr>
          <a:spLocks noChangeShapeType="1"/>
        </xdr:cNvSpPr>
      </xdr:nvSpPr>
      <xdr:spPr bwMode="auto">
        <a:xfrm rot="-5400000">
          <a:off x="39433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3540" name="Line 4">
          <a:extLst>
            <a:ext uri="{FF2B5EF4-FFF2-40B4-BE49-F238E27FC236}">
              <a16:creationId xmlns:a16="http://schemas.microsoft.com/office/drawing/2014/main" id="{00000000-0008-0000-0100-0000A43E0E00}"/>
            </a:ext>
          </a:extLst>
        </xdr:cNvPr>
        <xdr:cNvSpPr>
          <a:spLocks noChangeShapeType="1"/>
        </xdr:cNvSpPr>
      </xdr:nvSpPr>
      <xdr:spPr bwMode="auto">
        <a:xfrm flipV="1">
          <a:off x="36195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3541" name="Line 5">
          <a:extLst>
            <a:ext uri="{FF2B5EF4-FFF2-40B4-BE49-F238E27FC236}">
              <a16:creationId xmlns:a16="http://schemas.microsoft.com/office/drawing/2014/main" id="{00000000-0008-0000-0100-0000A53E0E00}"/>
            </a:ext>
          </a:extLst>
        </xdr:cNvPr>
        <xdr:cNvSpPr>
          <a:spLocks noChangeShapeType="1"/>
        </xdr:cNvSpPr>
      </xdr:nvSpPr>
      <xdr:spPr bwMode="auto">
        <a:xfrm rot="-5400000">
          <a:off x="4552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3542" name="Line 6">
          <a:extLst>
            <a:ext uri="{FF2B5EF4-FFF2-40B4-BE49-F238E27FC236}">
              <a16:creationId xmlns:a16="http://schemas.microsoft.com/office/drawing/2014/main" id="{00000000-0008-0000-0100-0000A63E0E00}"/>
            </a:ext>
          </a:extLst>
        </xdr:cNvPr>
        <xdr:cNvSpPr>
          <a:spLocks noChangeShapeType="1"/>
        </xdr:cNvSpPr>
      </xdr:nvSpPr>
      <xdr:spPr bwMode="auto">
        <a:xfrm rot="-5400000">
          <a:off x="45958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3543" name="Line 7">
          <a:extLst>
            <a:ext uri="{FF2B5EF4-FFF2-40B4-BE49-F238E27FC236}">
              <a16:creationId xmlns:a16="http://schemas.microsoft.com/office/drawing/2014/main" id="{00000000-0008-0000-0100-0000A73E0E00}"/>
            </a:ext>
          </a:extLst>
        </xdr:cNvPr>
        <xdr:cNvSpPr>
          <a:spLocks noChangeShapeType="1"/>
        </xdr:cNvSpPr>
      </xdr:nvSpPr>
      <xdr:spPr bwMode="auto">
        <a:xfrm rot="-5400000">
          <a:off x="46053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3544" name="Line 8">
          <a:extLst>
            <a:ext uri="{FF2B5EF4-FFF2-40B4-BE49-F238E27FC236}">
              <a16:creationId xmlns:a16="http://schemas.microsoft.com/office/drawing/2014/main" id="{00000000-0008-0000-0100-0000A83E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3545" name="Line 9">
          <a:extLst>
            <a:ext uri="{FF2B5EF4-FFF2-40B4-BE49-F238E27FC236}">
              <a16:creationId xmlns:a16="http://schemas.microsoft.com/office/drawing/2014/main" id="{00000000-0008-0000-0100-0000A93E0E00}"/>
            </a:ext>
          </a:extLst>
        </xdr:cNvPr>
        <xdr:cNvSpPr>
          <a:spLocks noChangeShapeType="1"/>
        </xdr:cNvSpPr>
      </xdr:nvSpPr>
      <xdr:spPr bwMode="auto">
        <a:xfrm rot="-5400000">
          <a:off x="45148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3546" name="AutoShape 15">
          <a:extLst>
            <a:ext uri="{FF2B5EF4-FFF2-40B4-BE49-F238E27FC236}">
              <a16:creationId xmlns:a16="http://schemas.microsoft.com/office/drawing/2014/main" id="{00000000-0008-0000-0100-0000AA3E0E00}"/>
            </a:ext>
          </a:extLst>
        </xdr:cNvPr>
        <xdr:cNvSpPr>
          <a:spLocks/>
        </xdr:cNvSpPr>
      </xdr:nvSpPr>
      <xdr:spPr bwMode="auto">
        <a:xfrm>
          <a:off x="68770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3547" name="Line 16">
          <a:extLst>
            <a:ext uri="{FF2B5EF4-FFF2-40B4-BE49-F238E27FC236}">
              <a16:creationId xmlns:a16="http://schemas.microsoft.com/office/drawing/2014/main" id="{00000000-0008-0000-0100-0000AB3E0E00}"/>
            </a:ext>
          </a:extLst>
        </xdr:cNvPr>
        <xdr:cNvSpPr>
          <a:spLocks noChangeShapeType="1"/>
        </xdr:cNvSpPr>
      </xdr:nvSpPr>
      <xdr:spPr bwMode="auto">
        <a:xfrm flipH="1">
          <a:off x="68770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142875</xdr:rowOff>
    </xdr:from>
    <xdr:to>
      <xdr:col>43</xdr:col>
      <xdr:colOff>0</xdr:colOff>
      <xdr:row>17</xdr:row>
      <xdr:rowOff>133350</xdr:rowOff>
    </xdr:to>
    <xdr:sp macro="" textlink="">
      <xdr:nvSpPr>
        <xdr:cNvPr id="933548" name="AutoShape 18">
          <a:extLst>
            <a:ext uri="{FF2B5EF4-FFF2-40B4-BE49-F238E27FC236}">
              <a16:creationId xmlns:a16="http://schemas.microsoft.com/office/drawing/2014/main" id="{00000000-0008-0000-0100-0000AC3E0E00}"/>
            </a:ext>
          </a:extLst>
        </xdr:cNvPr>
        <xdr:cNvSpPr>
          <a:spLocks/>
        </xdr:cNvSpPr>
      </xdr:nvSpPr>
      <xdr:spPr bwMode="auto">
        <a:xfrm>
          <a:off x="12753975" y="444817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3549" name="Line 27">
          <a:extLst>
            <a:ext uri="{FF2B5EF4-FFF2-40B4-BE49-F238E27FC236}">
              <a16:creationId xmlns:a16="http://schemas.microsoft.com/office/drawing/2014/main" id="{00000000-0008-0000-0100-0000AD3E0E00}"/>
            </a:ext>
          </a:extLst>
        </xdr:cNvPr>
        <xdr:cNvSpPr>
          <a:spLocks noChangeShapeType="1"/>
        </xdr:cNvSpPr>
      </xdr:nvSpPr>
      <xdr:spPr bwMode="auto">
        <a:xfrm rot="-5400000">
          <a:off x="92297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3550" name="Line 28">
          <a:extLst>
            <a:ext uri="{FF2B5EF4-FFF2-40B4-BE49-F238E27FC236}">
              <a16:creationId xmlns:a16="http://schemas.microsoft.com/office/drawing/2014/main" id="{00000000-0008-0000-0100-0000AE3E0E00}"/>
            </a:ext>
          </a:extLst>
        </xdr:cNvPr>
        <xdr:cNvSpPr>
          <a:spLocks noChangeShapeType="1"/>
        </xdr:cNvSpPr>
      </xdr:nvSpPr>
      <xdr:spPr bwMode="auto">
        <a:xfrm rot="-5400000">
          <a:off x="92725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3551" name="Line 29">
          <a:extLst>
            <a:ext uri="{FF2B5EF4-FFF2-40B4-BE49-F238E27FC236}">
              <a16:creationId xmlns:a16="http://schemas.microsoft.com/office/drawing/2014/main" id="{00000000-0008-0000-0100-0000AF3E0E00}"/>
            </a:ext>
          </a:extLst>
        </xdr:cNvPr>
        <xdr:cNvSpPr>
          <a:spLocks noChangeShapeType="1"/>
        </xdr:cNvSpPr>
      </xdr:nvSpPr>
      <xdr:spPr bwMode="auto">
        <a:xfrm flipV="1">
          <a:off x="85153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33552" name="Line 30">
          <a:extLst>
            <a:ext uri="{FF2B5EF4-FFF2-40B4-BE49-F238E27FC236}">
              <a16:creationId xmlns:a16="http://schemas.microsoft.com/office/drawing/2014/main" id="{00000000-0008-0000-0100-0000B03E0E00}"/>
            </a:ext>
          </a:extLst>
        </xdr:cNvPr>
        <xdr:cNvSpPr>
          <a:spLocks noChangeShapeType="1"/>
        </xdr:cNvSpPr>
      </xdr:nvSpPr>
      <xdr:spPr bwMode="auto">
        <a:xfrm rot="-5400000">
          <a:off x="91725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33553" name="Line 28">
          <a:extLst>
            <a:ext uri="{FF2B5EF4-FFF2-40B4-BE49-F238E27FC236}">
              <a16:creationId xmlns:a16="http://schemas.microsoft.com/office/drawing/2014/main" id="{00000000-0008-0000-0100-0000B13E0E00}"/>
            </a:ext>
          </a:extLst>
        </xdr:cNvPr>
        <xdr:cNvSpPr>
          <a:spLocks noChangeShapeType="1"/>
        </xdr:cNvSpPr>
      </xdr:nvSpPr>
      <xdr:spPr bwMode="auto">
        <a:xfrm rot="-5400000">
          <a:off x="92630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9525</xdr:colOff>
      <xdr:row>8</xdr:row>
      <xdr:rowOff>152400</xdr:rowOff>
    </xdr:from>
    <xdr:to>
      <xdr:col>5</xdr:col>
      <xdr:colOff>0</xdr:colOff>
      <xdr:row>10</xdr:row>
      <xdr:rowOff>161925</xdr:rowOff>
    </xdr:to>
    <xdr:grpSp>
      <xdr:nvGrpSpPr>
        <xdr:cNvPr id="933554" name="グループ化 31">
          <a:extLst>
            <a:ext uri="{FF2B5EF4-FFF2-40B4-BE49-F238E27FC236}">
              <a16:creationId xmlns:a16="http://schemas.microsoft.com/office/drawing/2014/main" id="{00000000-0008-0000-0100-0000B23E0E00}"/>
            </a:ext>
          </a:extLst>
        </xdr:cNvPr>
        <xdr:cNvGrpSpPr>
          <a:grpSpLocks/>
        </xdr:cNvGrpSpPr>
      </xdr:nvGrpSpPr>
      <xdr:grpSpPr bwMode="auto">
        <a:xfrm>
          <a:off x="1771650" y="2200275"/>
          <a:ext cx="428625" cy="638175"/>
          <a:chOff x="1592580" y="2194560"/>
          <a:chExt cx="388620" cy="632460"/>
        </a:xfrm>
      </xdr:grpSpPr>
      <xdr:cxnSp macro="">
        <xdr:nvCxnSpPr>
          <xdr:cNvPr id="37" name="直線コネクタ 36">
            <a:extLst>
              <a:ext uri="{FF2B5EF4-FFF2-40B4-BE49-F238E27FC236}">
                <a16:creationId xmlns:a16="http://schemas.microsoft.com/office/drawing/2014/main" id="{00000000-0008-0000-0100-000025000000}"/>
              </a:ext>
            </a:extLst>
          </xdr:cNvPr>
          <xdr:cNvCxnSpPr/>
        </xdr:nvCxnSpPr>
        <xdr:spPr bwMode="auto">
          <a:xfrm>
            <a:off x="1592580" y="282702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39" name="直線コネクタ 38">
            <a:extLst>
              <a:ext uri="{FF2B5EF4-FFF2-40B4-BE49-F238E27FC236}">
                <a16:creationId xmlns:a16="http://schemas.microsoft.com/office/drawing/2014/main" id="{00000000-0008-0000-0100-000027000000}"/>
              </a:ext>
            </a:extLst>
          </xdr:cNvPr>
          <xdr:cNvCxnSpPr/>
        </xdr:nvCxnSpPr>
        <xdr:spPr bwMode="auto">
          <a:xfrm rot="5400000" flipH="1" flipV="1">
            <a:off x="1457706"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41" name="直線コネクタ 40">
            <a:extLst>
              <a:ext uri="{FF2B5EF4-FFF2-40B4-BE49-F238E27FC236}">
                <a16:creationId xmlns:a16="http://schemas.microsoft.com/office/drawing/2014/main" id="{00000000-0008-0000-0100-000029000000}"/>
              </a:ext>
            </a:extLst>
          </xdr:cNvPr>
          <xdr:cNvCxnSpPr/>
        </xdr:nvCxnSpPr>
        <xdr:spPr bwMode="auto">
          <a:xfrm>
            <a:off x="1765300" y="220400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4</xdr:col>
      <xdr:colOff>0</xdr:colOff>
      <xdr:row>8</xdr:row>
      <xdr:rowOff>76200</xdr:rowOff>
    </xdr:from>
    <xdr:to>
      <xdr:col>5</xdr:col>
      <xdr:colOff>9525</xdr:colOff>
      <xdr:row>8</xdr:row>
      <xdr:rowOff>76200</xdr:rowOff>
    </xdr:to>
    <xdr:sp macro="" textlink="">
      <xdr:nvSpPr>
        <xdr:cNvPr id="933555" name="Line 5">
          <a:extLst>
            <a:ext uri="{FF2B5EF4-FFF2-40B4-BE49-F238E27FC236}">
              <a16:creationId xmlns:a16="http://schemas.microsoft.com/office/drawing/2014/main" id="{00000000-0008-0000-0100-0000B33E0E00}"/>
            </a:ext>
          </a:extLst>
        </xdr:cNvPr>
        <xdr:cNvSpPr>
          <a:spLocks noChangeShapeType="1"/>
        </xdr:cNvSpPr>
      </xdr:nvSpPr>
      <xdr:spPr bwMode="auto">
        <a:xfrm rot="-5400000">
          <a:off x="2095500" y="20097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xdr:col>
      <xdr:colOff>0</xdr:colOff>
      <xdr:row>10</xdr:row>
      <xdr:rowOff>85725</xdr:rowOff>
    </xdr:from>
    <xdr:to>
      <xdr:col>5</xdr:col>
      <xdr:colOff>9525</xdr:colOff>
      <xdr:row>10</xdr:row>
      <xdr:rowOff>85725</xdr:rowOff>
    </xdr:to>
    <xdr:sp macro="" textlink="">
      <xdr:nvSpPr>
        <xdr:cNvPr id="933556" name="Line 5">
          <a:extLst>
            <a:ext uri="{FF2B5EF4-FFF2-40B4-BE49-F238E27FC236}">
              <a16:creationId xmlns:a16="http://schemas.microsoft.com/office/drawing/2014/main" id="{00000000-0008-0000-0100-0000B43E0E00}"/>
            </a:ext>
          </a:extLst>
        </xdr:cNvPr>
        <xdr:cNvSpPr>
          <a:spLocks noChangeShapeType="1"/>
        </xdr:cNvSpPr>
      </xdr:nvSpPr>
      <xdr:spPr bwMode="auto">
        <a:xfrm rot="-5400000">
          <a:off x="2095500" y="26479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42</xdr:col>
      <xdr:colOff>0</xdr:colOff>
      <xdr:row>16</xdr:row>
      <xdr:rowOff>161925</xdr:rowOff>
    </xdr:from>
    <xdr:to>
      <xdr:col>42</xdr:col>
      <xdr:colOff>180975</xdr:colOff>
      <xdr:row>16</xdr:row>
      <xdr:rowOff>161925</xdr:rowOff>
    </xdr:to>
    <xdr:sp macro="" textlink="">
      <xdr:nvSpPr>
        <xdr:cNvPr id="933557" name="Line 19">
          <a:extLst>
            <a:ext uri="{FF2B5EF4-FFF2-40B4-BE49-F238E27FC236}">
              <a16:creationId xmlns:a16="http://schemas.microsoft.com/office/drawing/2014/main" id="{00000000-0008-0000-0100-0000B53E0E00}"/>
            </a:ext>
          </a:extLst>
        </xdr:cNvPr>
        <xdr:cNvSpPr>
          <a:spLocks noChangeShapeType="1"/>
        </xdr:cNvSpPr>
      </xdr:nvSpPr>
      <xdr:spPr bwMode="auto">
        <a:xfrm flipH="1">
          <a:off x="12744450"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47625</xdr:colOff>
      <xdr:row>16</xdr:row>
      <xdr:rowOff>266700</xdr:rowOff>
    </xdr:from>
    <xdr:to>
      <xdr:col>22</xdr:col>
      <xdr:colOff>85725</xdr:colOff>
      <xdr:row>16</xdr:row>
      <xdr:rowOff>266700</xdr:rowOff>
    </xdr:to>
    <xdr:sp macro="" textlink="">
      <xdr:nvSpPr>
        <xdr:cNvPr id="933558" name="Line 30">
          <a:extLst>
            <a:ext uri="{FF2B5EF4-FFF2-40B4-BE49-F238E27FC236}">
              <a16:creationId xmlns:a16="http://schemas.microsoft.com/office/drawing/2014/main" id="{00000000-0008-0000-0100-0000B63E0E00}"/>
            </a:ext>
          </a:extLst>
        </xdr:cNvPr>
        <xdr:cNvSpPr>
          <a:spLocks noChangeShapeType="1"/>
        </xdr:cNvSpPr>
      </xdr:nvSpPr>
      <xdr:spPr bwMode="auto">
        <a:xfrm rot="-5400000">
          <a:off x="68484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3559" name="Line 1">
          <a:extLst>
            <a:ext uri="{FF2B5EF4-FFF2-40B4-BE49-F238E27FC236}">
              <a16:creationId xmlns:a16="http://schemas.microsoft.com/office/drawing/2014/main" id="{00000000-0008-0000-0100-0000B73E0E00}"/>
            </a:ext>
          </a:extLst>
        </xdr:cNvPr>
        <xdr:cNvSpPr>
          <a:spLocks noChangeShapeType="1"/>
        </xdr:cNvSpPr>
      </xdr:nvSpPr>
      <xdr:spPr bwMode="auto">
        <a:xfrm rot="-5400000">
          <a:off x="75771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3560" name="Line 1">
          <a:extLst>
            <a:ext uri="{FF2B5EF4-FFF2-40B4-BE49-F238E27FC236}">
              <a16:creationId xmlns:a16="http://schemas.microsoft.com/office/drawing/2014/main" id="{00000000-0008-0000-0100-0000B83E0E00}"/>
            </a:ext>
          </a:extLst>
        </xdr:cNvPr>
        <xdr:cNvSpPr>
          <a:spLocks noChangeShapeType="1"/>
        </xdr:cNvSpPr>
      </xdr:nvSpPr>
      <xdr:spPr bwMode="auto">
        <a:xfrm>
          <a:off x="100488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0.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29776" name="Line 1">
          <a:extLst>
            <a:ext uri="{FF2B5EF4-FFF2-40B4-BE49-F238E27FC236}">
              <a16:creationId xmlns:a16="http://schemas.microsoft.com/office/drawing/2014/main" id="{00000000-0008-0000-0A00-0000F02F0E00}"/>
            </a:ext>
          </a:extLst>
        </xdr:cNvPr>
        <xdr:cNvSpPr>
          <a:spLocks noChangeShapeType="1"/>
        </xdr:cNvSpPr>
      </xdr:nvSpPr>
      <xdr:spPr bwMode="auto">
        <a:xfrm>
          <a:off x="38100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29777" name="Line 2">
          <a:extLst>
            <a:ext uri="{FF2B5EF4-FFF2-40B4-BE49-F238E27FC236}">
              <a16:creationId xmlns:a16="http://schemas.microsoft.com/office/drawing/2014/main" id="{00000000-0008-0000-0A00-0000F12F0E00}"/>
            </a:ext>
          </a:extLst>
        </xdr:cNvPr>
        <xdr:cNvSpPr>
          <a:spLocks noChangeShapeType="1"/>
        </xdr:cNvSpPr>
      </xdr:nvSpPr>
      <xdr:spPr bwMode="auto">
        <a:xfrm>
          <a:off x="38100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29778" name="Line 3">
          <a:extLst>
            <a:ext uri="{FF2B5EF4-FFF2-40B4-BE49-F238E27FC236}">
              <a16:creationId xmlns:a16="http://schemas.microsoft.com/office/drawing/2014/main" id="{00000000-0008-0000-0A00-0000F22F0E00}"/>
            </a:ext>
          </a:extLst>
        </xdr:cNvPr>
        <xdr:cNvSpPr>
          <a:spLocks noChangeShapeType="1"/>
        </xdr:cNvSpPr>
      </xdr:nvSpPr>
      <xdr:spPr bwMode="auto">
        <a:xfrm rot="-5400000">
          <a:off x="39433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29779" name="Line 4">
          <a:extLst>
            <a:ext uri="{FF2B5EF4-FFF2-40B4-BE49-F238E27FC236}">
              <a16:creationId xmlns:a16="http://schemas.microsoft.com/office/drawing/2014/main" id="{00000000-0008-0000-0A00-0000F32F0E00}"/>
            </a:ext>
          </a:extLst>
        </xdr:cNvPr>
        <xdr:cNvSpPr>
          <a:spLocks noChangeShapeType="1"/>
        </xdr:cNvSpPr>
      </xdr:nvSpPr>
      <xdr:spPr bwMode="auto">
        <a:xfrm flipV="1">
          <a:off x="36195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29780" name="Line 5">
          <a:extLst>
            <a:ext uri="{FF2B5EF4-FFF2-40B4-BE49-F238E27FC236}">
              <a16:creationId xmlns:a16="http://schemas.microsoft.com/office/drawing/2014/main" id="{00000000-0008-0000-0A00-0000F42F0E00}"/>
            </a:ext>
          </a:extLst>
        </xdr:cNvPr>
        <xdr:cNvSpPr>
          <a:spLocks noChangeShapeType="1"/>
        </xdr:cNvSpPr>
      </xdr:nvSpPr>
      <xdr:spPr bwMode="auto">
        <a:xfrm rot="-5400000">
          <a:off x="4552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29781" name="Line 6">
          <a:extLst>
            <a:ext uri="{FF2B5EF4-FFF2-40B4-BE49-F238E27FC236}">
              <a16:creationId xmlns:a16="http://schemas.microsoft.com/office/drawing/2014/main" id="{00000000-0008-0000-0A00-0000F52F0E00}"/>
            </a:ext>
          </a:extLst>
        </xdr:cNvPr>
        <xdr:cNvSpPr>
          <a:spLocks noChangeShapeType="1"/>
        </xdr:cNvSpPr>
      </xdr:nvSpPr>
      <xdr:spPr bwMode="auto">
        <a:xfrm rot="-5400000">
          <a:off x="45958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29782" name="Line 7">
          <a:extLst>
            <a:ext uri="{FF2B5EF4-FFF2-40B4-BE49-F238E27FC236}">
              <a16:creationId xmlns:a16="http://schemas.microsoft.com/office/drawing/2014/main" id="{00000000-0008-0000-0A00-0000F62F0E00}"/>
            </a:ext>
          </a:extLst>
        </xdr:cNvPr>
        <xdr:cNvSpPr>
          <a:spLocks noChangeShapeType="1"/>
        </xdr:cNvSpPr>
      </xdr:nvSpPr>
      <xdr:spPr bwMode="auto">
        <a:xfrm rot="-5400000">
          <a:off x="46053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9783" name="Line 8">
          <a:extLst>
            <a:ext uri="{FF2B5EF4-FFF2-40B4-BE49-F238E27FC236}">
              <a16:creationId xmlns:a16="http://schemas.microsoft.com/office/drawing/2014/main" id="{00000000-0008-0000-0A00-0000F72F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29784" name="Line 9">
          <a:extLst>
            <a:ext uri="{FF2B5EF4-FFF2-40B4-BE49-F238E27FC236}">
              <a16:creationId xmlns:a16="http://schemas.microsoft.com/office/drawing/2014/main" id="{00000000-0008-0000-0A00-0000F82F0E00}"/>
            </a:ext>
          </a:extLst>
        </xdr:cNvPr>
        <xdr:cNvSpPr>
          <a:spLocks noChangeShapeType="1"/>
        </xdr:cNvSpPr>
      </xdr:nvSpPr>
      <xdr:spPr bwMode="auto">
        <a:xfrm rot="-5400000">
          <a:off x="45148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9785" name="Line 16">
          <a:extLst>
            <a:ext uri="{FF2B5EF4-FFF2-40B4-BE49-F238E27FC236}">
              <a16:creationId xmlns:a16="http://schemas.microsoft.com/office/drawing/2014/main" id="{00000000-0008-0000-0A00-0000F92F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29786" name="Line 27">
          <a:extLst>
            <a:ext uri="{FF2B5EF4-FFF2-40B4-BE49-F238E27FC236}">
              <a16:creationId xmlns:a16="http://schemas.microsoft.com/office/drawing/2014/main" id="{00000000-0008-0000-0A00-0000FA2F0E00}"/>
            </a:ext>
          </a:extLst>
        </xdr:cNvPr>
        <xdr:cNvSpPr>
          <a:spLocks noChangeShapeType="1"/>
        </xdr:cNvSpPr>
      </xdr:nvSpPr>
      <xdr:spPr bwMode="auto">
        <a:xfrm rot="-5400000">
          <a:off x="92297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29787" name="Line 28">
          <a:extLst>
            <a:ext uri="{FF2B5EF4-FFF2-40B4-BE49-F238E27FC236}">
              <a16:creationId xmlns:a16="http://schemas.microsoft.com/office/drawing/2014/main" id="{00000000-0008-0000-0A00-0000FB2F0E00}"/>
            </a:ext>
          </a:extLst>
        </xdr:cNvPr>
        <xdr:cNvSpPr>
          <a:spLocks noChangeShapeType="1"/>
        </xdr:cNvSpPr>
      </xdr:nvSpPr>
      <xdr:spPr bwMode="auto">
        <a:xfrm rot="-5400000">
          <a:off x="92725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29788" name="Line 29">
          <a:extLst>
            <a:ext uri="{FF2B5EF4-FFF2-40B4-BE49-F238E27FC236}">
              <a16:creationId xmlns:a16="http://schemas.microsoft.com/office/drawing/2014/main" id="{00000000-0008-0000-0A00-0000FC2F0E00}"/>
            </a:ext>
          </a:extLst>
        </xdr:cNvPr>
        <xdr:cNvSpPr>
          <a:spLocks noChangeShapeType="1"/>
        </xdr:cNvSpPr>
      </xdr:nvSpPr>
      <xdr:spPr bwMode="auto">
        <a:xfrm flipV="1">
          <a:off x="85153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9789" name="Line 78">
          <a:extLst>
            <a:ext uri="{FF2B5EF4-FFF2-40B4-BE49-F238E27FC236}">
              <a16:creationId xmlns:a16="http://schemas.microsoft.com/office/drawing/2014/main" id="{00000000-0008-0000-0A00-0000FD2F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9790" name="Line 86">
          <a:extLst>
            <a:ext uri="{FF2B5EF4-FFF2-40B4-BE49-F238E27FC236}">
              <a16:creationId xmlns:a16="http://schemas.microsoft.com/office/drawing/2014/main" id="{00000000-0008-0000-0A00-0000FE2F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9791" name="Line 109">
          <a:extLst>
            <a:ext uri="{FF2B5EF4-FFF2-40B4-BE49-F238E27FC236}">
              <a16:creationId xmlns:a16="http://schemas.microsoft.com/office/drawing/2014/main" id="{00000000-0008-0000-0A00-0000FF2F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6176" name="Line 117">
          <a:extLst>
            <a:ext uri="{FF2B5EF4-FFF2-40B4-BE49-F238E27FC236}">
              <a16:creationId xmlns:a16="http://schemas.microsoft.com/office/drawing/2014/main" id="{00000000-0008-0000-0A00-00000070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6177" name="Line 140">
          <a:extLst>
            <a:ext uri="{FF2B5EF4-FFF2-40B4-BE49-F238E27FC236}">
              <a16:creationId xmlns:a16="http://schemas.microsoft.com/office/drawing/2014/main" id="{00000000-0008-0000-0A00-00000170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6178" name="Line 148">
          <a:extLst>
            <a:ext uri="{FF2B5EF4-FFF2-40B4-BE49-F238E27FC236}">
              <a16:creationId xmlns:a16="http://schemas.microsoft.com/office/drawing/2014/main" id="{00000000-0008-0000-0A00-00000270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6179" name="Line 171">
          <a:extLst>
            <a:ext uri="{FF2B5EF4-FFF2-40B4-BE49-F238E27FC236}">
              <a16:creationId xmlns:a16="http://schemas.microsoft.com/office/drawing/2014/main" id="{00000000-0008-0000-0A00-00000370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6180" name="Line 179">
          <a:extLst>
            <a:ext uri="{FF2B5EF4-FFF2-40B4-BE49-F238E27FC236}">
              <a16:creationId xmlns:a16="http://schemas.microsoft.com/office/drawing/2014/main" id="{00000000-0008-0000-0A00-00000470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6181" name="Line 202">
          <a:extLst>
            <a:ext uri="{FF2B5EF4-FFF2-40B4-BE49-F238E27FC236}">
              <a16:creationId xmlns:a16="http://schemas.microsoft.com/office/drawing/2014/main" id="{00000000-0008-0000-0A00-00000570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6182" name="AutoShape 209">
          <a:extLst>
            <a:ext uri="{FF2B5EF4-FFF2-40B4-BE49-F238E27FC236}">
              <a16:creationId xmlns:a16="http://schemas.microsoft.com/office/drawing/2014/main" id="{00000000-0008-0000-0A00-000006700E00}"/>
            </a:ext>
          </a:extLst>
        </xdr:cNvPr>
        <xdr:cNvSpPr>
          <a:spLocks/>
        </xdr:cNvSpPr>
      </xdr:nvSpPr>
      <xdr:spPr bwMode="auto">
        <a:xfrm>
          <a:off x="68770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6183" name="Line 210">
          <a:extLst>
            <a:ext uri="{FF2B5EF4-FFF2-40B4-BE49-F238E27FC236}">
              <a16:creationId xmlns:a16="http://schemas.microsoft.com/office/drawing/2014/main" id="{00000000-0008-0000-0A00-000007700E00}"/>
            </a:ext>
          </a:extLst>
        </xdr:cNvPr>
        <xdr:cNvSpPr>
          <a:spLocks noChangeShapeType="1"/>
        </xdr:cNvSpPr>
      </xdr:nvSpPr>
      <xdr:spPr bwMode="auto">
        <a:xfrm flipH="1">
          <a:off x="68770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133350</xdr:rowOff>
    </xdr:from>
    <xdr:to>
      <xdr:col>43</xdr:col>
      <xdr:colOff>0</xdr:colOff>
      <xdr:row>17</xdr:row>
      <xdr:rowOff>133350</xdr:rowOff>
    </xdr:to>
    <xdr:sp macro="" textlink="">
      <xdr:nvSpPr>
        <xdr:cNvPr id="946184" name="AutoShape 212">
          <a:extLst>
            <a:ext uri="{FF2B5EF4-FFF2-40B4-BE49-F238E27FC236}">
              <a16:creationId xmlns:a16="http://schemas.microsoft.com/office/drawing/2014/main" id="{00000000-0008-0000-0A00-000008700E00}"/>
            </a:ext>
          </a:extLst>
        </xdr:cNvPr>
        <xdr:cNvSpPr>
          <a:spLocks/>
        </xdr:cNvSpPr>
      </xdr:nvSpPr>
      <xdr:spPr bwMode="auto">
        <a:xfrm>
          <a:off x="127539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161925</xdr:rowOff>
    </xdr:from>
    <xdr:to>
      <xdr:col>43</xdr:col>
      <xdr:colOff>0</xdr:colOff>
      <xdr:row>16</xdr:row>
      <xdr:rowOff>161925</xdr:rowOff>
    </xdr:to>
    <xdr:sp macro="" textlink="">
      <xdr:nvSpPr>
        <xdr:cNvPr id="946185" name="Line 213">
          <a:extLst>
            <a:ext uri="{FF2B5EF4-FFF2-40B4-BE49-F238E27FC236}">
              <a16:creationId xmlns:a16="http://schemas.microsoft.com/office/drawing/2014/main" id="{00000000-0008-0000-0A00-000009700E00}"/>
            </a:ext>
          </a:extLst>
        </xdr:cNvPr>
        <xdr:cNvSpPr>
          <a:spLocks noChangeShapeType="1"/>
        </xdr:cNvSpPr>
      </xdr:nvSpPr>
      <xdr:spPr bwMode="auto">
        <a:xfrm flipH="1">
          <a:off x="127539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46186" name="Line 224">
          <a:extLst>
            <a:ext uri="{FF2B5EF4-FFF2-40B4-BE49-F238E27FC236}">
              <a16:creationId xmlns:a16="http://schemas.microsoft.com/office/drawing/2014/main" id="{00000000-0008-0000-0A00-00000A700E00}"/>
            </a:ext>
          </a:extLst>
        </xdr:cNvPr>
        <xdr:cNvSpPr>
          <a:spLocks noChangeShapeType="1"/>
        </xdr:cNvSpPr>
      </xdr:nvSpPr>
      <xdr:spPr bwMode="auto">
        <a:xfrm rot="-5400000">
          <a:off x="91725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228600</xdr:rowOff>
    </xdr:from>
    <xdr:to>
      <xdr:col>32</xdr:col>
      <xdr:colOff>0</xdr:colOff>
      <xdr:row>13</xdr:row>
      <xdr:rowOff>228600</xdr:rowOff>
    </xdr:to>
    <xdr:sp macro="" textlink="">
      <xdr:nvSpPr>
        <xdr:cNvPr id="946187" name="Line 222">
          <a:extLst>
            <a:ext uri="{FF2B5EF4-FFF2-40B4-BE49-F238E27FC236}">
              <a16:creationId xmlns:a16="http://schemas.microsoft.com/office/drawing/2014/main" id="{00000000-0008-0000-0A00-00000B700E00}"/>
            </a:ext>
          </a:extLst>
        </xdr:cNvPr>
        <xdr:cNvSpPr>
          <a:spLocks noChangeShapeType="1"/>
        </xdr:cNvSpPr>
      </xdr:nvSpPr>
      <xdr:spPr bwMode="auto">
        <a:xfrm rot="-5400000">
          <a:off x="92630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209550</xdr:colOff>
      <xdr:row>10</xdr:row>
      <xdr:rowOff>152400</xdr:rowOff>
    </xdr:to>
    <xdr:grpSp>
      <xdr:nvGrpSpPr>
        <xdr:cNvPr id="946188" name="グループ化 41">
          <a:extLst>
            <a:ext uri="{FF2B5EF4-FFF2-40B4-BE49-F238E27FC236}">
              <a16:creationId xmlns:a16="http://schemas.microsoft.com/office/drawing/2014/main" id="{00000000-0008-0000-0A00-00000C700E00}"/>
            </a:ext>
          </a:extLst>
        </xdr:cNvPr>
        <xdr:cNvGrpSpPr>
          <a:grpSpLocks/>
        </xdr:cNvGrpSpPr>
      </xdr:nvGrpSpPr>
      <xdr:grpSpPr bwMode="auto">
        <a:xfrm>
          <a:off x="1590675" y="2207895"/>
          <a:ext cx="396240" cy="640080"/>
          <a:chOff x="1584960" y="2186940"/>
          <a:chExt cx="388620" cy="632460"/>
        </a:xfrm>
      </xdr:grpSpPr>
      <xdr:cxnSp macro="">
        <xdr:nvCxnSpPr>
          <xdr:cNvPr id="196" name="直線コネクタ 195">
            <a:extLst>
              <a:ext uri="{FF2B5EF4-FFF2-40B4-BE49-F238E27FC236}">
                <a16:creationId xmlns:a16="http://schemas.microsoft.com/office/drawing/2014/main" id="{00000000-0008-0000-0A00-0000C4000000}"/>
              </a:ext>
            </a:extLst>
          </xdr:cNvPr>
          <xdr:cNvCxnSpPr/>
        </xdr:nvCxnSpPr>
        <xdr:spPr bwMode="auto">
          <a:xfrm>
            <a:off x="1584960" y="281940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A00-0000C5000000}"/>
              </a:ext>
            </a:extLst>
          </xdr:cNvPr>
          <xdr:cNvCxnSpPr/>
        </xdr:nvCxnSpPr>
        <xdr:spPr bwMode="auto">
          <a:xfrm rot="5400000" flipH="1" flipV="1">
            <a:off x="1450086"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A00-0000C6000000}"/>
              </a:ext>
            </a:extLst>
          </xdr:cNvPr>
          <xdr:cNvCxnSpPr/>
        </xdr:nvCxnSpPr>
        <xdr:spPr bwMode="auto">
          <a:xfrm>
            <a:off x="1757680" y="219638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66675</xdr:rowOff>
    </xdr:from>
    <xdr:to>
      <xdr:col>5</xdr:col>
      <xdr:colOff>0</xdr:colOff>
      <xdr:row>8</xdr:row>
      <xdr:rowOff>66675</xdr:rowOff>
    </xdr:to>
    <xdr:sp macro="" textlink="">
      <xdr:nvSpPr>
        <xdr:cNvPr id="946189" name="Line 5">
          <a:extLst>
            <a:ext uri="{FF2B5EF4-FFF2-40B4-BE49-F238E27FC236}">
              <a16:creationId xmlns:a16="http://schemas.microsoft.com/office/drawing/2014/main" id="{00000000-0008-0000-0A00-00000D700E00}"/>
            </a:ext>
          </a:extLst>
        </xdr:cNvPr>
        <xdr:cNvSpPr>
          <a:spLocks noChangeShapeType="1"/>
        </xdr:cNvSpPr>
      </xdr:nvSpPr>
      <xdr:spPr bwMode="auto">
        <a:xfrm rot="-5400000">
          <a:off x="2085975" y="20002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76200</xdr:rowOff>
    </xdr:from>
    <xdr:to>
      <xdr:col>5</xdr:col>
      <xdr:colOff>0</xdr:colOff>
      <xdr:row>10</xdr:row>
      <xdr:rowOff>76200</xdr:rowOff>
    </xdr:to>
    <xdr:sp macro="" textlink="">
      <xdr:nvSpPr>
        <xdr:cNvPr id="946190" name="Line 5">
          <a:extLst>
            <a:ext uri="{FF2B5EF4-FFF2-40B4-BE49-F238E27FC236}">
              <a16:creationId xmlns:a16="http://schemas.microsoft.com/office/drawing/2014/main" id="{00000000-0008-0000-0A00-00000E700E00}"/>
            </a:ext>
          </a:extLst>
        </xdr:cNvPr>
        <xdr:cNvSpPr>
          <a:spLocks noChangeShapeType="1"/>
        </xdr:cNvSpPr>
      </xdr:nvSpPr>
      <xdr:spPr bwMode="auto">
        <a:xfrm rot="-5400000">
          <a:off x="2085975" y="26384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114300</xdr:colOff>
      <xdr:row>16</xdr:row>
      <xdr:rowOff>257175</xdr:rowOff>
    </xdr:from>
    <xdr:to>
      <xdr:col>22</xdr:col>
      <xdr:colOff>142875</xdr:colOff>
      <xdr:row>16</xdr:row>
      <xdr:rowOff>257175</xdr:rowOff>
    </xdr:to>
    <xdr:sp macro="" textlink="">
      <xdr:nvSpPr>
        <xdr:cNvPr id="946191" name="Line 224">
          <a:extLst>
            <a:ext uri="{FF2B5EF4-FFF2-40B4-BE49-F238E27FC236}">
              <a16:creationId xmlns:a16="http://schemas.microsoft.com/office/drawing/2014/main" id="{00000000-0008-0000-0A00-00000F700E00}"/>
            </a:ext>
          </a:extLst>
        </xdr:cNvPr>
        <xdr:cNvSpPr>
          <a:spLocks noChangeShapeType="1"/>
        </xdr:cNvSpPr>
      </xdr:nvSpPr>
      <xdr:spPr bwMode="auto">
        <a:xfrm rot="-5400000">
          <a:off x="6910388" y="476726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6192" name="Line 1">
          <a:extLst>
            <a:ext uri="{FF2B5EF4-FFF2-40B4-BE49-F238E27FC236}">
              <a16:creationId xmlns:a16="http://schemas.microsoft.com/office/drawing/2014/main" id="{00000000-0008-0000-0A00-000010700E00}"/>
            </a:ext>
          </a:extLst>
        </xdr:cNvPr>
        <xdr:cNvSpPr>
          <a:spLocks noChangeShapeType="1"/>
        </xdr:cNvSpPr>
      </xdr:nvSpPr>
      <xdr:spPr bwMode="auto">
        <a:xfrm rot="-5400000">
          <a:off x="75771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6193" name="Line 1">
          <a:extLst>
            <a:ext uri="{FF2B5EF4-FFF2-40B4-BE49-F238E27FC236}">
              <a16:creationId xmlns:a16="http://schemas.microsoft.com/office/drawing/2014/main" id="{00000000-0008-0000-0A00-000011700E00}"/>
            </a:ext>
          </a:extLst>
        </xdr:cNvPr>
        <xdr:cNvSpPr>
          <a:spLocks noChangeShapeType="1"/>
        </xdr:cNvSpPr>
      </xdr:nvSpPr>
      <xdr:spPr bwMode="auto">
        <a:xfrm>
          <a:off x="100488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1.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0800" name="Line 1">
          <a:extLst>
            <a:ext uri="{FF2B5EF4-FFF2-40B4-BE49-F238E27FC236}">
              <a16:creationId xmlns:a16="http://schemas.microsoft.com/office/drawing/2014/main" id="{00000000-0008-0000-0B00-0000F0330E00}"/>
            </a:ext>
          </a:extLst>
        </xdr:cNvPr>
        <xdr:cNvSpPr>
          <a:spLocks noChangeShapeType="1"/>
        </xdr:cNvSpPr>
      </xdr:nvSpPr>
      <xdr:spPr bwMode="auto">
        <a:xfrm>
          <a:off x="38100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0801" name="Line 2">
          <a:extLst>
            <a:ext uri="{FF2B5EF4-FFF2-40B4-BE49-F238E27FC236}">
              <a16:creationId xmlns:a16="http://schemas.microsoft.com/office/drawing/2014/main" id="{00000000-0008-0000-0B00-0000F1330E00}"/>
            </a:ext>
          </a:extLst>
        </xdr:cNvPr>
        <xdr:cNvSpPr>
          <a:spLocks noChangeShapeType="1"/>
        </xdr:cNvSpPr>
      </xdr:nvSpPr>
      <xdr:spPr bwMode="auto">
        <a:xfrm>
          <a:off x="38100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0802" name="Line 3">
          <a:extLst>
            <a:ext uri="{FF2B5EF4-FFF2-40B4-BE49-F238E27FC236}">
              <a16:creationId xmlns:a16="http://schemas.microsoft.com/office/drawing/2014/main" id="{00000000-0008-0000-0B00-0000F2330E00}"/>
            </a:ext>
          </a:extLst>
        </xdr:cNvPr>
        <xdr:cNvSpPr>
          <a:spLocks noChangeShapeType="1"/>
        </xdr:cNvSpPr>
      </xdr:nvSpPr>
      <xdr:spPr bwMode="auto">
        <a:xfrm rot="-5400000">
          <a:off x="39433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0803" name="Line 4">
          <a:extLst>
            <a:ext uri="{FF2B5EF4-FFF2-40B4-BE49-F238E27FC236}">
              <a16:creationId xmlns:a16="http://schemas.microsoft.com/office/drawing/2014/main" id="{00000000-0008-0000-0B00-0000F3330E00}"/>
            </a:ext>
          </a:extLst>
        </xdr:cNvPr>
        <xdr:cNvSpPr>
          <a:spLocks noChangeShapeType="1"/>
        </xdr:cNvSpPr>
      </xdr:nvSpPr>
      <xdr:spPr bwMode="auto">
        <a:xfrm flipV="1">
          <a:off x="36195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0804" name="Line 5">
          <a:extLst>
            <a:ext uri="{FF2B5EF4-FFF2-40B4-BE49-F238E27FC236}">
              <a16:creationId xmlns:a16="http://schemas.microsoft.com/office/drawing/2014/main" id="{00000000-0008-0000-0B00-0000F4330E00}"/>
            </a:ext>
          </a:extLst>
        </xdr:cNvPr>
        <xdr:cNvSpPr>
          <a:spLocks noChangeShapeType="1"/>
        </xdr:cNvSpPr>
      </xdr:nvSpPr>
      <xdr:spPr bwMode="auto">
        <a:xfrm rot="-5400000">
          <a:off x="4552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0805" name="Line 6">
          <a:extLst>
            <a:ext uri="{FF2B5EF4-FFF2-40B4-BE49-F238E27FC236}">
              <a16:creationId xmlns:a16="http://schemas.microsoft.com/office/drawing/2014/main" id="{00000000-0008-0000-0B00-0000F5330E00}"/>
            </a:ext>
          </a:extLst>
        </xdr:cNvPr>
        <xdr:cNvSpPr>
          <a:spLocks noChangeShapeType="1"/>
        </xdr:cNvSpPr>
      </xdr:nvSpPr>
      <xdr:spPr bwMode="auto">
        <a:xfrm rot="-5400000">
          <a:off x="45958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0806" name="Line 7">
          <a:extLst>
            <a:ext uri="{FF2B5EF4-FFF2-40B4-BE49-F238E27FC236}">
              <a16:creationId xmlns:a16="http://schemas.microsoft.com/office/drawing/2014/main" id="{00000000-0008-0000-0B00-0000F6330E00}"/>
            </a:ext>
          </a:extLst>
        </xdr:cNvPr>
        <xdr:cNvSpPr>
          <a:spLocks noChangeShapeType="1"/>
        </xdr:cNvSpPr>
      </xdr:nvSpPr>
      <xdr:spPr bwMode="auto">
        <a:xfrm rot="-5400000">
          <a:off x="46053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0807" name="Line 8">
          <a:extLst>
            <a:ext uri="{FF2B5EF4-FFF2-40B4-BE49-F238E27FC236}">
              <a16:creationId xmlns:a16="http://schemas.microsoft.com/office/drawing/2014/main" id="{00000000-0008-0000-0B00-0000F733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0808" name="Line 9">
          <a:extLst>
            <a:ext uri="{FF2B5EF4-FFF2-40B4-BE49-F238E27FC236}">
              <a16:creationId xmlns:a16="http://schemas.microsoft.com/office/drawing/2014/main" id="{00000000-0008-0000-0B00-0000F8330E00}"/>
            </a:ext>
          </a:extLst>
        </xdr:cNvPr>
        <xdr:cNvSpPr>
          <a:spLocks noChangeShapeType="1"/>
        </xdr:cNvSpPr>
      </xdr:nvSpPr>
      <xdr:spPr bwMode="auto">
        <a:xfrm rot="-5400000">
          <a:off x="45148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0809" name="Line 16">
          <a:extLst>
            <a:ext uri="{FF2B5EF4-FFF2-40B4-BE49-F238E27FC236}">
              <a16:creationId xmlns:a16="http://schemas.microsoft.com/office/drawing/2014/main" id="{00000000-0008-0000-0B00-0000F933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0810" name="Line 27">
          <a:extLst>
            <a:ext uri="{FF2B5EF4-FFF2-40B4-BE49-F238E27FC236}">
              <a16:creationId xmlns:a16="http://schemas.microsoft.com/office/drawing/2014/main" id="{00000000-0008-0000-0B00-0000FA330E00}"/>
            </a:ext>
          </a:extLst>
        </xdr:cNvPr>
        <xdr:cNvSpPr>
          <a:spLocks noChangeShapeType="1"/>
        </xdr:cNvSpPr>
      </xdr:nvSpPr>
      <xdr:spPr bwMode="auto">
        <a:xfrm rot="-5400000">
          <a:off x="92297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0811" name="Line 28">
          <a:extLst>
            <a:ext uri="{FF2B5EF4-FFF2-40B4-BE49-F238E27FC236}">
              <a16:creationId xmlns:a16="http://schemas.microsoft.com/office/drawing/2014/main" id="{00000000-0008-0000-0B00-0000FB330E00}"/>
            </a:ext>
          </a:extLst>
        </xdr:cNvPr>
        <xdr:cNvSpPr>
          <a:spLocks noChangeShapeType="1"/>
        </xdr:cNvSpPr>
      </xdr:nvSpPr>
      <xdr:spPr bwMode="auto">
        <a:xfrm rot="-5400000">
          <a:off x="92725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0812" name="Line 29">
          <a:extLst>
            <a:ext uri="{FF2B5EF4-FFF2-40B4-BE49-F238E27FC236}">
              <a16:creationId xmlns:a16="http://schemas.microsoft.com/office/drawing/2014/main" id="{00000000-0008-0000-0B00-0000FC330E00}"/>
            </a:ext>
          </a:extLst>
        </xdr:cNvPr>
        <xdr:cNvSpPr>
          <a:spLocks noChangeShapeType="1"/>
        </xdr:cNvSpPr>
      </xdr:nvSpPr>
      <xdr:spPr bwMode="auto">
        <a:xfrm flipV="1">
          <a:off x="85153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0813" name="Line 78">
          <a:extLst>
            <a:ext uri="{FF2B5EF4-FFF2-40B4-BE49-F238E27FC236}">
              <a16:creationId xmlns:a16="http://schemas.microsoft.com/office/drawing/2014/main" id="{00000000-0008-0000-0B00-0000FD33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0814" name="Line 86">
          <a:extLst>
            <a:ext uri="{FF2B5EF4-FFF2-40B4-BE49-F238E27FC236}">
              <a16:creationId xmlns:a16="http://schemas.microsoft.com/office/drawing/2014/main" id="{00000000-0008-0000-0B00-0000FE33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0815" name="Line 109">
          <a:extLst>
            <a:ext uri="{FF2B5EF4-FFF2-40B4-BE49-F238E27FC236}">
              <a16:creationId xmlns:a16="http://schemas.microsoft.com/office/drawing/2014/main" id="{00000000-0008-0000-0B00-0000FF33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7200" name="Line 117">
          <a:extLst>
            <a:ext uri="{FF2B5EF4-FFF2-40B4-BE49-F238E27FC236}">
              <a16:creationId xmlns:a16="http://schemas.microsoft.com/office/drawing/2014/main" id="{00000000-0008-0000-0B00-00000074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7201" name="Line 140">
          <a:extLst>
            <a:ext uri="{FF2B5EF4-FFF2-40B4-BE49-F238E27FC236}">
              <a16:creationId xmlns:a16="http://schemas.microsoft.com/office/drawing/2014/main" id="{00000000-0008-0000-0B00-00000174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7202" name="Line 148">
          <a:extLst>
            <a:ext uri="{FF2B5EF4-FFF2-40B4-BE49-F238E27FC236}">
              <a16:creationId xmlns:a16="http://schemas.microsoft.com/office/drawing/2014/main" id="{00000000-0008-0000-0B00-00000274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7203" name="Line 171">
          <a:extLst>
            <a:ext uri="{FF2B5EF4-FFF2-40B4-BE49-F238E27FC236}">
              <a16:creationId xmlns:a16="http://schemas.microsoft.com/office/drawing/2014/main" id="{00000000-0008-0000-0B00-00000374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7204" name="Line 179">
          <a:extLst>
            <a:ext uri="{FF2B5EF4-FFF2-40B4-BE49-F238E27FC236}">
              <a16:creationId xmlns:a16="http://schemas.microsoft.com/office/drawing/2014/main" id="{00000000-0008-0000-0B00-00000474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7205" name="Line 202">
          <a:extLst>
            <a:ext uri="{FF2B5EF4-FFF2-40B4-BE49-F238E27FC236}">
              <a16:creationId xmlns:a16="http://schemas.microsoft.com/office/drawing/2014/main" id="{00000000-0008-0000-0B00-00000574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7206" name="AutoShape 209">
          <a:extLst>
            <a:ext uri="{FF2B5EF4-FFF2-40B4-BE49-F238E27FC236}">
              <a16:creationId xmlns:a16="http://schemas.microsoft.com/office/drawing/2014/main" id="{00000000-0008-0000-0B00-000006740E00}"/>
            </a:ext>
          </a:extLst>
        </xdr:cNvPr>
        <xdr:cNvSpPr>
          <a:spLocks/>
        </xdr:cNvSpPr>
      </xdr:nvSpPr>
      <xdr:spPr bwMode="auto">
        <a:xfrm>
          <a:off x="68770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7207" name="Line 210">
          <a:extLst>
            <a:ext uri="{FF2B5EF4-FFF2-40B4-BE49-F238E27FC236}">
              <a16:creationId xmlns:a16="http://schemas.microsoft.com/office/drawing/2014/main" id="{00000000-0008-0000-0B00-000007740E00}"/>
            </a:ext>
          </a:extLst>
        </xdr:cNvPr>
        <xdr:cNvSpPr>
          <a:spLocks noChangeShapeType="1"/>
        </xdr:cNvSpPr>
      </xdr:nvSpPr>
      <xdr:spPr bwMode="auto">
        <a:xfrm flipH="1">
          <a:off x="68770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142875</xdr:rowOff>
    </xdr:from>
    <xdr:to>
      <xdr:col>43</xdr:col>
      <xdr:colOff>0</xdr:colOff>
      <xdr:row>17</xdr:row>
      <xdr:rowOff>133350</xdr:rowOff>
    </xdr:to>
    <xdr:sp macro="" textlink="">
      <xdr:nvSpPr>
        <xdr:cNvPr id="947208" name="AutoShape 212">
          <a:extLst>
            <a:ext uri="{FF2B5EF4-FFF2-40B4-BE49-F238E27FC236}">
              <a16:creationId xmlns:a16="http://schemas.microsoft.com/office/drawing/2014/main" id="{00000000-0008-0000-0B00-000008740E00}"/>
            </a:ext>
          </a:extLst>
        </xdr:cNvPr>
        <xdr:cNvSpPr>
          <a:spLocks/>
        </xdr:cNvSpPr>
      </xdr:nvSpPr>
      <xdr:spPr bwMode="auto">
        <a:xfrm>
          <a:off x="12753975" y="444817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161925</xdr:rowOff>
    </xdr:from>
    <xdr:to>
      <xdr:col>43</xdr:col>
      <xdr:colOff>0</xdr:colOff>
      <xdr:row>16</xdr:row>
      <xdr:rowOff>161925</xdr:rowOff>
    </xdr:to>
    <xdr:sp macro="" textlink="">
      <xdr:nvSpPr>
        <xdr:cNvPr id="947209" name="Line 213">
          <a:extLst>
            <a:ext uri="{FF2B5EF4-FFF2-40B4-BE49-F238E27FC236}">
              <a16:creationId xmlns:a16="http://schemas.microsoft.com/office/drawing/2014/main" id="{00000000-0008-0000-0B00-000009740E00}"/>
            </a:ext>
          </a:extLst>
        </xdr:cNvPr>
        <xdr:cNvSpPr>
          <a:spLocks noChangeShapeType="1"/>
        </xdr:cNvSpPr>
      </xdr:nvSpPr>
      <xdr:spPr bwMode="auto">
        <a:xfrm flipH="1">
          <a:off x="127539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266700</xdr:rowOff>
    </xdr:from>
    <xdr:to>
      <xdr:col>31</xdr:col>
      <xdr:colOff>114300</xdr:colOff>
      <xdr:row>16</xdr:row>
      <xdr:rowOff>266700</xdr:rowOff>
    </xdr:to>
    <xdr:sp macro="" textlink="">
      <xdr:nvSpPr>
        <xdr:cNvPr id="947210" name="Line 224">
          <a:extLst>
            <a:ext uri="{FF2B5EF4-FFF2-40B4-BE49-F238E27FC236}">
              <a16:creationId xmlns:a16="http://schemas.microsoft.com/office/drawing/2014/main" id="{00000000-0008-0000-0B00-00000A740E00}"/>
            </a:ext>
          </a:extLst>
        </xdr:cNvPr>
        <xdr:cNvSpPr>
          <a:spLocks noChangeShapeType="1"/>
        </xdr:cNvSpPr>
      </xdr:nvSpPr>
      <xdr:spPr bwMode="auto">
        <a:xfrm rot="-5400000">
          <a:off x="91725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47211" name="Line 222">
          <a:extLst>
            <a:ext uri="{FF2B5EF4-FFF2-40B4-BE49-F238E27FC236}">
              <a16:creationId xmlns:a16="http://schemas.microsoft.com/office/drawing/2014/main" id="{00000000-0008-0000-0B00-00000B740E00}"/>
            </a:ext>
          </a:extLst>
        </xdr:cNvPr>
        <xdr:cNvSpPr>
          <a:spLocks noChangeShapeType="1"/>
        </xdr:cNvSpPr>
      </xdr:nvSpPr>
      <xdr:spPr bwMode="auto">
        <a:xfrm rot="-5400000">
          <a:off x="92630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209550</xdr:colOff>
      <xdr:row>10</xdr:row>
      <xdr:rowOff>161925</xdr:rowOff>
    </xdr:to>
    <xdr:grpSp>
      <xdr:nvGrpSpPr>
        <xdr:cNvPr id="947212" name="グループ化 41">
          <a:extLst>
            <a:ext uri="{FF2B5EF4-FFF2-40B4-BE49-F238E27FC236}">
              <a16:creationId xmlns:a16="http://schemas.microsoft.com/office/drawing/2014/main" id="{00000000-0008-0000-0B00-00000C740E00}"/>
            </a:ext>
          </a:extLst>
        </xdr:cNvPr>
        <xdr:cNvGrpSpPr>
          <a:grpSpLocks/>
        </xdr:cNvGrpSpPr>
      </xdr:nvGrpSpPr>
      <xdr:grpSpPr bwMode="auto">
        <a:xfrm>
          <a:off x="1762125" y="2200275"/>
          <a:ext cx="428625" cy="638175"/>
          <a:chOff x="1584960" y="2194560"/>
          <a:chExt cx="388620" cy="632460"/>
        </a:xfrm>
      </xdr:grpSpPr>
      <xdr:cxnSp macro="">
        <xdr:nvCxnSpPr>
          <xdr:cNvPr id="196" name="直線コネクタ 195">
            <a:extLst>
              <a:ext uri="{FF2B5EF4-FFF2-40B4-BE49-F238E27FC236}">
                <a16:creationId xmlns:a16="http://schemas.microsoft.com/office/drawing/2014/main" id="{00000000-0008-0000-0B00-0000C4000000}"/>
              </a:ext>
            </a:extLst>
          </xdr:cNvPr>
          <xdr:cNvCxnSpPr/>
        </xdr:nvCxnSpPr>
        <xdr:spPr bwMode="auto">
          <a:xfrm>
            <a:off x="1584960" y="282702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B00-0000C5000000}"/>
              </a:ext>
            </a:extLst>
          </xdr:cNvPr>
          <xdr:cNvCxnSpPr/>
        </xdr:nvCxnSpPr>
        <xdr:spPr bwMode="auto">
          <a:xfrm rot="5400000" flipH="1" flipV="1">
            <a:off x="1450086"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B00-0000C6000000}"/>
              </a:ext>
            </a:extLst>
          </xdr:cNvPr>
          <xdr:cNvCxnSpPr/>
        </xdr:nvCxnSpPr>
        <xdr:spPr bwMode="auto">
          <a:xfrm>
            <a:off x="1757680" y="220400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76200</xdr:rowOff>
    </xdr:from>
    <xdr:to>
      <xdr:col>5</xdr:col>
      <xdr:colOff>0</xdr:colOff>
      <xdr:row>8</xdr:row>
      <xdr:rowOff>76200</xdr:rowOff>
    </xdr:to>
    <xdr:sp macro="" textlink="">
      <xdr:nvSpPr>
        <xdr:cNvPr id="947213" name="Line 5">
          <a:extLst>
            <a:ext uri="{FF2B5EF4-FFF2-40B4-BE49-F238E27FC236}">
              <a16:creationId xmlns:a16="http://schemas.microsoft.com/office/drawing/2014/main" id="{00000000-0008-0000-0B00-00000D740E00}"/>
            </a:ext>
          </a:extLst>
        </xdr:cNvPr>
        <xdr:cNvSpPr>
          <a:spLocks noChangeShapeType="1"/>
        </xdr:cNvSpPr>
      </xdr:nvSpPr>
      <xdr:spPr bwMode="auto">
        <a:xfrm rot="-5400000">
          <a:off x="2085975" y="20097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85725</xdr:rowOff>
    </xdr:from>
    <xdr:to>
      <xdr:col>5</xdr:col>
      <xdr:colOff>0</xdr:colOff>
      <xdr:row>10</xdr:row>
      <xdr:rowOff>85725</xdr:rowOff>
    </xdr:to>
    <xdr:sp macro="" textlink="">
      <xdr:nvSpPr>
        <xdr:cNvPr id="947214" name="Line 5">
          <a:extLst>
            <a:ext uri="{FF2B5EF4-FFF2-40B4-BE49-F238E27FC236}">
              <a16:creationId xmlns:a16="http://schemas.microsoft.com/office/drawing/2014/main" id="{00000000-0008-0000-0B00-00000E740E00}"/>
            </a:ext>
          </a:extLst>
        </xdr:cNvPr>
        <xdr:cNvSpPr>
          <a:spLocks noChangeShapeType="1"/>
        </xdr:cNvSpPr>
      </xdr:nvSpPr>
      <xdr:spPr bwMode="auto">
        <a:xfrm rot="-5400000">
          <a:off x="2085975" y="26479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114300</xdr:colOff>
      <xdr:row>16</xdr:row>
      <xdr:rowOff>266700</xdr:rowOff>
    </xdr:from>
    <xdr:to>
      <xdr:col>22</xdr:col>
      <xdr:colOff>142875</xdr:colOff>
      <xdr:row>16</xdr:row>
      <xdr:rowOff>266700</xdr:rowOff>
    </xdr:to>
    <xdr:sp macro="" textlink="">
      <xdr:nvSpPr>
        <xdr:cNvPr id="947215" name="Line 224">
          <a:extLst>
            <a:ext uri="{FF2B5EF4-FFF2-40B4-BE49-F238E27FC236}">
              <a16:creationId xmlns:a16="http://schemas.microsoft.com/office/drawing/2014/main" id="{00000000-0008-0000-0B00-00000F740E00}"/>
            </a:ext>
          </a:extLst>
        </xdr:cNvPr>
        <xdr:cNvSpPr>
          <a:spLocks noChangeShapeType="1"/>
        </xdr:cNvSpPr>
      </xdr:nvSpPr>
      <xdr:spPr bwMode="auto">
        <a:xfrm rot="-5400000">
          <a:off x="6910388"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7216" name="Line 1">
          <a:extLst>
            <a:ext uri="{FF2B5EF4-FFF2-40B4-BE49-F238E27FC236}">
              <a16:creationId xmlns:a16="http://schemas.microsoft.com/office/drawing/2014/main" id="{00000000-0008-0000-0B00-000010740E00}"/>
            </a:ext>
          </a:extLst>
        </xdr:cNvPr>
        <xdr:cNvSpPr>
          <a:spLocks noChangeShapeType="1"/>
        </xdr:cNvSpPr>
      </xdr:nvSpPr>
      <xdr:spPr bwMode="auto">
        <a:xfrm rot="-5400000">
          <a:off x="75771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7217" name="Line 1">
          <a:extLst>
            <a:ext uri="{FF2B5EF4-FFF2-40B4-BE49-F238E27FC236}">
              <a16:creationId xmlns:a16="http://schemas.microsoft.com/office/drawing/2014/main" id="{00000000-0008-0000-0B00-000011740E00}"/>
            </a:ext>
          </a:extLst>
        </xdr:cNvPr>
        <xdr:cNvSpPr>
          <a:spLocks noChangeShapeType="1"/>
        </xdr:cNvSpPr>
      </xdr:nvSpPr>
      <xdr:spPr bwMode="auto">
        <a:xfrm>
          <a:off x="100488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2.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1823" name="Line 1">
          <a:extLst>
            <a:ext uri="{FF2B5EF4-FFF2-40B4-BE49-F238E27FC236}">
              <a16:creationId xmlns:a16="http://schemas.microsoft.com/office/drawing/2014/main" id="{00000000-0008-0000-0C00-0000EF370E00}"/>
            </a:ext>
          </a:extLst>
        </xdr:cNvPr>
        <xdr:cNvSpPr>
          <a:spLocks noChangeShapeType="1"/>
        </xdr:cNvSpPr>
      </xdr:nvSpPr>
      <xdr:spPr bwMode="auto">
        <a:xfrm>
          <a:off x="38100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1824" name="Line 2">
          <a:extLst>
            <a:ext uri="{FF2B5EF4-FFF2-40B4-BE49-F238E27FC236}">
              <a16:creationId xmlns:a16="http://schemas.microsoft.com/office/drawing/2014/main" id="{00000000-0008-0000-0C00-0000F0370E00}"/>
            </a:ext>
          </a:extLst>
        </xdr:cNvPr>
        <xdr:cNvSpPr>
          <a:spLocks noChangeShapeType="1"/>
        </xdr:cNvSpPr>
      </xdr:nvSpPr>
      <xdr:spPr bwMode="auto">
        <a:xfrm>
          <a:off x="38100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1825" name="Line 3">
          <a:extLst>
            <a:ext uri="{FF2B5EF4-FFF2-40B4-BE49-F238E27FC236}">
              <a16:creationId xmlns:a16="http://schemas.microsoft.com/office/drawing/2014/main" id="{00000000-0008-0000-0C00-0000F1370E00}"/>
            </a:ext>
          </a:extLst>
        </xdr:cNvPr>
        <xdr:cNvSpPr>
          <a:spLocks noChangeShapeType="1"/>
        </xdr:cNvSpPr>
      </xdr:nvSpPr>
      <xdr:spPr bwMode="auto">
        <a:xfrm rot="-5400000">
          <a:off x="39433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1826" name="Line 4">
          <a:extLst>
            <a:ext uri="{FF2B5EF4-FFF2-40B4-BE49-F238E27FC236}">
              <a16:creationId xmlns:a16="http://schemas.microsoft.com/office/drawing/2014/main" id="{00000000-0008-0000-0C00-0000F2370E00}"/>
            </a:ext>
          </a:extLst>
        </xdr:cNvPr>
        <xdr:cNvSpPr>
          <a:spLocks noChangeShapeType="1"/>
        </xdr:cNvSpPr>
      </xdr:nvSpPr>
      <xdr:spPr bwMode="auto">
        <a:xfrm flipV="1">
          <a:off x="36195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1827" name="Line 5">
          <a:extLst>
            <a:ext uri="{FF2B5EF4-FFF2-40B4-BE49-F238E27FC236}">
              <a16:creationId xmlns:a16="http://schemas.microsoft.com/office/drawing/2014/main" id="{00000000-0008-0000-0C00-0000F3370E00}"/>
            </a:ext>
          </a:extLst>
        </xdr:cNvPr>
        <xdr:cNvSpPr>
          <a:spLocks noChangeShapeType="1"/>
        </xdr:cNvSpPr>
      </xdr:nvSpPr>
      <xdr:spPr bwMode="auto">
        <a:xfrm rot="-5400000">
          <a:off x="4552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1828" name="Line 6">
          <a:extLst>
            <a:ext uri="{FF2B5EF4-FFF2-40B4-BE49-F238E27FC236}">
              <a16:creationId xmlns:a16="http://schemas.microsoft.com/office/drawing/2014/main" id="{00000000-0008-0000-0C00-0000F4370E00}"/>
            </a:ext>
          </a:extLst>
        </xdr:cNvPr>
        <xdr:cNvSpPr>
          <a:spLocks noChangeShapeType="1"/>
        </xdr:cNvSpPr>
      </xdr:nvSpPr>
      <xdr:spPr bwMode="auto">
        <a:xfrm rot="-5400000">
          <a:off x="45958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1829" name="Line 7">
          <a:extLst>
            <a:ext uri="{FF2B5EF4-FFF2-40B4-BE49-F238E27FC236}">
              <a16:creationId xmlns:a16="http://schemas.microsoft.com/office/drawing/2014/main" id="{00000000-0008-0000-0C00-0000F5370E00}"/>
            </a:ext>
          </a:extLst>
        </xdr:cNvPr>
        <xdr:cNvSpPr>
          <a:spLocks noChangeShapeType="1"/>
        </xdr:cNvSpPr>
      </xdr:nvSpPr>
      <xdr:spPr bwMode="auto">
        <a:xfrm rot="-5400000">
          <a:off x="46053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1830" name="Line 8">
          <a:extLst>
            <a:ext uri="{FF2B5EF4-FFF2-40B4-BE49-F238E27FC236}">
              <a16:creationId xmlns:a16="http://schemas.microsoft.com/office/drawing/2014/main" id="{00000000-0008-0000-0C00-0000F637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1831" name="Line 9">
          <a:extLst>
            <a:ext uri="{FF2B5EF4-FFF2-40B4-BE49-F238E27FC236}">
              <a16:creationId xmlns:a16="http://schemas.microsoft.com/office/drawing/2014/main" id="{00000000-0008-0000-0C00-0000F7370E00}"/>
            </a:ext>
          </a:extLst>
        </xdr:cNvPr>
        <xdr:cNvSpPr>
          <a:spLocks noChangeShapeType="1"/>
        </xdr:cNvSpPr>
      </xdr:nvSpPr>
      <xdr:spPr bwMode="auto">
        <a:xfrm rot="-5400000">
          <a:off x="45148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1832" name="Line 16">
          <a:extLst>
            <a:ext uri="{FF2B5EF4-FFF2-40B4-BE49-F238E27FC236}">
              <a16:creationId xmlns:a16="http://schemas.microsoft.com/office/drawing/2014/main" id="{00000000-0008-0000-0C00-0000F837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1833" name="Line 27">
          <a:extLst>
            <a:ext uri="{FF2B5EF4-FFF2-40B4-BE49-F238E27FC236}">
              <a16:creationId xmlns:a16="http://schemas.microsoft.com/office/drawing/2014/main" id="{00000000-0008-0000-0C00-0000F9370E00}"/>
            </a:ext>
          </a:extLst>
        </xdr:cNvPr>
        <xdr:cNvSpPr>
          <a:spLocks noChangeShapeType="1"/>
        </xdr:cNvSpPr>
      </xdr:nvSpPr>
      <xdr:spPr bwMode="auto">
        <a:xfrm rot="-5400000">
          <a:off x="92297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1834" name="Line 28">
          <a:extLst>
            <a:ext uri="{FF2B5EF4-FFF2-40B4-BE49-F238E27FC236}">
              <a16:creationId xmlns:a16="http://schemas.microsoft.com/office/drawing/2014/main" id="{00000000-0008-0000-0C00-0000FA370E00}"/>
            </a:ext>
          </a:extLst>
        </xdr:cNvPr>
        <xdr:cNvSpPr>
          <a:spLocks noChangeShapeType="1"/>
        </xdr:cNvSpPr>
      </xdr:nvSpPr>
      <xdr:spPr bwMode="auto">
        <a:xfrm rot="-5400000">
          <a:off x="92725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1835" name="Line 29">
          <a:extLst>
            <a:ext uri="{FF2B5EF4-FFF2-40B4-BE49-F238E27FC236}">
              <a16:creationId xmlns:a16="http://schemas.microsoft.com/office/drawing/2014/main" id="{00000000-0008-0000-0C00-0000FB370E00}"/>
            </a:ext>
          </a:extLst>
        </xdr:cNvPr>
        <xdr:cNvSpPr>
          <a:spLocks noChangeShapeType="1"/>
        </xdr:cNvSpPr>
      </xdr:nvSpPr>
      <xdr:spPr bwMode="auto">
        <a:xfrm flipV="1">
          <a:off x="85153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1836" name="Line 77">
          <a:extLst>
            <a:ext uri="{FF2B5EF4-FFF2-40B4-BE49-F238E27FC236}">
              <a16:creationId xmlns:a16="http://schemas.microsoft.com/office/drawing/2014/main" id="{00000000-0008-0000-0C00-0000FC37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1837" name="Line 85">
          <a:extLst>
            <a:ext uri="{FF2B5EF4-FFF2-40B4-BE49-F238E27FC236}">
              <a16:creationId xmlns:a16="http://schemas.microsoft.com/office/drawing/2014/main" id="{00000000-0008-0000-0C00-0000FD37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1838" name="Line 108">
          <a:extLst>
            <a:ext uri="{FF2B5EF4-FFF2-40B4-BE49-F238E27FC236}">
              <a16:creationId xmlns:a16="http://schemas.microsoft.com/office/drawing/2014/main" id="{00000000-0008-0000-0C00-0000FE37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1839" name="Line 116">
          <a:extLst>
            <a:ext uri="{FF2B5EF4-FFF2-40B4-BE49-F238E27FC236}">
              <a16:creationId xmlns:a16="http://schemas.microsoft.com/office/drawing/2014/main" id="{00000000-0008-0000-0C00-0000FF37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8224" name="Line 139">
          <a:extLst>
            <a:ext uri="{FF2B5EF4-FFF2-40B4-BE49-F238E27FC236}">
              <a16:creationId xmlns:a16="http://schemas.microsoft.com/office/drawing/2014/main" id="{00000000-0008-0000-0C00-00000078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8225" name="Line 147">
          <a:extLst>
            <a:ext uri="{FF2B5EF4-FFF2-40B4-BE49-F238E27FC236}">
              <a16:creationId xmlns:a16="http://schemas.microsoft.com/office/drawing/2014/main" id="{00000000-0008-0000-0C00-00000178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8226" name="Line 170">
          <a:extLst>
            <a:ext uri="{FF2B5EF4-FFF2-40B4-BE49-F238E27FC236}">
              <a16:creationId xmlns:a16="http://schemas.microsoft.com/office/drawing/2014/main" id="{00000000-0008-0000-0C00-00000278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8227" name="Line 178">
          <a:extLst>
            <a:ext uri="{FF2B5EF4-FFF2-40B4-BE49-F238E27FC236}">
              <a16:creationId xmlns:a16="http://schemas.microsoft.com/office/drawing/2014/main" id="{00000000-0008-0000-0C00-00000378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8228" name="Line 201">
          <a:extLst>
            <a:ext uri="{FF2B5EF4-FFF2-40B4-BE49-F238E27FC236}">
              <a16:creationId xmlns:a16="http://schemas.microsoft.com/office/drawing/2014/main" id="{00000000-0008-0000-0C00-00000478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8229" name="AutoShape 208">
          <a:extLst>
            <a:ext uri="{FF2B5EF4-FFF2-40B4-BE49-F238E27FC236}">
              <a16:creationId xmlns:a16="http://schemas.microsoft.com/office/drawing/2014/main" id="{00000000-0008-0000-0C00-000005780E00}"/>
            </a:ext>
          </a:extLst>
        </xdr:cNvPr>
        <xdr:cNvSpPr>
          <a:spLocks/>
        </xdr:cNvSpPr>
      </xdr:nvSpPr>
      <xdr:spPr bwMode="auto">
        <a:xfrm>
          <a:off x="68770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8230" name="Line 209">
          <a:extLst>
            <a:ext uri="{FF2B5EF4-FFF2-40B4-BE49-F238E27FC236}">
              <a16:creationId xmlns:a16="http://schemas.microsoft.com/office/drawing/2014/main" id="{00000000-0008-0000-0C00-000006780E00}"/>
            </a:ext>
          </a:extLst>
        </xdr:cNvPr>
        <xdr:cNvSpPr>
          <a:spLocks noChangeShapeType="1"/>
        </xdr:cNvSpPr>
      </xdr:nvSpPr>
      <xdr:spPr bwMode="auto">
        <a:xfrm flipH="1">
          <a:off x="68770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171450</xdr:rowOff>
    </xdr:from>
    <xdr:to>
      <xdr:col>43</xdr:col>
      <xdr:colOff>0</xdr:colOff>
      <xdr:row>17</xdr:row>
      <xdr:rowOff>161925</xdr:rowOff>
    </xdr:to>
    <xdr:sp macro="" textlink="">
      <xdr:nvSpPr>
        <xdr:cNvPr id="948231" name="AutoShape 211">
          <a:extLst>
            <a:ext uri="{FF2B5EF4-FFF2-40B4-BE49-F238E27FC236}">
              <a16:creationId xmlns:a16="http://schemas.microsoft.com/office/drawing/2014/main" id="{00000000-0008-0000-0C00-000007780E00}"/>
            </a:ext>
          </a:extLst>
        </xdr:cNvPr>
        <xdr:cNvSpPr>
          <a:spLocks/>
        </xdr:cNvSpPr>
      </xdr:nvSpPr>
      <xdr:spPr bwMode="auto">
        <a:xfrm>
          <a:off x="12753975" y="447675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152400</xdr:rowOff>
    </xdr:from>
    <xdr:to>
      <xdr:col>43</xdr:col>
      <xdr:colOff>0</xdr:colOff>
      <xdr:row>16</xdr:row>
      <xdr:rowOff>152400</xdr:rowOff>
    </xdr:to>
    <xdr:sp macro="" textlink="">
      <xdr:nvSpPr>
        <xdr:cNvPr id="948232" name="Line 212">
          <a:extLst>
            <a:ext uri="{FF2B5EF4-FFF2-40B4-BE49-F238E27FC236}">
              <a16:creationId xmlns:a16="http://schemas.microsoft.com/office/drawing/2014/main" id="{00000000-0008-0000-0C00-000008780E00}"/>
            </a:ext>
          </a:extLst>
        </xdr:cNvPr>
        <xdr:cNvSpPr>
          <a:spLocks noChangeShapeType="1"/>
        </xdr:cNvSpPr>
      </xdr:nvSpPr>
      <xdr:spPr bwMode="auto">
        <a:xfrm flipH="1">
          <a:off x="12753975" y="47720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266700</xdr:rowOff>
    </xdr:from>
    <xdr:to>
      <xdr:col>31</xdr:col>
      <xdr:colOff>114300</xdr:colOff>
      <xdr:row>16</xdr:row>
      <xdr:rowOff>266700</xdr:rowOff>
    </xdr:to>
    <xdr:sp macro="" textlink="">
      <xdr:nvSpPr>
        <xdr:cNvPr id="948233" name="Line 223">
          <a:extLst>
            <a:ext uri="{FF2B5EF4-FFF2-40B4-BE49-F238E27FC236}">
              <a16:creationId xmlns:a16="http://schemas.microsoft.com/office/drawing/2014/main" id="{00000000-0008-0000-0C00-000009780E00}"/>
            </a:ext>
          </a:extLst>
        </xdr:cNvPr>
        <xdr:cNvSpPr>
          <a:spLocks noChangeShapeType="1"/>
        </xdr:cNvSpPr>
      </xdr:nvSpPr>
      <xdr:spPr bwMode="auto">
        <a:xfrm rot="-5400000">
          <a:off x="91725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48234" name="Line 221">
          <a:extLst>
            <a:ext uri="{FF2B5EF4-FFF2-40B4-BE49-F238E27FC236}">
              <a16:creationId xmlns:a16="http://schemas.microsoft.com/office/drawing/2014/main" id="{00000000-0008-0000-0C00-00000A780E00}"/>
            </a:ext>
          </a:extLst>
        </xdr:cNvPr>
        <xdr:cNvSpPr>
          <a:spLocks noChangeShapeType="1"/>
        </xdr:cNvSpPr>
      </xdr:nvSpPr>
      <xdr:spPr bwMode="auto">
        <a:xfrm rot="-5400000">
          <a:off x="92630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209550</xdr:colOff>
      <xdr:row>10</xdr:row>
      <xdr:rowOff>152400</xdr:rowOff>
    </xdr:to>
    <xdr:grpSp>
      <xdr:nvGrpSpPr>
        <xdr:cNvPr id="948235" name="グループ化 41">
          <a:extLst>
            <a:ext uri="{FF2B5EF4-FFF2-40B4-BE49-F238E27FC236}">
              <a16:creationId xmlns:a16="http://schemas.microsoft.com/office/drawing/2014/main" id="{00000000-0008-0000-0C00-00000B780E00}"/>
            </a:ext>
          </a:extLst>
        </xdr:cNvPr>
        <xdr:cNvGrpSpPr>
          <a:grpSpLocks/>
        </xdr:cNvGrpSpPr>
      </xdr:nvGrpSpPr>
      <xdr:grpSpPr bwMode="auto">
        <a:xfrm>
          <a:off x="1762125" y="2190750"/>
          <a:ext cx="428625" cy="638175"/>
          <a:chOff x="1584960" y="2186940"/>
          <a:chExt cx="388620" cy="632460"/>
        </a:xfrm>
      </xdr:grpSpPr>
      <xdr:cxnSp macro="">
        <xdr:nvCxnSpPr>
          <xdr:cNvPr id="196" name="直線コネクタ 195">
            <a:extLst>
              <a:ext uri="{FF2B5EF4-FFF2-40B4-BE49-F238E27FC236}">
                <a16:creationId xmlns:a16="http://schemas.microsoft.com/office/drawing/2014/main" id="{00000000-0008-0000-0C00-0000C4000000}"/>
              </a:ext>
            </a:extLst>
          </xdr:cNvPr>
          <xdr:cNvCxnSpPr/>
        </xdr:nvCxnSpPr>
        <xdr:spPr bwMode="auto">
          <a:xfrm>
            <a:off x="1584960" y="281940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C00-0000C5000000}"/>
              </a:ext>
            </a:extLst>
          </xdr:cNvPr>
          <xdr:cNvCxnSpPr/>
        </xdr:nvCxnSpPr>
        <xdr:spPr bwMode="auto">
          <a:xfrm rot="5400000" flipH="1" flipV="1">
            <a:off x="1450086"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C00-0000C6000000}"/>
              </a:ext>
            </a:extLst>
          </xdr:cNvPr>
          <xdr:cNvCxnSpPr/>
        </xdr:nvCxnSpPr>
        <xdr:spPr bwMode="auto">
          <a:xfrm>
            <a:off x="1757680" y="219638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66675</xdr:rowOff>
    </xdr:from>
    <xdr:to>
      <xdr:col>5</xdr:col>
      <xdr:colOff>0</xdr:colOff>
      <xdr:row>8</xdr:row>
      <xdr:rowOff>66675</xdr:rowOff>
    </xdr:to>
    <xdr:sp macro="" textlink="">
      <xdr:nvSpPr>
        <xdr:cNvPr id="948236" name="Line 5">
          <a:extLst>
            <a:ext uri="{FF2B5EF4-FFF2-40B4-BE49-F238E27FC236}">
              <a16:creationId xmlns:a16="http://schemas.microsoft.com/office/drawing/2014/main" id="{00000000-0008-0000-0C00-00000C780E00}"/>
            </a:ext>
          </a:extLst>
        </xdr:cNvPr>
        <xdr:cNvSpPr>
          <a:spLocks noChangeShapeType="1"/>
        </xdr:cNvSpPr>
      </xdr:nvSpPr>
      <xdr:spPr bwMode="auto">
        <a:xfrm rot="-5400000">
          <a:off x="2085975" y="20002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76200</xdr:rowOff>
    </xdr:from>
    <xdr:to>
      <xdr:col>5</xdr:col>
      <xdr:colOff>0</xdr:colOff>
      <xdr:row>10</xdr:row>
      <xdr:rowOff>76200</xdr:rowOff>
    </xdr:to>
    <xdr:sp macro="" textlink="">
      <xdr:nvSpPr>
        <xdr:cNvPr id="948237" name="Line 5">
          <a:extLst>
            <a:ext uri="{FF2B5EF4-FFF2-40B4-BE49-F238E27FC236}">
              <a16:creationId xmlns:a16="http://schemas.microsoft.com/office/drawing/2014/main" id="{00000000-0008-0000-0C00-00000D780E00}"/>
            </a:ext>
          </a:extLst>
        </xdr:cNvPr>
        <xdr:cNvSpPr>
          <a:spLocks noChangeShapeType="1"/>
        </xdr:cNvSpPr>
      </xdr:nvSpPr>
      <xdr:spPr bwMode="auto">
        <a:xfrm rot="-5400000">
          <a:off x="2085975" y="26384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114300</xdr:colOff>
      <xdr:row>16</xdr:row>
      <xdr:rowOff>266700</xdr:rowOff>
    </xdr:from>
    <xdr:to>
      <xdr:col>22</xdr:col>
      <xdr:colOff>142875</xdr:colOff>
      <xdr:row>16</xdr:row>
      <xdr:rowOff>266700</xdr:rowOff>
    </xdr:to>
    <xdr:sp macro="" textlink="">
      <xdr:nvSpPr>
        <xdr:cNvPr id="948238" name="Line 223">
          <a:extLst>
            <a:ext uri="{FF2B5EF4-FFF2-40B4-BE49-F238E27FC236}">
              <a16:creationId xmlns:a16="http://schemas.microsoft.com/office/drawing/2014/main" id="{00000000-0008-0000-0C00-00000E780E00}"/>
            </a:ext>
          </a:extLst>
        </xdr:cNvPr>
        <xdr:cNvSpPr>
          <a:spLocks noChangeShapeType="1"/>
        </xdr:cNvSpPr>
      </xdr:nvSpPr>
      <xdr:spPr bwMode="auto">
        <a:xfrm rot="-5400000">
          <a:off x="6910388"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8239" name="Line 1">
          <a:extLst>
            <a:ext uri="{FF2B5EF4-FFF2-40B4-BE49-F238E27FC236}">
              <a16:creationId xmlns:a16="http://schemas.microsoft.com/office/drawing/2014/main" id="{00000000-0008-0000-0C00-00000F780E00}"/>
            </a:ext>
          </a:extLst>
        </xdr:cNvPr>
        <xdr:cNvSpPr>
          <a:spLocks noChangeShapeType="1"/>
        </xdr:cNvSpPr>
      </xdr:nvSpPr>
      <xdr:spPr bwMode="auto">
        <a:xfrm rot="-5400000">
          <a:off x="75771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8240" name="Line 1">
          <a:extLst>
            <a:ext uri="{FF2B5EF4-FFF2-40B4-BE49-F238E27FC236}">
              <a16:creationId xmlns:a16="http://schemas.microsoft.com/office/drawing/2014/main" id="{00000000-0008-0000-0C00-000010780E00}"/>
            </a:ext>
          </a:extLst>
        </xdr:cNvPr>
        <xdr:cNvSpPr>
          <a:spLocks noChangeShapeType="1"/>
        </xdr:cNvSpPr>
      </xdr:nvSpPr>
      <xdr:spPr bwMode="auto">
        <a:xfrm>
          <a:off x="100488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3.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2847" name="Line 1">
          <a:extLst>
            <a:ext uri="{FF2B5EF4-FFF2-40B4-BE49-F238E27FC236}">
              <a16:creationId xmlns:a16="http://schemas.microsoft.com/office/drawing/2014/main" id="{00000000-0008-0000-0D00-0000EF3B0E00}"/>
            </a:ext>
          </a:extLst>
        </xdr:cNvPr>
        <xdr:cNvSpPr>
          <a:spLocks noChangeShapeType="1"/>
        </xdr:cNvSpPr>
      </xdr:nvSpPr>
      <xdr:spPr bwMode="auto">
        <a:xfrm>
          <a:off x="38100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2848" name="Line 2">
          <a:extLst>
            <a:ext uri="{FF2B5EF4-FFF2-40B4-BE49-F238E27FC236}">
              <a16:creationId xmlns:a16="http://schemas.microsoft.com/office/drawing/2014/main" id="{00000000-0008-0000-0D00-0000F03B0E00}"/>
            </a:ext>
          </a:extLst>
        </xdr:cNvPr>
        <xdr:cNvSpPr>
          <a:spLocks noChangeShapeType="1"/>
        </xdr:cNvSpPr>
      </xdr:nvSpPr>
      <xdr:spPr bwMode="auto">
        <a:xfrm>
          <a:off x="38100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2849" name="Line 3">
          <a:extLst>
            <a:ext uri="{FF2B5EF4-FFF2-40B4-BE49-F238E27FC236}">
              <a16:creationId xmlns:a16="http://schemas.microsoft.com/office/drawing/2014/main" id="{00000000-0008-0000-0D00-0000F13B0E00}"/>
            </a:ext>
          </a:extLst>
        </xdr:cNvPr>
        <xdr:cNvSpPr>
          <a:spLocks noChangeShapeType="1"/>
        </xdr:cNvSpPr>
      </xdr:nvSpPr>
      <xdr:spPr bwMode="auto">
        <a:xfrm rot="-5400000">
          <a:off x="39433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2850" name="Line 4">
          <a:extLst>
            <a:ext uri="{FF2B5EF4-FFF2-40B4-BE49-F238E27FC236}">
              <a16:creationId xmlns:a16="http://schemas.microsoft.com/office/drawing/2014/main" id="{00000000-0008-0000-0D00-0000F23B0E00}"/>
            </a:ext>
          </a:extLst>
        </xdr:cNvPr>
        <xdr:cNvSpPr>
          <a:spLocks noChangeShapeType="1"/>
        </xdr:cNvSpPr>
      </xdr:nvSpPr>
      <xdr:spPr bwMode="auto">
        <a:xfrm flipV="1">
          <a:off x="36195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2851" name="Line 5">
          <a:extLst>
            <a:ext uri="{FF2B5EF4-FFF2-40B4-BE49-F238E27FC236}">
              <a16:creationId xmlns:a16="http://schemas.microsoft.com/office/drawing/2014/main" id="{00000000-0008-0000-0D00-0000F33B0E00}"/>
            </a:ext>
          </a:extLst>
        </xdr:cNvPr>
        <xdr:cNvSpPr>
          <a:spLocks noChangeShapeType="1"/>
        </xdr:cNvSpPr>
      </xdr:nvSpPr>
      <xdr:spPr bwMode="auto">
        <a:xfrm rot="-5400000">
          <a:off x="4552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2852" name="Line 6">
          <a:extLst>
            <a:ext uri="{FF2B5EF4-FFF2-40B4-BE49-F238E27FC236}">
              <a16:creationId xmlns:a16="http://schemas.microsoft.com/office/drawing/2014/main" id="{00000000-0008-0000-0D00-0000F43B0E00}"/>
            </a:ext>
          </a:extLst>
        </xdr:cNvPr>
        <xdr:cNvSpPr>
          <a:spLocks noChangeShapeType="1"/>
        </xdr:cNvSpPr>
      </xdr:nvSpPr>
      <xdr:spPr bwMode="auto">
        <a:xfrm rot="-5400000">
          <a:off x="45958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2853" name="Line 7">
          <a:extLst>
            <a:ext uri="{FF2B5EF4-FFF2-40B4-BE49-F238E27FC236}">
              <a16:creationId xmlns:a16="http://schemas.microsoft.com/office/drawing/2014/main" id="{00000000-0008-0000-0D00-0000F53B0E00}"/>
            </a:ext>
          </a:extLst>
        </xdr:cNvPr>
        <xdr:cNvSpPr>
          <a:spLocks noChangeShapeType="1"/>
        </xdr:cNvSpPr>
      </xdr:nvSpPr>
      <xdr:spPr bwMode="auto">
        <a:xfrm rot="-5400000">
          <a:off x="46053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2854" name="Line 8">
          <a:extLst>
            <a:ext uri="{FF2B5EF4-FFF2-40B4-BE49-F238E27FC236}">
              <a16:creationId xmlns:a16="http://schemas.microsoft.com/office/drawing/2014/main" id="{00000000-0008-0000-0D00-0000F63B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2855" name="Line 9">
          <a:extLst>
            <a:ext uri="{FF2B5EF4-FFF2-40B4-BE49-F238E27FC236}">
              <a16:creationId xmlns:a16="http://schemas.microsoft.com/office/drawing/2014/main" id="{00000000-0008-0000-0D00-0000F73B0E00}"/>
            </a:ext>
          </a:extLst>
        </xdr:cNvPr>
        <xdr:cNvSpPr>
          <a:spLocks noChangeShapeType="1"/>
        </xdr:cNvSpPr>
      </xdr:nvSpPr>
      <xdr:spPr bwMode="auto">
        <a:xfrm rot="-5400000">
          <a:off x="45148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2856" name="Line 16">
          <a:extLst>
            <a:ext uri="{FF2B5EF4-FFF2-40B4-BE49-F238E27FC236}">
              <a16:creationId xmlns:a16="http://schemas.microsoft.com/office/drawing/2014/main" id="{00000000-0008-0000-0D00-0000F83B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2857" name="Line 27">
          <a:extLst>
            <a:ext uri="{FF2B5EF4-FFF2-40B4-BE49-F238E27FC236}">
              <a16:creationId xmlns:a16="http://schemas.microsoft.com/office/drawing/2014/main" id="{00000000-0008-0000-0D00-0000F93B0E00}"/>
            </a:ext>
          </a:extLst>
        </xdr:cNvPr>
        <xdr:cNvSpPr>
          <a:spLocks noChangeShapeType="1"/>
        </xdr:cNvSpPr>
      </xdr:nvSpPr>
      <xdr:spPr bwMode="auto">
        <a:xfrm rot="-5400000">
          <a:off x="92297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2858" name="Line 28">
          <a:extLst>
            <a:ext uri="{FF2B5EF4-FFF2-40B4-BE49-F238E27FC236}">
              <a16:creationId xmlns:a16="http://schemas.microsoft.com/office/drawing/2014/main" id="{00000000-0008-0000-0D00-0000FA3B0E00}"/>
            </a:ext>
          </a:extLst>
        </xdr:cNvPr>
        <xdr:cNvSpPr>
          <a:spLocks noChangeShapeType="1"/>
        </xdr:cNvSpPr>
      </xdr:nvSpPr>
      <xdr:spPr bwMode="auto">
        <a:xfrm rot="-5400000">
          <a:off x="92725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2859" name="Line 29">
          <a:extLst>
            <a:ext uri="{FF2B5EF4-FFF2-40B4-BE49-F238E27FC236}">
              <a16:creationId xmlns:a16="http://schemas.microsoft.com/office/drawing/2014/main" id="{00000000-0008-0000-0D00-0000FB3B0E00}"/>
            </a:ext>
          </a:extLst>
        </xdr:cNvPr>
        <xdr:cNvSpPr>
          <a:spLocks noChangeShapeType="1"/>
        </xdr:cNvSpPr>
      </xdr:nvSpPr>
      <xdr:spPr bwMode="auto">
        <a:xfrm flipV="1">
          <a:off x="85153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2860" name="Line 77">
          <a:extLst>
            <a:ext uri="{FF2B5EF4-FFF2-40B4-BE49-F238E27FC236}">
              <a16:creationId xmlns:a16="http://schemas.microsoft.com/office/drawing/2014/main" id="{00000000-0008-0000-0D00-0000FC3B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2861" name="Line 85">
          <a:extLst>
            <a:ext uri="{FF2B5EF4-FFF2-40B4-BE49-F238E27FC236}">
              <a16:creationId xmlns:a16="http://schemas.microsoft.com/office/drawing/2014/main" id="{00000000-0008-0000-0D00-0000FD3B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2862" name="Line 108">
          <a:extLst>
            <a:ext uri="{FF2B5EF4-FFF2-40B4-BE49-F238E27FC236}">
              <a16:creationId xmlns:a16="http://schemas.microsoft.com/office/drawing/2014/main" id="{00000000-0008-0000-0D00-0000FE3B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2863" name="Line 116">
          <a:extLst>
            <a:ext uri="{FF2B5EF4-FFF2-40B4-BE49-F238E27FC236}">
              <a16:creationId xmlns:a16="http://schemas.microsoft.com/office/drawing/2014/main" id="{00000000-0008-0000-0D00-0000FF3B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9248" name="Line 139">
          <a:extLst>
            <a:ext uri="{FF2B5EF4-FFF2-40B4-BE49-F238E27FC236}">
              <a16:creationId xmlns:a16="http://schemas.microsoft.com/office/drawing/2014/main" id="{00000000-0008-0000-0D00-0000007C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9249" name="Line 147">
          <a:extLst>
            <a:ext uri="{FF2B5EF4-FFF2-40B4-BE49-F238E27FC236}">
              <a16:creationId xmlns:a16="http://schemas.microsoft.com/office/drawing/2014/main" id="{00000000-0008-0000-0D00-0000017C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9250" name="Line 170">
          <a:extLst>
            <a:ext uri="{FF2B5EF4-FFF2-40B4-BE49-F238E27FC236}">
              <a16:creationId xmlns:a16="http://schemas.microsoft.com/office/drawing/2014/main" id="{00000000-0008-0000-0D00-0000027C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9251" name="Line 178">
          <a:extLst>
            <a:ext uri="{FF2B5EF4-FFF2-40B4-BE49-F238E27FC236}">
              <a16:creationId xmlns:a16="http://schemas.microsoft.com/office/drawing/2014/main" id="{00000000-0008-0000-0D00-0000037C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9252" name="Line 201">
          <a:extLst>
            <a:ext uri="{FF2B5EF4-FFF2-40B4-BE49-F238E27FC236}">
              <a16:creationId xmlns:a16="http://schemas.microsoft.com/office/drawing/2014/main" id="{00000000-0008-0000-0D00-0000047C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9253" name="AutoShape 208">
          <a:extLst>
            <a:ext uri="{FF2B5EF4-FFF2-40B4-BE49-F238E27FC236}">
              <a16:creationId xmlns:a16="http://schemas.microsoft.com/office/drawing/2014/main" id="{00000000-0008-0000-0D00-0000057C0E00}"/>
            </a:ext>
          </a:extLst>
        </xdr:cNvPr>
        <xdr:cNvSpPr>
          <a:spLocks/>
        </xdr:cNvSpPr>
      </xdr:nvSpPr>
      <xdr:spPr bwMode="auto">
        <a:xfrm>
          <a:off x="68770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9254" name="Line 209">
          <a:extLst>
            <a:ext uri="{FF2B5EF4-FFF2-40B4-BE49-F238E27FC236}">
              <a16:creationId xmlns:a16="http://schemas.microsoft.com/office/drawing/2014/main" id="{00000000-0008-0000-0D00-0000067C0E00}"/>
            </a:ext>
          </a:extLst>
        </xdr:cNvPr>
        <xdr:cNvSpPr>
          <a:spLocks noChangeShapeType="1"/>
        </xdr:cNvSpPr>
      </xdr:nvSpPr>
      <xdr:spPr bwMode="auto">
        <a:xfrm flipH="1">
          <a:off x="68770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161925</xdr:rowOff>
    </xdr:from>
    <xdr:to>
      <xdr:col>43</xdr:col>
      <xdr:colOff>0</xdr:colOff>
      <xdr:row>17</xdr:row>
      <xdr:rowOff>152400</xdr:rowOff>
    </xdr:to>
    <xdr:sp macro="" textlink="">
      <xdr:nvSpPr>
        <xdr:cNvPr id="949255" name="AutoShape 211">
          <a:extLst>
            <a:ext uri="{FF2B5EF4-FFF2-40B4-BE49-F238E27FC236}">
              <a16:creationId xmlns:a16="http://schemas.microsoft.com/office/drawing/2014/main" id="{00000000-0008-0000-0D00-0000077C0E00}"/>
            </a:ext>
          </a:extLst>
        </xdr:cNvPr>
        <xdr:cNvSpPr>
          <a:spLocks/>
        </xdr:cNvSpPr>
      </xdr:nvSpPr>
      <xdr:spPr bwMode="auto">
        <a:xfrm>
          <a:off x="12753975" y="446722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161925</xdr:rowOff>
    </xdr:from>
    <xdr:to>
      <xdr:col>43</xdr:col>
      <xdr:colOff>0</xdr:colOff>
      <xdr:row>16</xdr:row>
      <xdr:rowOff>161925</xdr:rowOff>
    </xdr:to>
    <xdr:sp macro="" textlink="">
      <xdr:nvSpPr>
        <xdr:cNvPr id="949256" name="Line 212">
          <a:extLst>
            <a:ext uri="{FF2B5EF4-FFF2-40B4-BE49-F238E27FC236}">
              <a16:creationId xmlns:a16="http://schemas.microsoft.com/office/drawing/2014/main" id="{00000000-0008-0000-0D00-0000087C0E00}"/>
            </a:ext>
          </a:extLst>
        </xdr:cNvPr>
        <xdr:cNvSpPr>
          <a:spLocks noChangeShapeType="1"/>
        </xdr:cNvSpPr>
      </xdr:nvSpPr>
      <xdr:spPr bwMode="auto">
        <a:xfrm flipH="1">
          <a:off x="127539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49257" name="Line 223">
          <a:extLst>
            <a:ext uri="{FF2B5EF4-FFF2-40B4-BE49-F238E27FC236}">
              <a16:creationId xmlns:a16="http://schemas.microsoft.com/office/drawing/2014/main" id="{00000000-0008-0000-0D00-0000097C0E00}"/>
            </a:ext>
          </a:extLst>
        </xdr:cNvPr>
        <xdr:cNvSpPr>
          <a:spLocks noChangeShapeType="1"/>
        </xdr:cNvSpPr>
      </xdr:nvSpPr>
      <xdr:spPr bwMode="auto">
        <a:xfrm rot="-5400000">
          <a:off x="91725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238125</xdr:rowOff>
    </xdr:from>
    <xdr:to>
      <xdr:col>32</xdr:col>
      <xdr:colOff>0</xdr:colOff>
      <xdr:row>13</xdr:row>
      <xdr:rowOff>238125</xdr:rowOff>
    </xdr:to>
    <xdr:sp macro="" textlink="">
      <xdr:nvSpPr>
        <xdr:cNvPr id="949258" name="Line 221">
          <a:extLst>
            <a:ext uri="{FF2B5EF4-FFF2-40B4-BE49-F238E27FC236}">
              <a16:creationId xmlns:a16="http://schemas.microsoft.com/office/drawing/2014/main" id="{00000000-0008-0000-0D00-00000A7C0E00}"/>
            </a:ext>
          </a:extLst>
        </xdr:cNvPr>
        <xdr:cNvSpPr>
          <a:spLocks noChangeShapeType="1"/>
        </xdr:cNvSpPr>
      </xdr:nvSpPr>
      <xdr:spPr bwMode="auto">
        <a:xfrm rot="-5400000">
          <a:off x="92630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133350</xdr:rowOff>
    </xdr:from>
    <xdr:to>
      <xdr:col>4</xdr:col>
      <xdr:colOff>209550</xdr:colOff>
      <xdr:row>10</xdr:row>
      <xdr:rowOff>133350</xdr:rowOff>
    </xdr:to>
    <xdr:grpSp>
      <xdr:nvGrpSpPr>
        <xdr:cNvPr id="949259" name="グループ化 41">
          <a:extLst>
            <a:ext uri="{FF2B5EF4-FFF2-40B4-BE49-F238E27FC236}">
              <a16:creationId xmlns:a16="http://schemas.microsoft.com/office/drawing/2014/main" id="{00000000-0008-0000-0D00-00000B7C0E00}"/>
            </a:ext>
          </a:extLst>
        </xdr:cNvPr>
        <xdr:cNvGrpSpPr>
          <a:grpSpLocks/>
        </xdr:cNvGrpSpPr>
      </xdr:nvGrpSpPr>
      <xdr:grpSpPr bwMode="auto">
        <a:xfrm>
          <a:off x="1762125" y="2181225"/>
          <a:ext cx="428625" cy="628650"/>
          <a:chOff x="1584960" y="2171700"/>
          <a:chExt cx="388620" cy="632460"/>
        </a:xfrm>
      </xdr:grpSpPr>
      <xdr:cxnSp macro="">
        <xdr:nvCxnSpPr>
          <xdr:cNvPr id="196" name="直線コネクタ 195">
            <a:extLst>
              <a:ext uri="{FF2B5EF4-FFF2-40B4-BE49-F238E27FC236}">
                <a16:creationId xmlns:a16="http://schemas.microsoft.com/office/drawing/2014/main" id="{00000000-0008-0000-0D00-0000C4000000}"/>
              </a:ext>
            </a:extLst>
          </xdr:cNvPr>
          <xdr:cNvCxnSpPr/>
        </xdr:nvCxnSpPr>
        <xdr:spPr bwMode="auto">
          <a:xfrm>
            <a:off x="1584960" y="280416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D00-0000C5000000}"/>
              </a:ext>
            </a:extLst>
          </xdr:cNvPr>
          <xdr:cNvCxnSpPr/>
        </xdr:nvCxnSpPr>
        <xdr:spPr bwMode="auto">
          <a:xfrm rot="5400000" flipH="1" flipV="1">
            <a:off x="1450086" y="248793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D00-0000C6000000}"/>
              </a:ext>
            </a:extLst>
          </xdr:cNvPr>
          <xdr:cNvCxnSpPr/>
        </xdr:nvCxnSpPr>
        <xdr:spPr bwMode="auto">
          <a:xfrm>
            <a:off x="1757680" y="2181283"/>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57150</xdr:rowOff>
    </xdr:from>
    <xdr:to>
      <xdr:col>5</xdr:col>
      <xdr:colOff>0</xdr:colOff>
      <xdr:row>8</xdr:row>
      <xdr:rowOff>57150</xdr:rowOff>
    </xdr:to>
    <xdr:sp macro="" textlink="">
      <xdr:nvSpPr>
        <xdr:cNvPr id="949260" name="Line 5">
          <a:extLst>
            <a:ext uri="{FF2B5EF4-FFF2-40B4-BE49-F238E27FC236}">
              <a16:creationId xmlns:a16="http://schemas.microsoft.com/office/drawing/2014/main" id="{00000000-0008-0000-0D00-00000C7C0E00}"/>
            </a:ext>
          </a:extLst>
        </xdr:cNvPr>
        <xdr:cNvSpPr>
          <a:spLocks noChangeShapeType="1"/>
        </xdr:cNvSpPr>
      </xdr:nvSpPr>
      <xdr:spPr bwMode="auto">
        <a:xfrm rot="-5400000">
          <a:off x="2085975" y="19907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57150</xdr:rowOff>
    </xdr:from>
    <xdr:to>
      <xdr:col>5</xdr:col>
      <xdr:colOff>0</xdr:colOff>
      <xdr:row>10</xdr:row>
      <xdr:rowOff>57150</xdr:rowOff>
    </xdr:to>
    <xdr:sp macro="" textlink="">
      <xdr:nvSpPr>
        <xdr:cNvPr id="949261" name="Line 5">
          <a:extLst>
            <a:ext uri="{FF2B5EF4-FFF2-40B4-BE49-F238E27FC236}">
              <a16:creationId xmlns:a16="http://schemas.microsoft.com/office/drawing/2014/main" id="{00000000-0008-0000-0D00-00000D7C0E00}"/>
            </a:ext>
          </a:extLst>
        </xdr:cNvPr>
        <xdr:cNvSpPr>
          <a:spLocks noChangeShapeType="1"/>
        </xdr:cNvSpPr>
      </xdr:nvSpPr>
      <xdr:spPr bwMode="auto">
        <a:xfrm rot="-5400000">
          <a:off x="2085975" y="26193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95250</xdr:colOff>
      <xdr:row>16</xdr:row>
      <xdr:rowOff>247650</xdr:rowOff>
    </xdr:from>
    <xdr:to>
      <xdr:col>22</xdr:col>
      <xdr:colOff>133350</xdr:colOff>
      <xdr:row>16</xdr:row>
      <xdr:rowOff>247650</xdr:rowOff>
    </xdr:to>
    <xdr:sp macro="" textlink="">
      <xdr:nvSpPr>
        <xdr:cNvPr id="949262" name="Line 223">
          <a:extLst>
            <a:ext uri="{FF2B5EF4-FFF2-40B4-BE49-F238E27FC236}">
              <a16:creationId xmlns:a16="http://schemas.microsoft.com/office/drawing/2014/main" id="{00000000-0008-0000-0D00-00000E7C0E00}"/>
            </a:ext>
          </a:extLst>
        </xdr:cNvPr>
        <xdr:cNvSpPr>
          <a:spLocks noChangeShapeType="1"/>
        </xdr:cNvSpPr>
      </xdr:nvSpPr>
      <xdr:spPr bwMode="auto">
        <a:xfrm rot="-5400000">
          <a:off x="6896100" y="4752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9263" name="Line 1">
          <a:extLst>
            <a:ext uri="{FF2B5EF4-FFF2-40B4-BE49-F238E27FC236}">
              <a16:creationId xmlns:a16="http://schemas.microsoft.com/office/drawing/2014/main" id="{00000000-0008-0000-0D00-00000F7C0E00}"/>
            </a:ext>
          </a:extLst>
        </xdr:cNvPr>
        <xdr:cNvSpPr>
          <a:spLocks noChangeShapeType="1"/>
        </xdr:cNvSpPr>
      </xdr:nvSpPr>
      <xdr:spPr bwMode="auto">
        <a:xfrm rot="-5400000">
          <a:off x="75771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9264" name="Line 1">
          <a:extLst>
            <a:ext uri="{FF2B5EF4-FFF2-40B4-BE49-F238E27FC236}">
              <a16:creationId xmlns:a16="http://schemas.microsoft.com/office/drawing/2014/main" id="{00000000-0008-0000-0D00-0000107C0E00}"/>
            </a:ext>
          </a:extLst>
        </xdr:cNvPr>
        <xdr:cNvSpPr>
          <a:spLocks noChangeShapeType="1"/>
        </xdr:cNvSpPr>
      </xdr:nvSpPr>
      <xdr:spPr bwMode="auto">
        <a:xfrm>
          <a:off x="100488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4.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6218" name="Line 1">
          <a:extLst>
            <a:ext uri="{FF2B5EF4-FFF2-40B4-BE49-F238E27FC236}">
              <a16:creationId xmlns:a16="http://schemas.microsoft.com/office/drawing/2014/main" id="{00000000-0008-0000-0E00-00001A490E00}"/>
            </a:ext>
          </a:extLst>
        </xdr:cNvPr>
        <xdr:cNvSpPr>
          <a:spLocks noChangeShapeType="1"/>
        </xdr:cNvSpPr>
      </xdr:nvSpPr>
      <xdr:spPr bwMode="auto">
        <a:xfrm>
          <a:off x="38100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6219" name="Line 2">
          <a:extLst>
            <a:ext uri="{FF2B5EF4-FFF2-40B4-BE49-F238E27FC236}">
              <a16:creationId xmlns:a16="http://schemas.microsoft.com/office/drawing/2014/main" id="{00000000-0008-0000-0E00-00001B490E00}"/>
            </a:ext>
          </a:extLst>
        </xdr:cNvPr>
        <xdr:cNvSpPr>
          <a:spLocks noChangeShapeType="1"/>
        </xdr:cNvSpPr>
      </xdr:nvSpPr>
      <xdr:spPr bwMode="auto">
        <a:xfrm>
          <a:off x="38100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6220" name="Line 3">
          <a:extLst>
            <a:ext uri="{FF2B5EF4-FFF2-40B4-BE49-F238E27FC236}">
              <a16:creationId xmlns:a16="http://schemas.microsoft.com/office/drawing/2014/main" id="{00000000-0008-0000-0E00-00001C490E00}"/>
            </a:ext>
          </a:extLst>
        </xdr:cNvPr>
        <xdr:cNvSpPr>
          <a:spLocks noChangeShapeType="1"/>
        </xdr:cNvSpPr>
      </xdr:nvSpPr>
      <xdr:spPr bwMode="auto">
        <a:xfrm rot="-5400000">
          <a:off x="39433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6221" name="Line 4">
          <a:extLst>
            <a:ext uri="{FF2B5EF4-FFF2-40B4-BE49-F238E27FC236}">
              <a16:creationId xmlns:a16="http://schemas.microsoft.com/office/drawing/2014/main" id="{00000000-0008-0000-0E00-00001D490E00}"/>
            </a:ext>
          </a:extLst>
        </xdr:cNvPr>
        <xdr:cNvSpPr>
          <a:spLocks noChangeShapeType="1"/>
        </xdr:cNvSpPr>
      </xdr:nvSpPr>
      <xdr:spPr bwMode="auto">
        <a:xfrm flipV="1">
          <a:off x="36195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6222" name="Line 5">
          <a:extLst>
            <a:ext uri="{FF2B5EF4-FFF2-40B4-BE49-F238E27FC236}">
              <a16:creationId xmlns:a16="http://schemas.microsoft.com/office/drawing/2014/main" id="{00000000-0008-0000-0E00-00001E490E00}"/>
            </a:ext>
          </a:extLst>
        </xdr:cNvPr>
        <xdr:cNvSpPr>
          <a:spLocks noChangeShapeType="1"/>
        </xdr:cNvSpPr>
      </xdr:nvSpPr>
      <xdr:spPr bwMode="auto">
        <a:xfrm rot="-5400000">
          <a:off x="4552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6223" name="Line 6">
          <a:extLst>
            <a:ext uri="{FF2B5EF4-FFF2-40B4-BE49-F238E27FC236}">
              <a16:creationId xmlns:a16="http://schemas.microsoft.com/office/drawing/2014/main" id="{00000000-0008-0000-0E00-00001F490E00}"/>
            </a:ext>
          </a:extLst>
        </xdr:cNvPr>
        <xdr:cNvSpPr>
          <a:spLocks noChangeShapeType="1"/>
        </xdr:cNvSpPr>
      </xdr:nvSpPr>
      <xdr:spPr bwMode="auto">
        <a:xfrm rot="-5400000">
          <a:off x="45958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6224" name="Line 7">
          <a:extLst>
            <a:ext uri="{FF2B5EF4-FFF2-40B4-BE49-F238E27FC236}">
              <a16:creationId xmlns:a16="http://schemas.microsoft.com/office/drawing/2014/main" id="{00000000-0008-0000-0E00-000020490E00}"/>
            </a:ext>
          </a:extLst>
        </xdr:cNvPr>
        <xdr:cNvSpPr>
          <a:spLocks noChangeShapeType="1"/>
        </xdr:cNvSpPr>
      </xdr:nvSpPr>
      <xdr:spPr bwMode="auto">
        <a:xfrm rot="-5400000">
          <a:off x="46053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6225" name="Line 8">
          <a:extLst>
            <a:ext uri="{FF2B5EF4-FFF2-40B4-BE49-F238E27FC236}">
              <a16:creationId xmlns:a16="http://schemas.microsoft.com/office/drawing/2014/main" id="{00000000-0008-0000-0E00-00002149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6226" name="Line 9">
          <a:extLst>
            <a:ext uri="{FF2B5EF4-FFF2-40B4-BE49-F238E27FC236}">
              <a16:creationId xmlns:a16="http://schemas.microsoft.com/office/drawing/2014/main" id="{00000000-0008-0000-0E00-000022490E00}"/>
            </a:ext>
          </a:extLst>
        </xdr:cNvPr>
        <xdr:cNvSpPr>
          <a:spLocks noChangeShapeType="1"/>
        </xdr:cNvSpPr>
      </xdr:nvSpPr>
      <xdr:spPr bwMode="auto">
        <a:xfrm rot="-5400000">
          <a:off x="45148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6227" name="Line 16">
          <a:extLst>
            <a:ext uri="{FF2B5EF4-FFF2-40B4-BE49-F238E27FC236}">
              <a16:creationId xmlns:a16="http://schemas.microsoft.com/office/drawing/2014/main" id="{00000000-0008-0000-0E00-00002349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6228" name="Line 27">
          <a:extLst>
            <a:ext uri="{FF2B5EF4-FFF2-40B4-BE49-F238E27FC236}">
              <a16:creationId xmlns:a16="http://schemas.microsoft.com/office/drawing/2014/main" id="{00000000-0008-0000-0E00-000024490E00}"/>
            </a:ext>
          </a:extLst>
        </xdr:cNvPr>
        <xdr:cNvSpPr>
          <a:spLocks noChangeShapeType="1"/>
        </xdr:cNvSpPr>
      </xdr:nvSpPr>
      <xdr:spPr bwMode="auto">
        <a:xfrm rot="-5400000">
          <a:off x="92297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6229" name="Line 28">
          <a:extLst>
            <a:ext uri="{FF2B5EF4-FFF2-40B4-BE49-F238E27FC236}">
              <a16:creationId xmlns:a16="http://schemas.microsoft.com/office/drawing/2014/main" id="{00000000-0008-0000-0E00-000025490E00}"/>
            </a:ext>
          </a:extLst>
        </xdr:cNvPr>
        <xdr:cNvSpPr>
          <a:spLocks noChangeShapeType="1"/>
        </xdr:cNvSpPr>
      </xdr:nvSpPr>
      <xdr:spPr bwMode="auto">
        <a:xfrm rot="-5400000">
          <a:off x="92725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6230" name="Line 29">
          <a:extLst>
            <a:ext uri="{FF2B5EF4-FFF2-40B4-BE49-F238E27FC236}">
              <a16:creationId xmlns:a16="http://schemas.microsoft.com/office/drawing/2014/main" id="{00000000-0008-0000-0E00-000026490E00}"/>
            </a:ext>
          </a:extLst>
        </xdr:cNvPr>
        <xdr:cNvSpPr>
          <a:spLocks noChangeShapeType="1"/>
        </xdr:cNvSpPr>
      </xdr:nvSpPr>
      <xdr:spPr bwMode="auto">
        <a:xfrm flipV="1">
          <a:off x="85153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6231" name="Line 85">
          <a:extLst>
            <a:ext uri="{FF2B5EF4-FFF2-40B4-BE49-F238E27FC236}">
              <a16:creationId xmlns:a16="http://schemas.microsoft.com/office/drawing/2014/main" id="{00000000-0008-0000-0E00-00002749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6232" name="Line 116">
          <a:extLst>
            <a:ext uri="{FF2B5EF4-FFF2-40B4-BE49-F238E27FC236}">
              <a16:creationId xmlns:a16="http://schemas.microsoft.com/office/drawing/2014/main" id="{00000000-0008-0000-0E00-00002849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6233" name="Line 147">
          <a:extLst>
            <a:ext uri="{FF2B5EF4-FFF2-40B4-BE49-F238E27FC236}">
              <a16:creationId xmlns:a16="http://schemas.microsoft.com/office/drawing/2014/main" id="{00000000-0008-0000-0E00-00002949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6234" name="Line 178">
          <a:extLst>
            <a:ext uri="{FF2B5EF4-FFF2-40B4-BE49-F238E27FC236}">
              <a16:creationId xmlns:a16="http://schemas.microsoft.com/office/drawing/2014/main" id="{00000000-0008-0000-0E00-00002A49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6235" name="AutoShape 208">
          <a:extLst>
            <a:ext uri="{FF2B5EF4-FFF2-40B4-BE49-F238E27FC236}">
              <a16:creationId xmlns:a16="http://schemas.microsoft.com/office/drawing/2014/main" id="{00000000-0008-0000-0E00-00002B490E00}"/>
            </a:ext>
          </a:extLst>
        </xdr:cNvPr>
        <xdr:cNvSpPr>
          <a:spLocks/>
        </xdr:cNvSpPr>
      </xdr:nvSpPr>
      <xdr:spPr bwMode="auto">
        <a:xfrm>
          <a:off x="68770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6236" name="Line 209">
          <a:extLst>
            <a:ext uri="{FF2B5EF4-FFF2-40B4-BE49-F238E27FC236}">
              <a16:creationId xmlns:a16="http://schemas.microsoft.com/office/drawing/2014/main" id="{00000000-0008-0000-0E00-00002C490E00}"/>
            </a:ext>
          </a:extLst>
        </xdr:cNvPr>
        <xdr:cNvSpPr>
          <a:spLocks noChangeShapeType="1"/>
        </xdr:cNvSpPr>
      </xdr:nvSpPr>
      <xdr:spPr bwMode="auto">
        <a:xfrm flipH="1">
          <a:off x="68770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133350</xdr:rowOff>
    </xdr:from>
    <xdr:to>
      <xdr:col>43</xdr:col>
      <xdr:colOff>0</xdr:colOff>
      <xdr:row>17</xdr:row>
      <xdr:rowOff>133350</xdr:rowOff>
    </xdr:to>
    <xdr:sp macro="" textlink="">
      <xdr:nvSpPr>
        <xdr:cNvPr id="936237" name="AutoShape 211">
          <a:extLst>
            <a:ext uri="{FF2B5EF4-FFF2-40B4-BE49-F238E27FC236}">
              <a16:creationId xmlns:a16="http://schemas.microsoft.com/office/drawing/2014/main" id="{00000000-0008-0000-0E00-00002D490E00}"/>
            </a:ext>
          </a:extLst>
        </xdr:cNvPr>
        <xdr:cNvSpPr>
          <a:spLocks/>
        </xdr:cNvSpPr>
      </xdr:nvSpPr>
      <xdr:spPr bwMode="auto">
        <a:xfrm>
          <a:off x="127539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133350</xdr:rowOff>
    </xdr:from>
    <xdr:to>
      <xdr:col>43</xdr:col>
      <xdr:colOff>0</xdr:colOff>
      <xdr:row>16</xdr:row>
      <xdr:rowOff>133350</xdr:rowOff>
    </xdr:to>
    <xdr:sp macro="" textlink="">
      <xdr:nvSpPr>
        <xdr:cNvPr id="936238" name="Line 212">
          <a:extLst>
            <a:ext uri="{FF2B5EF4-FFF2-40B4-BE49-F238E27FC236}">
              <a16:creationId xmlns:a16="http://schemas.microsoft.com/office/drawing/2014/main" id="{00000000-0008-0000-0E00-00002E490E00}"/>
            </a:ext>
          </a:extLst>
        </xdr:cNvPr>
        <xdr:cNvSpPr>
          <a:spLocks noChangeShapeType="1"/>
        </xdr:cNvSpPr>
      </xdr:nvSpPr>
      <xdr:spPr bwMode="auto">
        <a:xfrm flipH="1">
          <a:off x="12753975" y="47529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36239" name="Line 223">
          <a:extLst>
            <a:ext uri="{FF2B5EF4-FFF2-40B4-BE49-F238E27FC236}">
              <a16:creationId xmlns:a16="http://schemas.microsoft.com/office/drawing/2014/main" id="{00000000-0008-0000-0E00-00002F490E00}"/>
            </a:ext>
          </a:extLst>
        </xdr:cNvPr>
        <xdr:cNvSpPr>
          <a:spLocks noChangeShapeType="1"/>
        </xdr:cNvSpPr>
      </xdr:nvSpPr>
      <xdr:spPr bwMode="auto">
        <a:xfrm rot="-5400000">
          <a:off x="91725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238125</xdr:rowOff>
    </xdr:from>
    <xdr:to>
      <xdr:col>32</xdr:col>
      <xdr:colOff>0</xdr:colOff>
      <xdr:row>13</xdr:row>
      <xdr:rowOff>238125</xdr:rowOff>
    </xdr:to>
    <xdr:sp macro="" textlink="">
      <xdr:nvSpPr>
        <xdr:cNvPr id="936240" name="Line 221">
          <a:extLst>
            <a:ext uri="{FF2B5EF4-FFF2-40B4-BE49-F238E27FC236}">
              <a16:creationId xmlns:a16="http://schemas.microsoft.com/office/drawing/2014/main" id="{00000000-0008-0000-0E00-000030490E00}"/>
            </a:ext>
          </a:extLst>
        </xdr:cNvPr>
        <xdr:cNvSpPr>
          <a:spLocks noChangeShapeType="1"/>
        </xdr:cNvSpPr>
      </xdr:nvSpPr>
      <xdr:spPr bwMode="auto">
        <a:xfrm rot="-5400000">
          <a:off x="92630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209550</xdr:colOff>
      <xdr:row>10</xdr:row>
      <xdr:rowOff>171450</xdr:rowOff>
    </xdr:to>
    <xdr:grpSp>
      <xdr:nvGrpSpPr>
        <xdr:cNvPr id="936241" name="グループ化 36">
          <a:extLst>
            <a:ext uri="{FF2B5EF4-FFF2-40B4-BE49-F238E27FC236}">
              <a16:creationId xmlns:a16="http://schemas.microsoft.com/office/drawing/2014/main" id="{00000000-0008-0000-0E00-000031490E00}"/>
            </a:ext>
          </a:extLst>
        </xdr:cNvPr>
        <xdr:cNvGrpSpPr>
          <a:grpSpLocks/>
        </xdr:cNvGrpSpPr>
      </xdr:nvGrpSpPr>
      <xdr:grpSpPr bwMode="auto">
        <a:xfrm>
          <a:off x="1762125" y="2209800"/>
          <a:ext cx="428625" cy="638175"/>
          <a:chOff x="1584960" y="2202180"/>
          <a:chExt cx="388620" cy="632460"/>
        </a:xfrm>
      </xdr:grpSpPr>
      <xdr:cxnSp macro="">
        <xdr:nvCxnSpPr>
          <xdr:cNvPr id="196" name="直線コネクタ 195">
            <a:extLst>
              <a:ext uri="{FF2B5EF4-FFF2-40B4-BE49-F238E27FC236}">
                <a16:creationId xmlns:a16="http://schemas.microsoft.com/office/drawing/2014/main" id="{00000000-0008-0000-0E00-0000C4000000}"/>
              </a:ext>
            </a:extLst>
          </xdr:cNvPr>
          <xdr:cNvCxnSpPr/>
        </xdr:nvCxnSpPr>
        <xdr:spPr bwMode="auto">
          <a:xfrm>
            <a:off x="1584960" y="283464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E00-0000C5000000}"/>
              </a:ext>
            </a:extLst>
          </xdr:cNvPr>
          <xdr:cNvCxnSpPr/>
        </xdr:nvCxnSpPr>
        <xdr:spPr bwMode="auto">
          <a:xfrm rot="5400000" flipH="1" flipV="1">
            <a:off x="1450086"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E00-0000C6000000}"/>
              </a:ext>
            </a:extLst>
          </xdr:cNvPr>
          <xdr:cNvCxnSpPr/>
        </xdr:nvCxnSpPr>
        <xdr:spPr bwMode="auto">
          <a:xfrm>
            <a:off x="1757680" y="221162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85725</xdr:rowOff>
    </xdr:from>
    <xdr:to>
      <xdr:col>5</xdr:col>
      <xdr:colOff>0</xdr:colOff>
      <xdr:row>8</xdr:row>
      <xdr:rowOff>85725</xdr:rowOff>
    </xdr:to>
    <xdr:sp macro="" textlink="">
      <xdr:nvSpPr>
        <xdr:cNvPr id="936242" name="Line 5">
          <a:extLst>
            <a:ext uri="{FF2B5EF4-FFF2-40B4-BE49-F238E27FC236}">
              <a16:creationId xmlns:a16="http://schemas.microsoft.com/office/drawing/2014/main" id="{00000000-0008-0000-0E00-000032490E00}"/>
            </a:ext>
          </a:extLst>
        </xdr:cNvPr>
        <xdr:cNvSpPr>
          <a:spLocks noChangeShapeType="1"/>
        </xdr:cNvSpPr>
      </xdr:nvSpPr>
      <xdr:spPr bwMode="auto">
        <a:xfrm rot="-5400000">
          <a:off x="2085975" y="2019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95250</xdr:rowOff>
    </xdr:from>
    <xdr:to>
      <xdr:col>5</xdr:col>
      <xdr:colOff>0</xdr:colOff>
      <xdr:row>10</xdr:row>
      <xdr:rowOff>95250</xdr:rowOff>
    </xdr:to>
    <xdr:sp macro="" textlink="">
      <xdr:nvSpPr>
        <xdr:cNvPr id="936243" name="Line 5">
          <a:extLst>
            <a:ext uri="{FF2B5EF4-FFF2-40B4-BE49-F238E27FC236}">
              <a16:creationId xmlns:a16="http://schemas.microsoft.com/office/drawing/2014/main" id="{00000000-0008-0000-0E00-000033490E00}"/>
            </a:ext>
          </a:extLst>
        </xdr:cNvPr>
        <xdr:cNvSpPr>
          <a:spLocks noChangeShapeType="1"/>
        </xdr:cNvSpPr>
      </xdr:nvSpPr>
      <xdr:spPr bwMode="auto">
        <a:xfrm rot="-5400000">
          <a:off x="2085975" y="26574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114300</xdr:colOff>
      <xdr:row>16</xdr:row>
      <xdr:rowOff>266700</xdr:rowOff>
    </xdr:from>
    <xdr:to>
      <xdr:col>22</xdr:col>
      <xdr:colOff>142875</xdr:colOff>
      <xdr:row>16</xdr:row>
      <xdr:rowOff>266700</xdr:rowOff>
    </xdr:to>
    <xdr:sp macro="" textlink="">
      <xdr:nvSpPr>
        <xdr:cNvPr id="936244" name="Line 223">
          <a:extLst>
            <a:ext uri="{FF2B5EF4-FFF2-40B4-BE49-F238E27FC236}">
              <a16:creationId xmlns:a16="http://schemas.microsoft.com/office/drawing/2014/main" id="{00000000-0008-0000-0E00-000034490E00}"/>
            </a:ext>
          </a:extLst>
        </xdr:cNvPr>
        <xdr:cNvSpPr>
          <a:spLocks noChangeShapeType="1"/>
        </xdr:cNvSpPr>
      </xdr:nvSpPr>
      <xdr:spPr bwMode="auto">
        <a:xfrm rot="-5400000">
          <a:off x="6910388"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6245" name="Line 1">
          <a:extLst>
            <a:ext uri="{FF2B5EF4-FFF2-40B4-BE49-F238E27FC236}">
              <a16:creationId xmlns:a16="http://schemas.microsoft.com/office/drawing/2014/main" id="{00000000-0008-0000-0E00-000035490E00}"/>
            </a:ext>
          </a:extLst>
        </xdr:cNvPr>
        <xdr:cNvSpPr>
          <a:spLocks noChangeShapeType="1"/>
        </xdr:cNvSpPr>
      </xdr:nvSpPr>
      <xdr:spPr bwMode="auto">
        <a:xfrm rot="-5400000">
          <a:off x="75771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6246" name="Line 1">
          <a:extLst>
            <a:ext uri="{FF2B5EF4-FFF2-40B4-BE49-F238E27FC236}">
              <a16:creationId xmlns:a16="http://schemas.microsoft.com/office/drawing/2014/main" id="{00000000-0008-0000-0E00-000036490E00}"/>
            </a:ext>
          </a:extLst>
        </xdr:cNvPr>
        <xdr:cNvSpPr>
          <a:spLocks noChangeShapeType="1"/>
        </xdr:cNvSpPr>
      </xdr:nvSpPr>
      <xdr:spPr bwMode="auto">
        <a:xfrm>
          <a:off x="100488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5.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7237" name="Line 1">
          <a:extLst>
            <a:ext uri="{FF2B5EF4-FFF2-40B4-BE49-F238E27FC236}">
              <a16:creationId xmlns:a16="http://schemas.microsoft.com/office/drawing/2014/main" id="{00000000-0008-0000-0F00-0000154D0E00}"/>
            </a:ext>
          </a:extLst>
        </xdr:cNvPr>
        <xdr:cNvSpPr>
          <a:spLocks noChangeShapeType="1"/>
        </xdr:cNvSpPr>
      </xdr:nvSpPr>
      <xdr:spPr bwMode="auto">
        <a:xfrm>
          <a:off x="38100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7238" name="Line 2">
          <a:extLst>
            <a:ext uri="{FF2B5EF4-FFF2-40B4-BE49-F238E27FC236}">
              <a16:creationId xmlns:a16="http://schemas.microsoft.com/office/drawing/2014/main" id="{00000000-0008-0000-0F00-0000164D0E00}"/>
            </a:ext>
          </a:extLst>
        </xdr:cNvPr>
        <xdr:cNvSpPr>
          <a:spLocks noChangeShapeType="1"/>
        </xdr:cNvSpPr>
      </xdr:nvSpPr>
      <xdr:spPr bwMode="auto">
        <a:xfrm>
          <a:off x="38100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7239" name="Line 3">
          <a:extLst>
            <a:ext uri="{FF2B5EF4-FFF2-40B4-BE49-F238E27FC236}">
              <a16:creationId xmlns:a16="http://schemas.microsoft.com/office/drawing/2014/main" id="{00000000-0008-0000-0F00-0000174D0E00}"/>
            </a:ext>
          </a:extLst>
        </xdr:cNvPr>
        <xdr:cNvSpPr>
          <a:spLocks noChangeShapeType="1"/>
        </xdr:cNvSpPr>
      </xdr:nvSpPr>
      <xdr:spPr bwMode="auto">
        <a:xfrm rot="-5400000">
          <a:off x="39433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7240" name="Line 4">
          <a:extLst>
            <a:ext uri="{FF2B5EF4-FFF2-40B4-BE49-F238E27FC236}">
              <a16:creationId xmlns:a16="http://schemas.microsoft.com/office/drawing/2014/main" id="{00000000-0008-0000-0F00-0000184D0E00}"/>
            </a:ext>
          </a:extLst>
        </xdr:cNvPr>
        <xdr:cNvSpPr>
          <a:spLocks noChangeShapeType="1"/>
        </xdr:cNvSpPr>
      </xdr:nvSpPr>
      <xdr:spPr bwMode="auto">
        <a:xfrm flipV="1">
          <a:off x="36195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7241" name="Line 5">
          <a:extLst>
            <a:ext uri="{FF2B5EF4-FFF2-40B4-BE49-F238E27FC236}">
              <a16:creationId xmlns:a16="http://schemas.microsoft.com/office/drawing/2014/main" id="{00000000-0008-0000-0F00-0000194D0E00}"/>
            </a:ext>
          </a:extLst>
        </xdr:cNvPr>
        <xdr:cNvSpPr>
          <a:spLocks noChangeShapeType="1"/>
        </xdr:cNvSpPr>
      </xdr:nvSpPr>
      <xdr:spPr bwMode="auto">
        <a:xfrm rot="-5400000">
          <a:off x="4552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7242" name="Line 6">
          <a:extLst>
            <a:ext uri="{FF2B5EF4-FFF2-40B4-BE49-F238E27FC236}">
              <a16:creationId xmlns:a16="http://schemas.microsoft.com/office/drawing/2014/main" id="{00000000-0008-0000-0F00-00001A4D0E00}"/>
            </a:ext>
          </a:extLst>
        </xdr:cNvPr>
        <xdr:cNvSpPr>
          <a:spLocks noChangeShapeType="1"/>
        </xdr:cNvSpPr>
      </xdr:nvSpPr>
      <xdr:spPr bwMode="auto">
        <a:xfrm rot="-5400000">
          <a:off x="45958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7243" name="Line 7">
          <a:extLst>
            <a:ext uri="{FF2B5EF4-FFF2-40B4-BE49-F238E27FC236}">
              <a16:creationId xmlns:a16="http://schemas.microsoft.com/office/drawing/2014/main" id="{00000000-0008-0000-0F00-00001B4D0E00}"/>
            </a:ext>
          </a:extLst>
        </xdr:cNvPr>
        <xdr:cNvSpPr>
          <a:spLocks noChangeShapeType="1"/>
        </xdr:cNvSpPr>
      </xdr:nvSpPr>
      <xdr:spPr bwMode="auto">
        <a:xfrm rot="-5400000">
          <a:off x="46053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7244" name="Line 8">
          <a:extLst>
            <a:ext uri="{FF2B5EF4-FFF2-40B4-BE49-F238E27FC236}">
              <a16:creationId xmlns:a16="http://schemas.microsoft.com/office/drawing/2014/main" id="{00000000-0008-0000-0F00-00001C4D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7245" name="Line 9">
          <a:extLst>
            <a:ext uri="{FF2B5EF4-FFF2-40B4-BE49-F238E27FC236}">
              <a16:creationId xmlns:a16="http://schemas.microsoft.com/office/drawing/2014/main" id="{00000000-0008-0000-0F00-00001D4D0E00}"/>
            </a:ext>
          </a:extLst>
        </xdr:cNvPr>
        <xdr:cNvSpPr>
          <a:spLocks noChangeShapeType="1"/>
        </xdr:cNvSpPr>
      </xdr:nvSpPr>
      <xdr:spPr bwMode="auto">
        <a:xfrm rot="-5400000">
          <a:off x="45148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7246" name="Line 16">
          <a:extLst>
            <a:ext uri="{FF2B5EF4-FFF2-40B4-BE49-F238E27FC236}">
              <a16:creationId xmlns:a16="http://schemas.microsoft.com/office/drawing/2014/main" id="{00000000-0008-0000-0F00-00001E4D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7247" name="Line 27">
          <a:extLst>
            <a:ext uri="{FF2B5EF4-FFF2-40B4-BE49-F238E27FC236}">
              <a16:creationId xmlns:a16="http://schemas.microsoft.com/office/drawing/2014/main" id="{00000000-0008-0000-0F00-00001F4D0E00}"/>
            </a:ext>
          </a:extLst>
        </xdr:cNvPr>
        <xdr:cNvSpPr>
          <a:spLocks noChangeShapeType="1"/>
        </xdr:cNvSpPr>
      </xdr:nvSpPr>
      <xdr:spPr bwMode="auto">
        <a:xfrm rot="-5400000">
          <a:off x="92297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7248" name="Line 28">
          <a:extLst>
            <a:ext uri="{FF2B5EF4-FFF2-40B4-BE49-F238E27FC236}">
              <a16:creationId xmlns:a16="http://schemas.microsoft.com/office/drawing/2014/main" id="{00000000-0008-0000-0F00-0000204D0E00}"/>
            </a:ext>
          </a:extLst>
        </xdr:cNvPr>
        <xdr:cNvSpPr>
          <a:spLocks noChangeShapeType="1"/>
        </xdr:cNvSpPr>
      </xdr:nvSpPr>
      <xdr:spPr bwMode="auto">
        <a:xfrm rot="-5400000">
          <a:off x="92725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7249" name="Line 29">
          <a:extLst>
            <a:ext uri="{FF2B5EF4-FFF2-40B4-BE49-F238E27FC236}">
              <a16:creationId xmlns:a16="http://schemas.microsoft.com/office/drawing/2014/main" id="{00000000-0008-0000-0F00-0000214D0E00}"/>
            </a:ext>
          </a:extLst>
        </xdr:cNvPr>
        <xdr:cNvSpPr>
          <a:spLocks noChangeShapeType="1"/>
        </xdr:cNvSpPr>
      </xdr:nvSpPr>
      <xdr:spPr bwMode="auto">
        <a:xfrm flipV="1">
          <a:off x="85153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7250" name="Line 85">
          <a:extLst>
            <a:ext uri="{FF2B5EF4-FFF2-40B4-BE49-F238E27FC236}">
              <a16:creationId xmlns:a16="http://schemas.microsoft.com/office/drawing/2014/main" id="{00000000-0008-0000-0F00-0000224D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7251" name="Line 116">
          <a:extLst>
            <a:ext uri="{FF2B5EF4-FFF2-40B4-BE49-F238E27FC236}">
              <a16:creationId xmlns:a16="http://schemas.microsoft.com/office/drawing/2014/main" id="{00000000-0008-0000-0F00-0000234D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7252" name="Line 147">
          <a:extLst>
            <a:ext uri="{FF2B5EF4-FFF2-40B4-BE49-F238E27FC236}">
              <a16:creationId xmlns:a16="http://schemas.microsoft.com/office/drawing/2014/main" id="{00000000-0008-0000-0F00-0000244D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7253" name="Line 178">
          <a:extLst>
            <a:ext uri="{FF2B5EF4-FFF2-40B4-BE49-F238E27FC236}">
              <a16:creationId xmlns:a16="http://schemas.microsoft.com/office/drawing/2014/main" id="{00000000-0008-0000-0F00-0000254D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7254" name="AutoShape 208">
          <a:extLst>
            <a:ext uri="{FF2B5EF4-FFF2-40B4-BE49-F238E27FC236}">
              <a16:creationId xmlns:a16="http://schemas.microsoft.com/office/drawing/2014/main" id="{00000000-0008-0000-0F00-0000264D0E00}"/>
            </a:ext>
          </a:extLst>
        </xdr:cNvPr>
        <xdr:cNvSpPr>
          <a:spLocks/>
        </xdr:cNvSpPr>
      </xdr:nvSpPr>
      <xdr:spPr bwMode="auto">
        <a:xfrm>
          <a:off x="68770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7255" name="Line 209">
          <a:extLst>
            <a:ext uri="{FF2B5EF4-FFF2-40B4-BE49-F238E27FC236}">
              <a16:creationId xmlns:a16="http://schemas.microsoft.com/office/drawing/2014/main" id="{00000000-0008-0000-0F00-0000274D0E00}"/>
            </a:ext>
          </a:extLst>
        </xdr:cNvPr>
        <xdr:cNvSpPr>
          <a:spLocks noChangeShapeType="1"/>
        </xdr:cNvSpPr>
      </xdr:nvSpPr>
      <xdr:spPr bwMode="auto">
        <a:xfrm flipH="1">
          <a:off x="68770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152400</xdr:rowOff>
    </xdr:from>
    <xdr:to>
      <xdr:col>43</xdr:col>
      <xdr:colOff>0</xdr:colOff>
      <xdr:row>17</xdr:row>
      <xdr:rowOff>142875</xdr:rowOff>
    </xdr:to>
    <xdr:sp macro="" textlink="">
      <xdr:nvSpPr>
        <xdr:cNvPr id="937256" name="AutoShape 211">
          <a:extLst>
            <a:ext uri="{FF2B5EF4-FFF2-40B4-BE49-F238E27FC236}">
              <a16:creationId xmlns:a16="http://schemas.microsoft.com/office/drawing/2014/main" id="{00000000-0008-0000-0F00-0000284D0E00}"/>
            </a:ext>
          </a:extLst>
        </xdr:cNvPr>
        <xdr:cNvSpPr>
          <a:spLocks/>
        </xdr:cNvSpPr>
      </xdr:nvSpPr>
      <xdr:spPr bwMode="auto">
        <a:xfrm>
          <a:off x="12753975" y="445770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171450</xdr:rowOff>
    </xdr:from>
    <xdr:to>
      <xdr:col>43</xdr:col>
      <xdr:colOff>0</xdr:colOff>
      <xdr:row>16</xdr:row>
      <xdr:rowOff>171450</xdr:rowOff>
    </xdr:to>
    <xdr:sp macro="" textlink="">
      <xdr:nvSpPr>
        <xdr:cNvPr id="937257" name="Line 212">
          <a:extLst>
            <a:ext uri="{FF2B5EF4-FFF2-40B4-BE49-F238E27FC236}">
              <a16:creationId xmlns:a16="http://schemas.microsoft.com/office/drawing/2014/main" id="{00000000-0008-0000-0F00-0000294D0E00}"/>
            </a:ext>
          </a:extLst>
        </xdr:cNvPr>
        <xdr:cNvSpPr>
          <a:spLocks noChangeShapeType="1"/>
        </xdr:cNvSpPr>
      </xdr:nvSpPr>
      <xdr:spPr bwMode="auto">
        <a:xfrm flipH="1">
          <a:off x="127539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285750</xdr:rowOff>
    </xdr:from>
    <xdr:to>
      <xdr:col>31</xdr:col>
      <xdr:colOff>114300</xdr:colOff>
      <xdr:row>16</xdr:row>
      <xdr:rowOff>285750</xdr:rowOff>
    </xdr:to>
    <xdr:sp macro="" textlink="">
      <xdr:nvSpPr>
        <xdr:cNvPr id="937258" name="Line 223">
          <a:extLst>
            <a:ext uri="{FF2B5EF4-FFF2-40B4-BE49-F238E27FC236}">
              <a16:creationId xmlns:a16="http://schemas.microsoft.com/office/drawing/2014/main" id="{00000000-0008-0000-0F00-00002A4D0E00}"/>
            </a:ext>
          </a:extLst>
        </xdr:cNvPr>
        <xdr:cNvSpPr>
          <a:spLocks noChangeShapeType="1"/>
        </xdr:cNvSpPr>
      </xdr:nvSpPr>
      <xdr:spPr bwMode="auto">
        <a:xfrm rot="-5400000">
          <a:off x="91725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228600</xdr:rowOff>
    </xdr:from>
    <xdr:to>
      <xdr:col>32</xdr:col>
      <xdr:colOff>0</xdr:colOff>
      <xdr:row>13</xdr:row>
      <xdr:rowOff>228600</xdr:rowOff>
    </xdr:to>
    <xdr:sp macro="" textlink="">
      <xdr:nvSpPr>
        <xdr:cNvPr id="937259" name="Line 221">
          <a:extLst>
            <a:ext uri="{FF2B5EF4-FFF2-40B4-BE49-F238E27FC236}">
              <a16:creationId xmlns:a16="http://schemas.microsoft.com/office/drawing/2014/main" id="{00000000-0008-0000-0F00-00002B4D0E00}"/>
            </a:ext>
          </a:extLst>
        </xdr:cNvPr>
        <xdr:cNvSpPr>
          <a:spLocks noChangeShapeType="1"/>
        </xdr:cNvSpPr>
      </xdr:nvSpPr>
      <xdr:spPr bwMode="auto">
        <a:xfrm rot="-5400000">
          <a:off x="92630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209550</xdr:colOff>
      <xdr:row>10</xdr:row>
      <xdr:rowOff>161925</xdr:rowOff>
    </xdr:to>
    <xdr:grpSp>
      <xdr:nvGrpSpPr>
        <xdr:cNvPr id="937260" name="グループ化 36">
          <a:extLst>
            <a:ext uri="{FF2B5EF4-FFF2-40B4-BE49-F238E27FC236}">
              <a16:creationId xmlns:a16="http://schemas.microsoft.com/office/drawing/2014/main" id="{00000000-0008-0000-0F00-00002C4D0E00}"/>
            </a:ext>
          </a:extLst>
        </xdr:cNvPr>
        <xdr:cNvGrpSpPr>
          <a:grpSpLocks/>
        </xdr:cNvGrpSpPr>
      </xdr:nvGrpSpPr>
      <xdr:grpSpPr bwMode="auto">
        <a:xfrm>
          <a:off x="1762125" y="2200275"/>
          <a:ext cx="428625" cy="638175"/>
          <a:chOff x="1584960" y="2194560"/>
          <a:chExt cx="388620" cy="632460"/>
        </a:xfrm>
      </xdr:grpSpPr>
      <xdr:cxnSp macro="">
        <xdr:nvCxnSpPr>
          <xdr:cNvPr id="196" name="直線コネクタ 195">
            <a:extLst>
              <a:ext uri="{FF2B5EF4-FFF2-40B4-BE49-F238E27FC236}">
                <a16:creationId xmlns:a16="http://schemas.microsoft.com/office/drawing/2014/main" id="{00000000-0008-0000-0F00-0000C4000000}"/>
              </a:ext>
            </a:extLst>
          </xdr:cNvPr>
          <xdr:cNvCxnSpPr/>
        </xdr:nvCxnSpPr>
        <xdr:spPr bwMode="auto">
          <a:xfrm>
            <a:off x="1584960" y="282702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F00-0000C5000000}"/>
              </a:ext>
            </a:extLst>
          </xdr:cNvPr>
          <xdr:cNvCxnSpPr/>
        </xdr:nvCxnSpPr>
        <xdr:spPr bwMode="auto">
          <a:xfrm rot="5400000" flipH="1" flipV="1">
            <a:off x="1450086"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F00-0000C6000000}"/>
              </a:ext>
            </a:extLst>
          </xdr:cNvPr>
          <xdr:cNvCxnSpPr/>
        </xdr:nvCxnSpPr>
        <xdr:spPr bwMode="auto">
          <a:xfrm>
            <a:off x="1757680" y="220400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76200</xdr:rowOff>
    </xdr:from>
    <xdr:to>
      <xdr:col>5</xdr:col>
      <xdr:colOff>0</xdr:colOff>
      <xdr:row>8</xdr:row>
      <xdr:rowOff>76200</xdr:rowOff>
    </xdr:to>
    <xdr:sp macro="" textlink="">
      <xdr:nvSpPr>
        <xdr:cNvPr id="937261" name="Line 5">
          <a:extLst>
            <a:ext uri="{FF2B5EF4-FFF2-40B4-BE49-F238E27FC236}">
              <a16:creationId xmlns:a16="http://schemas.microsoft.com/office/drawing/2014/main" id="{00000000-0008-0000-0F00-00002D4D0E00}"/>
            </a:ext>
          </a:extLst>
        </xdr:cNvPr>
        <xdr:cNvSpPr>
          <a:spLocks noChangeShapeType="1"/>
        </xdr:cNvSpPr>
      </xdr:nvSpPr>
      <xdr:spPr bwMode="auto">
        <a:xfrm rot="-5400000">
          <a:off x="2085975" y="20097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85725</xdr:rowOff>
    </xdr:from>
    <xdr:to>
      <xdr:col>5</xdr:col>
      <xdr:colOff>0</xdr:colOff>
      <xdr:row>10</xdr:row>
      <xdr:rowOff>85725</xdr:rowOff>
    </xdr:to>
    <xdr:sp macro="" textlink="">
      <xdr:nvSpPr>
        <xdr:cNvPr id="937262" name="Line 5">
          <a:extLst>
            <a:ext uri="{FF2B5EF4-FFF2-40B4-BE49-F238E27FC236}">
              <a16:creationId xmlns:a16="http://schemas.microsoft.com/office/drawing/2014/main" id="{00000000-0008-0000-0F00-00002E4D0E00}"/>
            </a:ext>
          </a:extLst>
        </xdr:cNvPr>
        <xdr:cNvSpPr>
          <a:spLocks noChangeShapeType="1"/>
        </xdr:cNvSpPr>
      </xdr:nvSpPr>
      <xdr:spPr bwMode="auto">
        <a:xfrm rot="-5400000">
          <a:off x="2085975" y="26479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104775</xdr:colOff>
      <xdr:row>16</xdr:row>
      <xdr:rowOff>276225</xdr:rowOff>
    </xdr:from>
    <xdr:to>
      <xdr:col>22</xdr:col>
      <xdr:colOff>142875</xdr:colOff>
      <xdr:row>16</xdr:row>
      <xdr:rowOff>276225</xdr:rowOff>
    </xdr:to>
    <xdr:sp macro="" textlink="">
      <xdr:nvSpPr>
        <xdr:cNvPr id="937263" name="Line 223">
          <a:extLst>
            <a:ext uri="{FF2B5EF4-FFF2-40B4-BE49-F238E27FC236}">
              <a16:creationId xmlns:a16="http://schemas.microsoft.com/office/drawing/2014/main" id="{00000000-0008-0000-0F00-00002F4D0E00}"/>
            </a:ext>
          </a:extLst>
        </xdr:cNvPr>
        <xdr:cNvSpPr>
          <a:spLocks noChangeShapeType="1"/>
        </xdr:cNvSpPr>
      </xdr:nvSpPr>
      <xdr:spPr bwMode="auto">
        <a:xfrm rot="-5400000">
          <a:off x="690562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7264" name="Line 1">
          <a:extLst>
            <a:ext uri="{FF2B5EF4-FFF2-40B4-BE49-F238E27FC236}">
              <a16:creationId xmlns:a16="http://schemas.microsoft.com/office/drawing/2014/main" id="{00000000-0008-0000-0F00-0000304D0E00}"/>
            </a:ext>
          </a:extLst>
        </xdr:cNvPr>
        <xdr:cNvSpPr>
          <a:spLocks noChangeShapeType="1"/>
        </xdr:cNvSpPr>
      </xdr:nvSpPr>
      <xdr:spPr bwMode="auto">
        <a:xfrm rot="-5400000">
          <a:off x="75771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7265" name="Line 1">
          <a:extLst>
            <a:ext uri="{FF2B5EF4-FFF2-40B4-BE49-F238E27FC236}">
              <a16:creationId xmlns:a16="http://schemas.microsoft.com/office/drawing/2014/main" id="{00000000-0008-0000-0F00-0000314D0E00}"/>
            </a:ext>
          </a:extLst>
        </xdr:cNvPr>
        <xdr:cNvSpPr>
          <a:spLocks noChangeShapeType="1"/>
        </xdr:cNvSpPr>
      </xdr:nvSpPr>
      <xdr:spPr bwMode="auto">
        <a:xfrm>
          <a:off x="100488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6.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9194" name="Line 1">
          <a:extLst>
            <a:ext uri="{FF2B5EF4-FFF2-40B4-BE49-F238E27FC236}">
              <a16:creationId xmlns:a16="http://schemas.microsoft.com/office/drawing/2014/main" id="{00000000-0008-0000-1000-0000BA540E00}"/>
            </a:ext>
          </a:extLst>
        </xdr:cNvPr>
        <xdr:cNvSpPr>
          <a:spLocks noChangeShapeType="1"/>
        </xdr:cNvSpPr>
      </xdr:nvSpPr>
      <xdr:spPr bwMode="auto">
        <a:xfrm>
          <a:off x="38100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9195" name="Line 2">
          <a:extLst>
            <a:ext uri="{FF2B5EF4-FFF2-40B4-BE49-F238E27FC236}">
              <a16:creationId xmlns:a16="http://schemas.microsoft.com/office/drawing/2014/main" id="{00000000-0008-0000-1000-0000BB540E00}"/>
            </a:ext>
          </a:extLst>
        </xdr:cNvPr>
        <xdr:cNvSpPr>
          <a:spLocks noChangeShapeType="1"/>
        </xdr:cNvSpPr>
      </xdr:nvSpPr>
      <xdr:spPr bwMode="auto">
        <a:xfrm>
          <a:off x="38100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9196" name="Line 3">
          <a:extLst>
            <a:ext uri="{FF2B5EF4-FFF2-40B4-BE49-F238E27FC236}">
              <a16:creationId xmlns:a16="http://schemas.microsoft.com/office/drawing/2014/main" id="{00000000-0008-0000-1000-0000BC540E00}"/>
            </a:ext>
          </a:extLst>
        </xdr:cNvPr>
        <xdr:cNvSpPr>
          <a:spLocks noChangeShapeType="1"/>
        </xdr:cNvSpPr>
      </xdr:nvSpPr>
      <xdr:spPr bwMode="auto">
        <a:xfrm rot="-5400000">
          <a:off x="39433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9197" name="Line 4">
          <a:extLst>
            <a:ext uri="{FF2B5EF4-FFF2-40B4-BE49-F238E27FC236}">
              <a16:creationId xmlns:a16="http://schemas.microsoft.com/office/drawing/2014/main" id="{00000000-0008-0000-1000-0000BD540E00}"/>
            </a:ext>
          </a:extLst>
        </xdr:cNvPr>
        <xdr:cNvSpPr>
          <a:spLocks noChangeShapeType="1"/>
        </xdr:cNvSpPr>
      </xdr:nvSpPr>
      <xdr:spPr bwMode="auto">
        <a:xfrm flipV="1">
          <a:off x="36195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9198" name="Line 5">
          <a:extLst>
            <a:ext uri="{FF2B5EF4-FFF2-40B4-BE49-F238E27FC236}">
              <a16:creationId xmlns:a16="http://schemas.microsoft.com/office/drawing/2014/main" id="{00000000-0008-0000-1000-0000BE540E00}"/>
            </a:ext>
          </a:extLst>
        </xdr:cNvPr>
        <xdr:cNvSpPr>
          <a:spLocks noChangeShapeType="1"/>
        </xdr:cNvSpPr>
      </xdr:nvSpPr>
      <xdr:spPr bwMode="auto">
        <a:xfrm rot="-5400000">
          <a:off x="4552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9199" name="Line 6">
          <a:extLst>
            <a:ext uri="{FF2B5EF4-FFF2-40B4-BE49-F238E27FC236}">
              <a16:creationId xmlns:a16="http://schemas.microsoft.com/office/drawing/2014/main" id="{00000000-0008-0000-1000-0000BF540E00}"/>
            </a:ext>
          </a:extLst>
        </xdr:cNvPr>
        <xdr:cNvSpPr>
          <a:spLocks noChangeShapeType="1"/>
        </xdr:cNvSpPr>
      </xdr:nvSpPr>
      <xdr:spPr bwMode="auto">
        <a:xfrm rot="-5400000">
          <a:off x="45958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9200" name="Line 7">
          <a:extLst>
            <a:ext uri="{FF2B5EF4-FFF2-40B4-BE49-F238E27FC236}">
              <a16:creationId xmlns:a16="http://schemas.microsoft.com/office/drawing/2014/main" id="{00000000-0008-0000-1000-0000C0540E00}"/>
            </a:ext>
          </a:extLst>
        </xdr:cNvPr>
        <xdr:cNvSpPr>
          <a:spLocks noChangeShapeType="1"/>
        </xdr:cNvSpPr>
      </xdr:nvSpPr>
      <xdr:spPr bwMode="auto">
        <a:xfrm rot="-5400000">
          <a:off x="46053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9201" name="Line 8">
          <a:extLst>
            <a:ext uri="{FF2B5EF4-FFF2-40B4-BE49-F238E27FC236}">
              <a16:creationId xmlns:a16="http://schemas.microsoft.com/office/drawing/2014/main" id="{00000000-0008-0000-1000-0000C154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9202" name="Line 9">
          <a:extLst>
            <a:ext uri="{FF2B5EF4-FFF2-40B4-BE49-F238E27FC236}">
              <a16:creationId xmlns:a16="http://schemas.microsoft.com/office/drawing/2014/main" id="{00000000-0008-0000-1000-0000C2540E00}"/>
            </a:ext>
          </a:extLst>
        </xdr:cNvPr>
        <xdr:cNvSpPr>
          <a:spLocks noChangeShapeType="1"/>
        </xdr:cNvSpPr>
      </xdr:nvSpPr>
      <xdr:spPr bwMode="auto">
        <a:xfrm rot="-5400000">
          <a:off x="45148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9203" name="Line 16">
          <a:extLst>
            <a:ext uri="{FF2B5EF4-FFF2-40B4-BE49-F238E27FC236}">
              <a16:creationId xmlns:a16="http://schemas.microsoft.com/office/drawing/2014/main" id="{00000000-0008-0000-1000-0000C354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9204" name="Line 27">
          <a:extLst>
            <a:ext uri="{FF2B5EF4-FFF2-40B4-BE49-F238E27FC236}">
              <a16:creationId xmlns:a16="http://schemas.microsoft.com/office/drawing/2014/main" id="{00000000-0008-0000-1000-0000C4540E00}"/>
            </a:ext>
          </a:extLst>
        </xdr:cNvPr>
        <xdr:cNvSpPr>
          <a:spLocks noChangeShapeType="1"/>
        </xdr:cNvSpPr>
      </xdr:nvSpPr>
      <xdr:spPr bwMode="auto">
        <a:xfrm rot="-5400000">
          <a:off x="92297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9205" name="Line 28">
          <a:extLst>
            <a:ext uri="{FF2B5EF4-FFF2-40B4-BE49-F238E27FC236}">
              <a16:creationId xmlns:a16="http://schemas.microsoft.com/office/drawing/2014/main" id="{00000000-0008-0000-1000-0000C5540E00}"/>
            </a:ext>
          </a:extLst>
        </xdr:cNvPr>
        <xdr:cNvSpPr>
          <a:spLocks noChangeShapeType="1"/>
        </xdr:cNvSpPr>
      </xdr:nvSpPr>
      <xdr:spPr bwMode="auto">
        <a:xfrm rot="-5400000">
          <a:off x="92725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9206" name="Line 29">
          <a:extLst>
            <a:ext uri="{FF2B5EF4-FFF2-40B4-BE49-F238E27FC236}">
              <a16:creationId xmlns:a16="http://schemas.microsoft.com/office/drawing/2014/main" id="{00000000-0008-0000-1000-0000C6540E00}"/>
            </a:ext>
          </a:extLst>
        </xdr:cNvPr>
        <xdr:cNvSpPr>
          <a:spLocks noChangeShapeType="1"/>
        </xdr:cNvSpPr>
      </xdr:nvSpPr>
      <xdr:spPr bwMode="auto">
        <a:xfrm flipV="1">
          <a:off x="85153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9207" name="Line 85">
          <a:extLst>
            <a:ext uri="{FF2B5EF4-FFF2-40B4-BE49-F238E27FC236}">
              <a16:creationId xmlns:a16="http://schemas.microsoft.com/office/drawing/2014/main" id="{00000000-0008-0000-1000-0000C754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9208" name="Line 116">
          <a:extLst>
            <a:ext uri="{FF2B5EF4-FFF2-40B4-BE49-F238E27FC236}">
              <a16:creationId xmlns:a16="http://schemas.microsoft.com/office/drawing/2014/main" id="{00000000-0008-0000-1000-0000C854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9209" name="Line 147">
          <a:extLst>
            <a:ext uri="{FF2B5EF4-FFF2-40B4-BE49-F238E27FC236}">
              <a16:creationId xmlns:a16="http://schemas.microsoft.com/office/drawing/2014/main" id="{00000000-0008-0000-1000-0000C954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9210" name="Line 178">
          <a:extLst>
            <a:ext uri="{FF2B5EF4-FFF2-40B4-BE49-F238E27FC236}">
              <a16:creationId xmlns:a16="http://schemas.microsoft.com/office/drawing/2014/main" id="{00000000-0008-0000-1000-0000CA54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9211" name="AutoShape 208">
          <a:extLst>
            <a:ext uri="{FF2B5EF4-FFF2-40B4-BE49-F238E27FC236}">
              <a16:creationId xmlns:a16="http://schemas.microsoft.com/office/drawing/2014/main" id="{00000000-0008-0000-1000-0000CB540E00}"/>
            </a:ext>
          </a:extLst>
        </xdr:cNvPr>
        <xdr:cNvSpPr>
          <a:spLocks/>
        </xdr:cNvSpPr>
      </xdr:nvSpPr>
      <xdr:spPr bwMode="auto">
        <a:xfrm>
          <a:off x="68770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9212" name="Line 209">
          <a:extLst>
            <a:ext uri="{FF2B5EF4-FFF2-40B4-BE49-F238E27FC236}">
              <a16:creationId xmlns:a16="http://schemas.microsoft.com/office/drawing/2014/main" id="{00000000-0008-0000-1000-0000CC540E00}"/>
            </a:ext>
          </a:extLst>
        </xdr:cNvPr>
        <xdr:cNvSpPr>
          <a:spLocks noChangeShapeType="1"/>
        </xdr:cNvSpPr>
      </xdr:nvSpPr>
      <xdr:spPr bwMode="auto">
        <a:xfrm flipH="1">
          <a:off x="68770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133350</xdr:rowOff>
    </xdr:from>
    <xdr:to>
      <xdr:col>43</xdr:col>
      <xdr:colOff>0</xdr:colOff>
      <xdr:row>17</xdr:row>
      <xdr:rowOff>133350</xdr:rowOff>
    </xdr:to>
    <xdr:sp macro="" textlink="">
      <xdr:nvSpPr>
        <xdr:cNvPr id="939213" name="AutoShape 211">
          <a:extLst>
            <a:ext uri="{FF2B5EF4-FFF2-40B4-BE49-F238E27FC236}">
              <a16:creationId xmlns:a16="http://schemas.microsoft.com/office/drawing/2014/main" id="{00000000-0008-0000-1000-0000CD540E00}"/>
            </a:ext>
          </a:extLst>
        </xdr:cNvPr>
        <xdr:cNvSpPr>
          <a:spLocks/>
        </xdr:cNvSpPr>
      </xdr:nvSpPr>
      <xdr:spPr bwMode="auto">
        <a:xfrm>
          <a:off x="127539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171450</xdr:rowOff>
    </xdr:from>
    <xdr:to>
      <xdr:col>43</xdr:col>
      <xdr:colOff>0</xdr:colOff>
      <xdr:row>16</xdr:row>
      <xdr:rowOff>171450</xdr:rowOff>
    </xdr:to>
    <xdr:sp macro="" textlink="">
      <xdr:nvSpPr>
        <xdr:cNvPr id="939214" name="Line 212">
          <a:extLst>
            <a:ext uri="{FF2B5EF4-FFF2-40B4-BE49-F238E27FC236}">
              <a16:creationId xmlns:a16="http://schemas.microsoft.com/office/drawing/2014/main" id="{00000000-0008-0000-1000-0000CE540E00}"/>
            </a:ext>
          </a:extLst>
        </xdr:cNvPr>
        <xdr:cNvSpPr>
          <a:spLocks noChangeShapeType="1"/>
        </xdr:cNvSpPr>
      </xdr:nvSpPr>
      <xdr:spPr bwMode="auto">
        <a:xfrm flipH="1">
          <a:off x="127539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266700</xdr:rowOff>
    </xdr:from>
    <xdr:to>
      <xdr:col>31</xdr:col>
      <xdr:colOff>114300</xdr:colOff>
      <xdr:row>16</xdr:row>
      <xdr:rowOff>266700</xdr:rowOff>
    </xdr:to>
    <xdr:sp macro="" textlink="">
      <xdr:nvSpPr>
        <xdr:cNvPr id="939215" name="Line 223">
          <a:extLst>
            <a:ext uri="{FF2B5EF4-FFF2-40B4-BE49-F238E27FC236}">
              <a16:creationId xmlns:a16="http://schemas.microsoft.com/office/drawing/2014/main" id="{00000000-0008-0000-1000-0000CF540E00}"/>
            </a:ext>
          </a:extLst>
        </xdr:cNvPr>
        <xdr:cNvSpPr>
          <a:spLocks noChangeShapeType="1"/>
        </xdr:cNvSpPr>
      </xdr:nvSpPr>
      <xdr:spPr bwMode="auto">
        <a:xfrm rot="-5400000">
          <a:off x="91725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228600</xdr:rowOff>
    </xdr:from>
    <xdr:to>
      <xdr:col>32</xdr:col>
      <xdr:colOff>0</xdr:colOff>
      <xdr:row>13</xdr:row>
      <xdr:rowOff>228600</xdr:rowOff>
    </xdr:to>
    <xdr:sp macro="" textlink="">
      <xdr:nvSpPr>
        <xdr:cNvPr id="939216" name="Line 221">
          <a:extLst>
            <a:ext uri="{FF2B5EF4-FFF2-40B4-BE49-F238E27FC236}">
              <a16:creationId xmlns:a16="http://schemas.microsoft.com/office/drawing/2014/main" id="{00000000-0008-0000-1000-0000D0540E00}"/>
            </a:ext>
          </a:extLst>
        </xdr:cNvPr>
        <xdr:cNvSpPr>
          <a:spLocks noChangeShapeType="1"/>
        </xdr:cNvSpPr>
      </xdr:nvSpPr>
      <xdr:spPr bwMode="auto">
        <a:xfrm rot="-5400000">
          <a:off x="92630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209550</xdr:colOff>
      <xdr:row>10</xdr:row>
      <xdr:rowOff>161925</xdr:rowOff>
    </xdr:to>
    <xdr:grpSp>
      <xdr:nvGrpSpPr>
        <xdr:cNvPr id="939217" name="グループ化 46">
          <a:extLst>
            <a:ext uri="{FF2B5EF4-FFF2-40B4-BE49-F238E27FC236}">
              <a16:creationId xmlns:a16="http://schemas.microsoft.com/office/drawing/2014/main" id="{00000000-0008-0000-1000-0000D1540E00}"/>
            </a:ext>
          </a:extLst>
        </xdr:cNvPr>
        <xdr:cNvGrpSpPr>
          <a:grpSpLocks/>
        </xdr:cNvGrpSpPr>
      </xdr:nvGrpSpPr>
      <xdr:grpSpPr bwMode="auto">
        <a:xfrm>
          <a:off x="1762125" y="2200275"/>
          <a:ext cx="428625" cy="638175"/>
          <a:chOff x="1584960" y="2194560"/>
          <a:chExt cx="388620" cy="632460"/>
        </a:xfrm>
      </xdr:grpSpPr>
      <xdr:cxnSp macro="">
        <xdr:nvCxnSpPr>
          <xdr:cNvPr id="196" name="直線コネクタ 195">
            <a:extLst>
              <a:ext uri="{FF2B5EF4-FFF2-40B4-BE49-F238E27FC236}">
                <a16:creationId xmlns:a16="http://schemas.microsoft.com/office/drawing/2014/main" id="{00000000-0008-0000-1000-0000C4000000}"/>
              </a:ext>
            </a:extLst>
          </xdr:cNvPr>
          <xdr:cNvCxnSpPr/>
        </xdr:nvCxnSpPr>
        <xdr:spPr bwMode="auto">
          <a:xfrm>
            <a:off x="1584960" y="282702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000-0000C5000000}"/>
              </a:ext>
            </a:extLst>
          </xdr:cNvPr>
          <xdr:cNvCxnSpPr/>
        </xdr:nvCxnSpPr>
        <xdr:spPr bwMode="auto">
          <a:xfrm rot="5400000" flipH="1" flipV="1">
            <a:off x="1450086"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000-0000C6000000}"/>
              </a:ext>
            </a:extLst>
          </xdr:cNvPr>
          <xdr:cNvCxnSpPr/>
        </xdr:nvCxnSpPr>
        <xdr:spPr bwMode="auto">
          <a:xfrm>
            <a:off x="1757680" y="220400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76200</xdr:rowOff>
    </xdr:from>
    <xdr:to>
      <xdr:col>5</xdr:col>
      <xdr:colOff>0</xdr:colOff>
      <xdr:row>8</xdr:row>
      <xdr:rowOff>76200</xdr:rowOff>
    </xdr:to>
    <xdr:sp macro="" textlink="">
      <xdr:nvSpPr>
        <xdr:cNvPr id="939218" name="Line 5">
          <a:extLst>
            <a:ext uri="{FF2B5EF4-FFF2-40B4-BE49-F238E27FC236}">
              <a16:creationId xmlns:a16="http://schemas.microsoft.com/office/drawing/2014/main" id="{00000000-0008-0000-1000-0000D2540E00}"/>
            </a:ext>
          </a:extLst>
        </xdr:cNvPr>
        <xdr:cNvSpPr>
          <a:spLocks noChangeShapeType="1"/>
        </xdr:cNvSpPr>
      </xdr:nvSpPr>
      <xdr:spPr bwMode="auto">
        <a:xfrm rot="-5400000">
          <a:off x="2085975" y="20097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85725</xdr:rowOff>
    </xdr:from>
    <xdr:to>
      <xdr:col>5</xdr:col>
      <xdr:colOff>0</xdr:colOff>
      <xdr:row>10</xdr:row>
      <xdr:rowOff>85725</xdr:rowOff>
    </xdr:to>
    <xdr:sp macro="" textlink="">
      <xdr:nvSpPr>
        <xdr:cNvPr id="939219" name="Line 5">
          <a:extLst>
            <a:ext uri="{FF2B5EF4-FFF2-40B4-BE49-F238E27FC236}">
              <a16:creationId xmlns:a16="http://schemas.microsoft.com/office/drawing/2014/main" id="{00000000-0008-0000-1000-0000D3540E00}"/>
            </a:ext>
          </a:extLst>
        </xdr:cNvPr>
        <xdr:cNvSpPr>
          <a:spLocks noChangeShapeType="1"/>
        </xdr:cNvSpPr>
      </xdr:nvSpPr>
      <xdr:spPr bwMode="auto">
        <a:xfrm rot="-5400000">
          <a:off x="2085975" y="26479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104775</xdr:colOff>
      <xdr:row>16</xdr:row>
      <xdr:rowOff>257175</xdr:rowOff>
    </xdr:from>
    <xdr:to>
      <xdr:col>22</xdr:col>
      <xdr:colOff>142875</xdr:colOff>
      <xdr:row>16</xdr:row>
      <xdr:rowOff>257175</xdr:rowOff>
    </xdr:to>
    <xdr:sp macro="" textlink="">
      <xdr:nvSpPr>
        <xdr:cNvPr id="939220" name="Line 223">
          <a:extLst>
            <a:ext uri="{FF2B5EF4-FFF2-40B4-BE49-F238E27FC236}">
              <a16:creationId xmlns:a16="http://schemas.microsoft.com/office/drawing/2014/main" id="{00000000-0008-0000-1000-0000D4540E00}"/>
            </a:ext>
          </a:extLst>
        </xdr:cNvPr>
        <xdr:cNvSpPr>
          <a:spLocks noChangeShapeType="1"/>
        </xdr:cNvSpPr>
      </xdr:nvSpPr>
      <xdr:spPr bwMode="auto">
        <a:xfrm rot="-5400000">
          <a:off x="690562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9221" name="Line 1">
          <a:extLst>
            <a:ext uri="{FF2B5EF4-FFF2-40B4-BE49-F238E27FC236}">
              <a16:creationId xmlns:a16="http://schemas.microsoft.com/office/drawing/2014/main" id="{00000000-0008-0000-1000-0000D5540E00}"/>
            </a:ext>
          </a:extLst>
        </xdr:cNvPr>
        <xdr:cNvSpPr>
          <a:spLocks noChangeShapeType="1"/>
        </xdr:cNvSpPr>
      </xdr:nvSpPr>
      <xdr:spPr bwMode="auto">
        <a:xfrm rot="-5400000">
          <a:off x="75771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9222" name="Line 1">
          <a:extLst>
            <a:ext uri="{FF2B5EF4-FFF2-40B4-BE49-F238E27FC236}">
              <a16:creationId xmlns:a16="http://schemas.microsoft.com/office/drawing/2014/main" id="{00000000-0008-0000-1000-0000D6540E00}"/>
            </a:ext>
          </a:extLst>
        </xdr:cNvPr>
        <xdr:cNvSpPr>
          <a:spLocks noChangeShapeType="1"/>
        </xdr:cNvSpPr>
      </xdr:nvSpPr>
      <xdr:spPr bwMode="auto">
        <a:xfrm>
          <a:off x="100488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7.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5453" name="Line 1">
          <a:extLst>
            <a:ext uri="{FF2B5EF4-FFF2-40B4-BE49-F238E27FC236}">
              <a16:creationId xmlns:a16="http://schemas.microsoft.com/office/drawing/2014/main" id="{00000000-0008-0000-1100-00001D460E00}"/>
            </a:ext>
          </a:extLst>
        </xdr:cNvPr>
        <xdr:cNvSpPr>
          <a:spLocks noChangeShapeType="1"/>
        </xdr:cNvSpPr>
      </xdr:nvSpPr>
      <xdr:spPr bwMode="auto">
        <a:xfrm>
          <a:off x="38100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5454" name="Line 2">
          <a:extLst>
            <a:ext uri="{FF2B5EF4-FFF2-40B4-BE49-F238E27FC236}">
              <a16:creationId xmlns:a16="http://schemas.microsoft.com/office/drawing/2014/main" id="{00000000-0008-0000-1100-00001E460E00}"/>
            </a:ext>
          </a:extLst>
        </xdr:cNvPr>
        <xdr:cNvSpPr>
          <a:spLocks noChangeShapeType="1"/>
        </xdr:cNvSpPr>
      </xdr:nvSpPr>
      <xdr:spPr bwMode="auto">
        <a:xfrm>
          <a:off x="38100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5455" name="Line 3">
          <a:extLst>
            <a:ext uri="{FF2B5EF4-FFF2-40B4-BE49-F238E27FC236}">
              <a16:creationId xmlns:a16="http://schemas.microsoft.com/office/drawing/2014/main" id="{00000000-0008-0000-1100-00001F460E00}"/>
            </a:ext>
          </a:extLst>
        </xdr:cNvPr>
        <xdr:cNvSpPr>
          <a:spLocks noChangeShapeType="1"/>
        </xdr:cNvSpPr>
      </xdr:nvSpPr>
      <xdr:spPr bwMode="auto">
        <a:xfrm rot="-5400000">
          <a:off x="39433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5456" name="Line 4">
          <a:extLst>
            <a:ext uri="{FF2B5EF4-FFF2-40B4-BE49-F238E27FC236}">
              <a16:creationId xmlns:a16="http://schemas.microsoft.com/office/drawing/2014/main" id="{00000000-0008-0000-1100-000020460E00}"/>
            </a:ext>
          </a:extLst>
        </xdr:cNvPr>
        <xdr:cNvSpPr>
          <a:spLocks noChangeShapeType="1"/>
        </xdr:cNvSpPr>
      </xdr:nvSpPr>
      <xdr:spPr bwMode="auto">
        <a:xfrm flipV="1">
          <a:off x="36195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5457" name="Line 5">
          <a:extLst>
            <a:ext uri="{FF2B5EF4-FFF2-40B4-BE49-F238E27FC236}">
              <a16:creationId xmlns:a16="http://schemas.microsoft.com/office/drawing/2014/main" id="{00000000-0008-0000-1100-000021460E00}"/>
            </a:ext>
          </a:extLst>
        </xdr:cNvPr>
        <xdr:cNvSpPr>
          <a:spLocks noChangeShapeType="1"/>
        </xdr:cNvSpPr>
      </xdr:nvSpPr>
      <xdr:spPr bwMode="auto">
        <a:xfrm rot="-5400000">
          <a:off x="4552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5458" name="Line 6">
          <a:extLst>
            <a:ext uri="{FF2B5EF4-FFF2-40B4-BE49-F238E27FC236}">
              <a16:creationId xmlns:a16="http://schemas.microsoft.com/office/drawing/2014/main" id="{00000000-0008-0000-1100-000022460E00}"/>
            </a:ext>
          </a:extLst>
        </xdr:cNvPr>
        <xdr:cNvSpPr>
          <a:spLocks noChangeShapeType="1"/>
        </xdr:cNvSpPr>
      </xdr:nvSpPr>
      <xdr:spPr bwMode="auto">
        <a:xfrm rot="-5400000">
          <a:off x="45958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5459" name="Line 7">
          <a:extLst>
            <a:ext uri="{FF2B5EF4-FFF2-40B4-BE49-F238E27FC236}">
              <a16:creationId xmlns:a16="http://schemas.microsoft.com/office/drawing/2014/main" id="{00000000-0008-0000-1100-000023460E00}"/>
            </a:ext>
          </a:extLst>
        </xdr:cNvPr>
        <xdr:cNvSpPr>
          <a:spLocks noChangeShapeType="1"/>
        </xdr:cNvSpPr>
      </xdr:nvSpPr>
      <xdr:spPr bwMode="auto">
        <a:xfrm rot="-5400000">
          <a:off x="46053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5460" name="Line 8">
          <a:extLst>
            <a:ext uri="{FF2B5EF4-FFF2-40B4-BE49-F238E27FC236}">
              <a16:creationId xmlns:a16="http://schemas.microsoft.com/office/drawing/2014/main" id="{00000000-0008-0000-1100-00002446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5461" name="Line 9">
          <a:extLst>
            <a:ext uri="{FF2B5EF4-FFF2-40B4-BE49-F238E27FC236}">
              <a16:creationId xmlns:a16="http://schemas.microsoft.com/office/drawing/2014/main" id="{00000000-0008-0000-1100-000025460E00}"/>
            </a:ext>
          </a:extLst>
        </xdr:cNvPr>
        <xdr:cNvSpPr>
          <a:spLocks noChangeShapeType="1"/>
        </xdr:cNvSpPr>
      </xdr:nvSpPr>
      <xdr:spPr bwMode="auto">
        <a:xfrm rot="-5400000">
          <a:off x="45148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5462" name="Line 16">
          <a:extLst>
            <a:ext uri="{FF2B5EF4-FFF2-40B4-BE49-F238E27FC236}">
              <a16:creationId xmlns:a16="http://schemas.microsoft.com/office/drawing/2014/main" id="{00000000-0008-0000-1100-00002646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5463" name="Line 27">
          <a:extLst>
            <a:ext uri="{FF2B5EF4-FFF2-40B4-BE49-F238E27FC236}">
              <a16:creationId xmlns:a16="http://schemas.microsoft.com/office/drawing/2014/main" id="{00000000-0008-0000-1100-000027460E00}"/>
            </a:ext>
          </a:extLst>
        </xdr:cNvPr>
        <xdr:cNvSpPr>
          <a:spLocks noChangeShapeType="1"/>
        </xdr:cNvSpPr>
      </xdr:nvSpPr>
      <xdr:spPr bwMode="auto">
        <a:xfrm rot="-5400000">
          <a:off x="92297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5464" name="Line 28">
          <a:extLst>
            <a:ext uri="{FF2B5EF4-FFF2-40B4-BE49-F238E27FC236}">
              <a16:creationId xmlns:a16="http://schemas.microsoft.com/office/drawing/2014/main" id="{00000000-0008-0000-1100-000028460E00}"/>
            </a:ext>
          </a:extLst>
        </xdr:cNvPr>
        <xdr:cNvSpPr>
          <a:spLocks noChangeShapeType="1"/>
        </xdr:cNvSpPr>
      </xdr:nvSpPr>
      <xdr:spPr bwMode="auto">
        <a:xfrm rot="-5400000">
          <a:off x="92725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5465" name="Line 29">
          <a:extLst>
            <a:ext uri="{FF2B5EF4-FFF2-40B4-BE49-F238E27FC236}">
              <a16:creationId xmlns:a16="http://schemas.microsoft.com/office/drawing/2014/main" id="{00000000-0008-0000-1100-000029460E00}"/>
            </a:ext>
          </a:extLst>
        </xdr:cNvPr>
        <xdr:cNvSpPr>
          <a:spLocks noChangeShapeType="1"/>
        </xdr:cNvSpPr>
      </xdr:nvSpPr>
      <xdr:spPr bwMode="auto">
        <a:xfrm flipV="1">
          <a:off x="85153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5466" name="Line 85">
          <a:extLst>
            <a:ext uri="{FF2B5EF4-FFF2-40B4-BE49-F238E27FC236}">
              <a16:creationId xmlns:a16="http://schemas.microsoft.com/office/drawing/2014/main" id="{00000000-0008-0000-1100-00002A46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5467" name="Line 116">
          <a:extLst>
            <a:ext uri="{FF2B5EF4-FFF2-40B4-BE49-F238E27FC236}">
              <a16:creationId xmlns:a16="http://schemas.microsoft.com/office/drawing/2014/main" id="{00000000-0008-0000-1100-00002B46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5468" name="Line 147">
          <a:extLst>
            <a:ext uri="{FF2B5EF4-FFF2-40B4-BE49-F238E27FC236}">
              <a16:creationId xmlns:a16="http://schemas.microsoft.com/office/drawing/2014/main" id="{00000000-0008-0000-1100-00002C46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5469" name="Line 178">
          <a:extLst>
            <a:ext uri="{FF2B5EF4-FFF2-40B4-BE49-F238E27FC236}">
              <a16:creationId xmlns:a16="http://schemas.microsoft.com/office/drawing/2014/main" id="{00000000-0008-0000-1100-00002D46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5470" name="AutoShape 208">
          <a:extLst>
            <a:ext uri="{FF2B5EF4-FFF2-40B4-BE49-F238E27FC236}">
              <a16:creationId xmlns:a16="http://schemas.microsoft.com/office/drawing/2014/main" id="{00000000-0008-0000-1100-00002E460E00}"/>
            </a:ext>
          </a:extLst>
        </xdr:cNvPr>
        <xdr:cNvSpPr>
          <a:spLocks/>
        </xdr:cNvSpPr>
      </xdr:nvSpPr>
      <xdr:spPr bwMode="auto">
        <a:xfrm>
          <a:off x="68770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5471" name="Line 209">
          <a:extLst>
            <a:ext uri="{FF2B5EF4-FFF2-40B4-BE49-F238E27FC236}">
              <a16:creationId xmlns:a16="http://schemas.microsoft.com/office/drawing/2014/main" id="{00000000-0008-0000-1100-00002F460E00}"/>
            </a:ext>
          </a:extLst>
        </xdr:cNvPr>
        <xdr:cNvSpPr>
          <a:spLocks noChangeShapeType="1"/>
        </xdr:cNvSpPr>
      </xdr:nvSpPr>
      <xdr:spPr bwMode="auto">
        <a:xfrm flipH="1">
          <a:off x="68770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133350</xdr:rowOff>
    </xdr:from>
    <xdr:to>
      <xdr:col>43</xdr:col>
      <xdr:colOff>0</xdr:colOff>
      <xdr:row>17</xdr:row>
      <xdr:rowOff>133350</xdr:rowOff>
    </xdr:to>
    <xdr:sp macro="" textlink="">
      <xdr:nvSpPr>
        <xdr:cNvPr id="935472" name="AutoShape 211">
          <a:extLst>
            <a:ext uri="{FF2B5EF4-FFF2-40B4-BE49-F238E27FC236}">
              <a16:creationId xmlns:a16="http://schemas.microsoft.com/office/drawing/2014/main" id="{00000000-0008-0000-1100-000030460E00}"/>
            </a:ext>
          </a:extLst>
        </xdr:cNvPr>
        <xdr:cNvSpPr>
          <a:spLocks/>
        </xdr:cNvSpPr>
      </xdr:nvSpPr>
      <xdr:spPr bwMode="auto">
        <a:xfrm>
          <a:off x="127539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171450</xdr:rowOff>
    </xdr:from>
    <xdr:to>
      <xdr:col>43</xdr:col>
      <xdr:colOff>0</xdr:colOff>
      <xdr:row>16</xdr:row>
      <xdr:rowOff>171450</xdr:rowOff>
    </xdr:to>
    <xdr:sp macro="" textlink="">
      <xdr:nvSpPr>
        <xdr:cNvPr id="935473" name="Line 212">
          <a:extLst>
            <a:ext uri="{FF2B5EF4-FFF2-40B4-BE49-F238E27FC236}">
              <a16:creationId xmlns:a16="http://schemas.microsoft.com/office/drawing/2014/main" id="{00000000-0008-0000-1100-000031460E00}"/>
            </a:ext>
          </a:extLst>
        </xdr:cNvPr>
        <xdr:cNvSpPr>
          <a:spLocks noChangeShapeType="1"/>
        </xdr:cNvSpPr>
      </xdr:nvSpPr>
      <xdr:spPr bwMode="auto">
        <a:xfrm flipH="1">
          <a:off x="127539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266700</xdr:rowOff>
    </xdr:from>
    <xdr:to>
      <xdr:col>31</xdr:col>
      <xdr:colOff>114300</xdr:colOff>
      <xdr:row>16</xdr:row>
      <xdr:rowOff>266700</xdr:rowOff>
    </xdr:to>
    <xdr:sp macro="" textlink="">
      <xdr:nvSpPr>
        <xdr:cNvPr id="935474" name="Line 223">
          <a:extLst>
            <a:ext uri="{FF2B5EF4-FFF2-40B4-BE49-F238E27FC236}">
              <a16:creationId xmlns:a16="http://schemas.microsoft.com/office/drawing/2014/main" id="{00000000-0008-0000-1100-000032460E00}"/>
            </a:ext>
          </a:extLst>
        </xdr:cNvPr>
        <xdr:cNvSpPr>
          <a:spLocks noChangeShapeType="1"/>
        </xdr:cNvSpPr>
      </xdr:nvSpPr>
      <xdr:spPr bwMode="auto">
        <a:xfrm rot="-5400000">
          <a:off x="91725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228600</xdr:rowOff>
    </xdr:from>
    <xdr:to>
      <xdr:col>32</xdr:col>
      <xdr:colOff>0</xdr:colOff>
      <xdr:row>13</xdr:row>
      <xdr:rowOff>228600</xdr:rowOff>
    </xdr:to>
    <xdr:sp macro="" textlink="">
      <xdr:nvSpPr>
        <xdr:cNvPr id="935475" name="Line 221">
          <a:extLst>
            <a:ext uri="{FF2B5EF4-FFF2-40B4-BE49-F238E27FC236}">
              <a16:creationId xmlns:a16="http://schemas.microsoft.com/office/drawing/2014/main" id="{00000000-0008-0000-1100-000033460E00}"/>
            </a:ext>
          </a:extLst>
        </xdr:cNvPr>
        <xdr:cNvSpPr>
          <a:spLocks noChangeShapeType="1"/>
        </xdr:cNvSpPr>
      </xdr:nvSpPr>
      <xdr:spPr bwMode="auto">
        <a:xfrm rot="-5400000">
          <a:off x="92630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209550</xdr:colOff>
      <xdr:row>10</xdr:row>
      <xdr:rowOff>161925</xdr:rowOff>
    </xdr:to>
    <xdr:grpSp>
      <xdr:nvGrpSpPr>
        <xdr:cNvPr id="935476" name="グループ化 46">
          <a:extLst>
            <a:ext uri="{FF2B5EF4-FFF2-40B4-BE49-F238E27FC236}">
              <a16:creationId xmlns:a16="http://schemas.microsoft.com/office/drawing/2014/main" id="{00000000-0008-0000-1100-000034460E00}"/>
            </a:ext>
          </a:extLst>
        </xdr:cNvPr>
        <xdr:cNvGrpSpPr>
          <a:grpSpLocks/>
        </xdr:cNvGrpSpPr>
      </xdr:nvGrpSpPr>
      <xdr:grpSpPr bwMode="auto">
        <a:xfrm>
          <a:off x="1762125" y="2200275"/>
          <a:ext cx="428625" cy="638175"/>
          <a:chOff x="1584960" y="2194560"/>
          <a:chExt cx="388620" cy="632460"/>
        </a:xfrm>
      </xdr:grpSpPr>
      <xdr:cxnSp macro="">
        <xdr:nvCxnSpPr>
          <xdr:cNvPr id="26" name="直線コネクタ 25">
            <a:extLst>
              <a:ext uri="{FF2B5EF4-FFF2-40B4-BE49-F238E27FC236}">
                <a16:creationId xmlns:a16="http://schemas.microsoft.com/office/drawing/2014/main" id="{00000000-0008-0000-1100-00001A000000}"/>
              </a:ext>
            </a:extLst>
          </xdr:cNvPr>
          <xdr:cNvCxnSpPr/>
        </xdr:nvCxnSpPr>
        <xdr:spPr bwMode="auto">
          <a:xfrm>
            <a:off x="1584960" y="282702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27" name="直線コネクタ 26">
            <a:extLst>
              <a:ext uri="{FF2B5EF4-FFF2-40B4-BE49-F238E27FC236}">
                <a16:creationId xmlns:a16="http://schemas.microsoft.com/office/drawing/2014/main" id="{00000000-0008-0000-1100-00001B000000}"/>
              </a:ext>
            </a:extLst>
          </xdr:cNvPr>
          <xdr:cNvCxnSpPr/>
        </xdr:nvCxnSpPr>
        <xdr:spPr bwMode="auto">
          <a:xfrm rot="5400000" flipH="1" flipV="1">
            <a:off x="1450086"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28" name="直線コネクタ 27">
            <a:extLst>
              <a:ext uri="{FF2B5EF4-FFF2-40B4-BE49-F238E27FC236}">
                <a16:creationId xmlns:a16="http://schemas.microsoft.com/office/drawing/2014/main" id="{00000000-0008-0000-1100-00001C000000}"/>
              </a:ext>
            </a:extLst>
          </xdr:cNvPr>
          <xdr:cNvCxnSpPr/>
        </xdr:nvCxnSpPr>
        <xdr:spPr bwMode="auto">
          <a:xfrm>
            <a:off x="1757680" y="220400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76200</xdr:rowOff>
    </xdr:from>
    <xdr:to>
      <xdr:col>5</xdr:col>
      <xdr:colOff>0</xdr:colOff>
      <xdr:row>8</xdr:row>
      <xdr:rowOff>76200</xdr:rowOff>
    </xdr:to>
    <xdr:sp macro="" textlink="">
      <xdr:nvSpPr>
        <xdr:cNvPr id="935477" name="Line 5">
          <a:extLst>
            <a:ext uri="{FF2B5EF4-FFF2-40B4-BE49-F238E27FC236}">
              <a16:creationId xmlns:a16="http://schemas.microsoft.com/office/drawing/2014/main" id="{00000000-0008-0000-1100-000035460E00}"/>
            </a:ext>
          </a:extLst>
        </xdr:cNvPr>
        <xdr:cNvSpPr>
          <a:spLocks noChangeShapeType="1"/>
        </xdr:cNvSpPr>
      </xdr:nvSpPr>
      <xdr:spPr bwMode="auto">
        <a:xfrm rot="-5400000">
          <a:off x="2085975" y="20097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85725</xdr:rowOff>
    </xdr:from>
    <xdr:to>
      <xdr:col>5</xdr:col>
      <xdr:colOff>0</xdr:colOff>
      <xdr:row>10</xdr:row>
      <xdr:rowOff>85725</xdr:rowOff>
    </xdr:to>
    <xdr:sp macro="" textlink="">
      <xdr:nvSpPr>
        <xdr:cNvPr id="935478" name="Line 5">
          <a:extLst>
            <a:ext uri="{FF2B5EF4-FFF2-40B4-BE49-F238E27FC236}">
              <a16:creationId xmlns:a16="http://schemas.microsoft.com/office/drawing/2014/main" id="{00000000-0008-0000-1100-000036460E00}"/>
            </a:ext>
          </a:extLst>
        </xdr:cNvPr>
        <xdr:cNvSpPr>
          <a:spLocks noChangeShapeType="1"/>
        </xdr:cNvSpPr>
      </xdr:nvSpPr>
      <xdr:spPr bwMode="auto">
        <a:xfrm rot="-5400000">
          <a:off x="2085975" y="26479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104775</xdr:colOff>
      <xdr:row>16</xdr:row>
      <xdr:rowOff>257175</xdr:rowOff>
    </xdr:from>
    <xdr:to>
      <xdr:col>22</xdr:col>
      <xdr:colOff>142875</xdr:colOff>
      <xdr:row>16</xdr:row>
      <xdr:rowOff>257175</xdr:rowOff>
    </xdr:to>
    <xdr:sp macro="" textlink="">
      <xdr:nvSpPr>
        <xdr:cNvPr id="935479" name="Line 223">
          <a:extLst>
            <a:ext uri="{FF2B5EF4-FFF2-40B4-BE49-F238E27FC236}">
              <a16:creationId xmlns:a16="http://schemas.microsoft.com/office/drawing/2014/main" id="{00000000-0008-0000-1100-000037460E00}"/>
            </a:ext>
          </a:extLst>
        </xdr:cNvPr>
        <xdr:cNvSpPr>
          <a:spLocks noChangeShapeType="1"/>
        </xdr:cNvSpPr>
      </xdr:nvSpPr>
      <xdr:spPr bwMode="auto">
        <a:xfrm rot="-5400000">
          <a:off x="690562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5480" name="Line 1">
          <a:extLst>
            <a:ext uri="{FF2B5EF4-FFF2-40B4-BE49-F238E27FC236}">
              <a16:creationId xmlns:a16="http://schemas.microsoft.com/office/drawing/2014/main" id="{00000000-0008-0000-1100-000038460E00}"/>
            </a:ext>
          </a:extLst>
        </xdr:cNvPr>
        <xdr:cNvSpPr>
          <a:spLocks noChangeShapeType="1"/>
        </xdr:cNvSpPr>
      </xdr:nvSpPr>
      <xdr:spPr bwMode="auto">
        <a:xfrm rot="-5400000">
          <a:off x="75771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5481" name="Line 1">
          <a:extLst>
            <a:ext uri="{FF2B5EF4-FFF2-40B4-BE49-F238E27FC236}">
              <a16:creationId xmlns:a16="http://schemas.microsoft.com/office/drawing/2014/main" id="{00000000-0008-0000-1100-000039460E00}"/>
            </a:ext>
          </a:extLst>
        </xdr:cNvPr>
        <xdr:cNvSpPr>
          <a:spLocks noChangeShapeType="1"/>
        </xdr:cNvSpPr>
      </xdr:nvSpPr>
      <xdr:spPr bwMode="auto">
        <a:xfrm>
          <a:off x="100488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8.xml><?xml version="1.0" encoding="utf-8"?>
<xdr:wsDr xmlns:xdr="http://schemas.openxmlformats.org/drawingml/2006/spreadsheetDrawing" xmlns:a="http://schemas.openxmlformats.org/drawingml/2006/main">
  <xdr:twoCellAnchor>
    <xdr:from>
      <xdr:col>2</xdr:col>
      <xdr:colOff>161925</xdr:colOff>
      <xdr:row>1</xdr:row>
      <xdr:rowOff>38100</xdr:rowOff>
    </xdr:from>
    <xdr:to>
      <xdr:col>3</xdr:col>
      <xdr:colOff>304800</xdr:colOff>
      <xdr:row>1</xdr:row>
      <xdr:rowOff>238125</xdr:rowOff>
    </xdr:to>
    <xdr:sp macro="" textlink="">
      <xdr:nvSpPr>
        <xdr:cNvPr id="414753" name="Rectangle 1">
          <a:extLst>
            <a:ext uri="{FF2B5EF4-FFF2-40B4-BE49-F238E27FC236}">
              <a16:creationId xmlns:a16="http://schemas.microsoft.com/office/drawing/2014/main" id="{00000000-0008-0000-1200-000021540600}"/>
            </a:ext>
          </a:extLst>
        </xdr:cNvPr>
        <xdr:cNvSpPr>
          <a:spLocks noChangeArrowheads="1"/>
        </xdr:cNvSpPr>
      </xdr:nvSpPr>
      <xdr:spPr bwMode="auto">
        <a:xfrm>
          <a:off x="638175" y="304800"/>
          <a:ext cx="428625" cy="200025"/>
        </a:xfrm>
        <a:prstGeom prst="rect">
          <a:avLst/>
        </a:prstGeom>
        <a:solidFill>
          <a:srgbClr val="FF0000"/>
        </a:solidFill>
        <a:ln w="9525">
          <a:solidFill>
            <a:srgbClr val="000000"/>
          </a:solidFill>
          <a:miter lim="800000"/>
          <a:headEnd/>
          <a:tailEnd/>
        </a:ln>
      </xdr:spPr>
    </xdr:sp>
    <xdr:clientData/>
  </xdr:twoCellAnchor>
</xdr:wsDr>
</file>

<file path=xl/drawings/drawing1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45981</xdr:colOff>
          <xdr:row>37</xdr:row>
          <xdr:rowOff>45982</xdr:rowOff>
        </xdr:from>
        <xdr:to>
          <xdr:col>20</xdr:col>
          <xdr:colOff>21415</xdr:colOff>
          <xdr:row>47</xdr:row>
          <xdr:rowOff>135190</xdr:rowOff>
        </xdr:to>
        <xdr:pic>
          <xdr:nvPicPr>
            <xdr:cNvPr id="3" name="図 2">
              <a:extLst>
                <a:ext uri="{FF2B5EF4-FFF2-40B4-BE49-F238E27FC236}">
                  <a16:creationId xmlns:a16="http://schemas.microsoft.com/office/drawing/2014/main" id="{00000000-0008-0000-1300-000003000000}"/>
                </a:ext>
              </a:extLst>
            </xdr:cNvPr>
            <xdr:cNvPicPr>
              <a:picLocks noChangeAspect="1" noChangeArrowheads="1"/>
              <a:extLst>
                <a:ext uri="{84589F7E-364E-4C9E-8A38-B11213B215E9}">
                  <a14:cameraTool cellRange="表紙!$F$62" spid="_x0000_s956842"/>
                </a:ext>
              </a:extLst>
            </xdr:cNvPicPr>
          </xdr:nvPicPr>
          <xdr:blipFill rotWithShape="1">
            <a:blip xmlns:r="http://schemas.openxmlformats.org/officeDocument/2006/relationships" r:embed="rId1"/>
            <a:srcRect l="807" t="2436" r="1269" b="2591"/>
            <a:stretch>
              <a:fillRect/>
            </a:stretch>
          </xdr:blipFill>
          <xdr:spPr bwMode="auto">
            <a:xfrm>
              <a:off x="1438602" y="8927223"/>
              <a:ext cx="5577053" cy="1793329"/>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113511</xdr:colOff>
          <xdr:row>52</xdr:row>
          <xdr:rowOff>29034</xdr:rowOff>
        </xdr:from>
        <xdr:to>
          <xdr:col>20</xdr:col>
          <xdr:colOff>73047</xdr:colOff>
          <xdr:row>61</xdr:row>
          <xdr:rowOff>134334</xdr:rowOff>
        </xdr:to>
        <xdr:pic>
          <xdr:nvPicPr>
            <xdr:cNvPr id="5" name="図 4">
              <a:extLst>
                <a:ext uri="{FF2B5EF4-FFF2-40B4-BE49-F238E27FC236}">
                  <a16:creationId xmlns:a16="http://schemas.microsoft.com/office/drawing/2014/main" id="{00000000-0008-0000-1300-000005000000}"/>
                </a:ext>
              </a:extLst>
            </xdr:cNvPr>
            <xdr:cNvPicPr>
              <a:picLocks noChangeAspect="1" noChangeArrowheads="1"/>
              <a:extLst>
                <a:ext uri="{84589F7E-364E-4C9E-8A38-B11213B215E9}">
                  <a14:cameraTool cellRange="表紙!$D$77" spid="_x0000_s956843"/>
                </a:ext>
              </a:extLst>
            </xdr:cNvPicPr>
          </xdr:nvPicPr>
          <xdr:blipFill rotWithShape="1">
            <a:blip xmlns:r="http://schemas.openxmlformats.org/officeDocument/2006/relationships" r:embed="rId2"/>
            <a:srcRect l="794" t="1911" r="1290" b="3233"/>
            <a:stretch>
              <a:fillRect/>
            </a:stretch>
          </xdr:blipFill>
          <xdr:spPr bwMode="auto">
            <a:xfrm>
              <a:off x="532611" y="11554284"/>
              <a:ext cx="5826936" cy="164454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4480" name="Line 1">
          <a:extLst>
            <a:ext uri="{FF2B5EF4-FFF2-40B4-BE49-F238E27FC236}">
              <a16:creationId xmlns:a16="http://schemas.microsoft.com/office/drawing/2014/main" id="{00000000-0008-0000-0200-000050420E00}"/>
            </a:ext>
          </a:extLst>
        </xdr:cNvPr>
        <xdr:cNvSpPr>
          <a:spLocks noChangeShapeType="1"/>
        </xdr:cNvSpPr>
      </xdr:nvSpPr>
      <xdr:spPr bwMode="auto">
        <a:xfrm>
          <a:off x="38100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4481" name="Line 2">
          <a:extLst>
            <a:ext uri="{FF2B5EF4-FFF2-40B4-BE49-F238E27FC236}">
              <a16:creationId xmlns:a16="http://schemas.microsoft.com/office/drawing/2014/main" id="{00000000-0008-0000-0200-000051420E00}"/>
            </a:ext>
          </a:extLst>
        </xdr:cNvPr>
        <xdr:cNvSpPr>
          <a:spLocks noChangeShapeType="1"/>
        </xdr:cNvSpPr>
      </xdr:nvSpPr>
      <xdr:spPr bwMode="auto">
        <a:xfrm>
          <a:off x="38100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4482" name="Line 3">
          <a:extLst>
            <a:ext uri="{FF2B5EF4-FFF2-40B4-BE49-F238E27FC236}">
              <a16:creationId xmlns:a16="http://schemas.microsoft.com/office/drawing/2014/main" id="{00000000-0008-0000-0200-000052420E00}"/>
            </a:ext>
          </a:extLst>
        </xdr:cNvPr>
        <xdr:cNvSpPr>
          <a:spLocks noChangeShapeType="1"/>
        </xdr:cNvSpPr>
      </xdr:nvSpPr>
      <xdr:spPr bwMode="auto">
        <a:xfrm rot="-5400000">
          <a:off x="39433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4483" name="Line 4">
          <a:extLst>
            <a:ext uri="{FF2B5EF4-FFF2-40B4-BE49-F238E27FC236}">
              <a16:creationId xmlns:a16="http://schemas.microsoft.com/office/drawing/2014/main" id="{00000000-0008-0000-0200-000053420E00}"/>
            </a:ext>
          </a:extLst>
        </xdr:cNvPr>
        <xdr:cNvSpPr>
          <a:spLocks noChangeShapeType="1"/>
        </xdr:cNvSpPr>
      </xdr:nvSpPr>
      <xdr:spPr bwMode="auto">
        <a:xfrm flipV="1">
          <a:off x="36195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4484" name="Line 5">
          <a:extLst>
            <a:ext uri="{FF2B5EF4-FFF2-40B4-BE49-F238E27FC236}">
              <a16:creationId xmlns:a16="http://schemas.microsoft.com/office/drawing/2014/main" id="{00000000-0008-0000-0200-000054420E00}"/>
            </a:ext>
          </a:extLst>
        </xdr:cNvPr>
        <xdr:cNvSpPr>
          <a:spLocks noChangeShapeType="1"/>
        </xdr:cNvSpPr>
      </xdr:nvSpPr>
      <xdr:spPr bwMode="auto">
        <a:xfrm rot="-5400000">
          <a:off x="4552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4485" name="Line 6">
          <a:extLst>
            <a:ext uri="{FF2B5EF4-FFF2-40B4-BE49-F238E27FC236}">
              <a16:creationId xmlns:a16="http://schemas.microsoft.com/office/drawing/2014/main" id="{00000000-0008-0000-0200-000055420E00}"/>
            </a:ext>
          </a:extLst>
        </xdr:cNvPr>
        <xdr:cNvSpPr>
          <a:spLocks noChangeShapeType="1"/>
        </xdr:cNvSpPr>
      </xdr:nvSpPr>
      <xdr:spPr bwMode="auto">
        <a:xfrm rot="-5400000">
          <a:off x="45958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4486" name="Line 7">
          <a:extLst>
            <a:ext uri="{FF2B5EF4-FFF2-40B4-BE49-F238E27FC236}">
              <a16:creationId xmlns:a16="http://schemas.microsoft.com/office/drawing/2014/main" id="{00000000-0008-0000-0200-000056420E00}"/>
            </a:ext>
          </a:extLst>
        </xdr:cNvPr>
        <xdr:cNvSpPr>
          <a:spLocks noChangeShapeType="1"/>
        </xdr:cNvSpPr>
      </xdr:nvSpPr>
      <xdr:spPr bwMode="auto">
        <a:xfrm rot="-5400000">
          <a:off x="46053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4487" name="Line 8">
          <a:extLst>
            <a:ext uri="{FF2B5EF4-FFF2-40B4-BE49-F238E27FC236}">
              <a16:creationId xmlns:a16="http://schemas.microsoft.com/office/drawing/2014/main" id="{00000000-0008-0000-0200-00005742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4488" name="Line 9">
          <a:extLst>
            <a:ext uri="{FF2B5EF4-FFF2-40B4-BE49-F238E27FC236}">
              <a16:creationId xmlns:a16="http://schemas.microsoft.com/office/drawing/2014/main" id="{00000000-0008-0000-0200-000058420E00}"/>
            </a:ext>
          </a:extLst>
        </xdr:cNvPr>
        <xdr:cNvSpPr>
          <a:spLocks noChangeShapeType="1"/>
        </xdr:cNvSpPr>
      </xdr:nvSpPr>
      <xdr:spPr bwMode="auto">
        <a:xfrm rot="-5400000">
          <a:off x="45148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4489" name="Line 16">
          <a:extLst>
            <a:ext uri="{FF2B5EF4-FFF2-40B4-BE49-F238E27FC236}">
              <a16:creationId xmlns:a16="http://schemas.microsoft.com/office/drawing/2014/main" id="{00000000-0008-0000-0200-00005942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4490" name="Line 27">
          <a:extLst>
            <a:ext uri="{FF2B5EF4-FFF2-40B4-BE49-F238E27FC236}">
              <a16:creationId xmlns:a16="http://schemas.microsoft.com/office/drawing/2014/main" id="{00000000-0008-0000-0200-00005A420E00}"/>
            </a:ext>
          </a:extLst>
        </xdr:cNvPr>
        <xdr:cNvSpPr>
          <a:spLocks noChangeShapeType="1"/>
        </xdr:cNvSpPr>
      </xdr:nvSpPr>
      <xdr:spPr bwMode="auto">
        <a:xfrm rot="-5400000">
          <a:off x="92297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4491" name="Line 28">
          <a:extLst>
            <a:ext uri="{FF2B5EF4-FFF2-40B4-BE49-F238E27FC236}">
              <a16:creationId xmlns:a16="http://schemas.microsoft.com/office/drawing/2014/main" id="{00000000-0008-0000-0200-00005B420E00}"/>
            </a:ext>
          </a:extLst>
        </xdr:cNvPr>
        <xdr:cNvSpPr>
          <a:spLocks noChangeShapeType="1"/>
        </xdr:cNvSpPr>
      </xdr:nvSpPr>
      <xdr:spPr bwMode="auto">
        <a:xfrm rot="-5400000">
          <a:off x="92725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4492" name="Line 29">
          <a:extLst>
            <a:ext uri="{FF2B5EF4-FFF2-40B4-BE49-F238E27FC236}">
              <a16:creationId xmlns:a16="http://schemas.microsoft.com/office/drawing/2014/main" id="{00000000-0008-0000-0200-00005C420E00}"/>
            </a:ext>
          </a:extLst>
        </xdr:cNvPr>
        <xdr:cNvSpPr>
          <a:spLocks noChangeShapeType="1"/>
        </xdr:cNvSpPr>
      </xdr:nvSpPr>
      <xdr:spPr bwMode="auto">
        <a:xfrm flipV="1">
          <a:off x="85153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4493" name="Line 79">
          <a:extLst>
            <a:ext uri="{FF2B5EF4-FFF2-40B4-BE49-F238E27FC236}">
              <a16:creationId xmlns:a16="http://schemas.microsoft.com/office/drawing/2014/main" id="{00000000-0008-0000-0200-00005D42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4494" name="AutoShape 86">
          <a:extLst>
            <a:ext uri="{FF2B5EF4-FFF2-40B4-BE49-F238E27FC236}">
              <a16:creationId xmlns:a16="http://schemas.microsoft.com/office/drawing/2014/main" id="{00000000-0008-0000-0200-00005E420E00}"/>
            </a:ext>
          </a:extLst>
        </xdr:cNvPr>
        <xdr:cNvSpPr>
          <a:spLocks/>
        </xdr:cNvSpPr>
      </xdr:nvSpPr>
      <xdr:spPr bwMode="auto">
        <a:xfrm>
          <a:off x="68770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4495" name="Line 87">
          <a:extLst>
            <a:ext uri="{FF2B5EF4-FFF2-40B4-BE49-F238E27FC236}">
              <a16:creationId xmlns:a16="http://schemas.microsoft.com/office/drawing/2014/main" id="{00000000-0008-0000-0200-00005F420E00}"/>
            </a:ext>
          </a:extLst>
        </xdr:cNvPr>
        <xdr:cNvSpPr>
          <a:spLocks noChangeShapeType="1"/>
        </xdr:cNvSpPr>
      </xdr:nvSpPr>
      <xdr:spPr bwMode="auto">
        <a:xfrm flipH="1">
          <a:off x="68770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161925</xdr:rowOff>
    </xdr:from>
    <xdr:to>
      <xdr:col>43</xdr:col>
      <xdr:colOff>0</xdr:colOff>
      <xdr:row>17</xdr:row>
      <xdr:rowOff>152400</xdr:rowOff>
    </xdr:to>
    <xdr:sp macro="" textlink="">
      <xdr:nvSpPr>
        <xdr:cNvPr id="934496" name="AutoShape 89">
          <a:extLst>
            <a:ext uri="{FF2B5EF4-FFF2-40B4-BE49-F238E27FC236}">
              <a16:creationId xmlns:a16="http://schemas.microsoft.com/office/drawing/2014/main" id="{00000000-0008-0000-0200-000060420E00}"/>
            </a:ext>
          </a:extLst>
        </xdr:cNvPr>
        <xdr:cNvSpPr>
          <a:spLocks/>
        </xdr:cNvSpPr>
      </xdr:nvSpPr>
      <xdr:spPr bwMode="auto">
        <a:xfrm>
          <a:off x="12753975" y="446722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85725</xdr:colOff>
      <xdr:row>16</xdr:row>
      <xdr:rowOff>257175</xdr:rowOff>
    </xdr:from>
    <xdr:to>
      <xdr:col>31</xdr:col>
      <xdr:colOff>133350</xdr:colOff>
      <xdr:row>16</xdr:row>
      <xdr:rowOff>257175</xdr:rowOff>
    </xdr:to>
    <xdr:sp macro="" textlink="">
      <xdr:nvSpPr>
        <xdr:cNvPr id="934497" name="Line 101">
          <a:extLst>
            <a:ext uri="{FF2B5EF4-FFF2-40B4-BE49-F238E27FC236}">
              <a16:creationId xmlns:a16="http://schemas.microsoft.com/office/drawing/2014/main" id="{00000000-0008-0000-0200-000061420E00}"/>
            </a:ext>
          </a:extLst>
        </xdr:cNvPr>
        <xdr:cNvSpPr>
          <a:spLocks noChangeShapeType="1"/>
        </xdr:cNvSpPr>
      </xdr:nvSpPr>
      <xdr:spPr bwMode="auto">
        <a:xfrm rot="-5400000">
          <a:off x="919162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34498" name="Line 99">
          <a:extLst>
            <a:ext uri="{FF2B5EF4-FFF2-40B4-BE49-F238E27FC236}">
              <a16:creationId xmlns:a16="http://schemas.microsoft.com/office/drawing/2014/main" id="{00000000-0008-0000-0200-000062420E00}"/>
            </a:ext>
          </a:extLst>
        </xdr:cNvPr>
        <xdr:cNvSpPr>
          <a:spLocks noChangeShapeType="1"/>
        </xdr:cNvSpPr>
      </xdr:nvSpPr>
      <xdr:spPr bwMode="auto">
        <a:xfrm rot="-5400000">
          <a:off x="92630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209550</xdr:colOff>
      <xdr:row>10</xdr:row>
      <xdr:rowOff>152400</xdr:rowOff>
    </xdr:to>
    <xdr:grpSp>
      <xdr:nvGrpSpPr>
        <xdr:cNvPr id="934499" name="グループ化 33">
          <a:extLst>
            <a:ext uri="{FF2B5EF4-FFF2-40B4-BE49-F238E27FC236}">
              <a16:creationId xmlns:a16="http://schemas.microsoft.com/office/drawing/2014/main" id="{00000000-0008-0000-0200-000063420E00}"/>
            </a:ext>
          </a:extLst>
        </xdr:cNvPr>
        <xdr:cNvGrpSpPr>
          <a:grpSpLocks/>
        </xdr:cNvGrpSpPr>
      </xdr:nvGrpSpPr>
      <xdr:grpSpPr bwMode="auto">
        <a:xfrm>
          <a:off x="1762125" y="2190750"/>
          <a:ext cx="428625" cy="638175"/>
          <a:chOff x="1584960" y="2186940"/>
          <a:chExt cx="388620" cy="632460"/>
        </a:xfrm>
      </xdr:grpSpPr>
      <xdr:cxnSp macro="">
        <xdr:nvCxnSpPr>
          <xdr:cNvPr id="80" name="直線コネクタ 79">
            <a:extLst>
              <a:ext uri="{FF2B5EF4-FFF2-40B4-BE49-F238E27FC236}">
                <a16:creationId xmlns:a16="http://schemas.microsoft.com/office/drawing/2014/main" id="{00000000-0008-0000-0200-000050000000}"/>
              </a:ext>
            </a:extLst>
          </xdr:cNvPr>
          <xdr:cNvCxnSpPr/>
        </xdr:nvCxnSpPr>
        <xdr:spPr bwMode="auto">
          <a:xfrm>
            <a:off x="1584960" y="281940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81" name="直線コネクタ 80">
            <a:extLst>
              <a:ext uri="{FF2B5EF4-FFF2-40B4-BE49-F238E27FC236}">
                <a16:creationId xmlns:a16="http://schemas.microsoft.com/office/drawing/2014/main" id="{00000000-0008-0000-0200-000051000000}"/>
              </a:ext>
            </a:extLst>
          </xdr:cNvPr>
          <xdr:cNvCxnSpPr/>
        </xdr:nvCxnSpPr>
        <xdr:spPr bwMode="auto">
          <a:xfrm rot="5400000" flipH="1" flipV="1">
            <a:off x="1450086"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82" name="直線コネクタ 81">
            <a:extLst>
              <a:ext uri="{FF2B5EF4-FFF2-40B4-BE49-F238E27FC236}">
                <a16:creationId xmlns:a16="http://schemas.microsoft.com/office/drawing/2014/main" id="{00000000-0008-0000-0200-000052000000}"/>
              </a:ext>
            </a:extLst>
          </xdr:cNvPr>
          <xdr:cNvCxnSpPr/>
        </xdr:nvCxnSpPr>
        <xdr:spPr bwMode="auto">
          <a:xfrm>
            <a:off x="1757680" y="219638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66675</xdr:rowOff>
    </xdr:from>
    <xdr:to>
      <xdr:col>5</xdr:col>
      <xdr:colOff>0</xdr:colOff>
      <xdr:row>8</xdr:row>
      <xdr:rowOff>66675</xdr:rowOff>
    </xdr:to>
    <xdr:sp macro="" textlink="">
      <xdr:nvSpPr>
        <xdr:cNvPr id="934500" name="Line 5">
          <a:extLst>
            <a:ext uri="{FF2B5EF4-FFF2-40B4-BE49-F238E27FC236}">
              <a16:creationId xmlns:a16="http://schemas.microsoft.com/office/drawing/2014/main" id="{00000000-0008-0000-0200-000064420E00}"/>
            </a:ext>
          </a:extLst>
        </xdr:cNvPr>
        <xdr:cNvSpPr>
          <a:spLocks noChangeShapeType="1"/>
        </xdr:cNvSpPr>
      </xdr:nvSpPr>
      <xdr:spPr bwMode="auto">
        <a:xfrm rot="-5400000">
          <a:off x="2085975" y="20002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76200</xdr:rowOff>
    </xdr:from>
    <xdr:to>
      <xdr:col>5</xdr:col>
      <xdr:colOff>0</xdr:colOff>
      <xdr:row>10</xdr:row>
      <xdr:rowOff>76200</xdr:rowOff>
    </xdr:to>
    <xdr:sp macro="" textlink="">
      <xdr:nvSpPr>
        <xdr:cNvPr id="934501" name="Line 5">
          <a:extLst>
            <a:ext uri="{FF2B5EF4-FFF2-40B4-BE49-F238E27FC236}">
              <a16:creationId xmlns:a16="http://schemas.microsoft.com/office/drawing/2014/main" id="{00000000-0008-0000-0200-000065420E00}"/>
            </a:ext>
          </a:extLst>
        </xdr:cNvPr>
        <xdr:cNvSpPr>
          <a:spLocks noChangeShapeType="1"/>
        </xdr:cNvSpPr>
      </xdr:nvSpPr>
      <xdr:spPr bwMode="auto">
        <a:xfrm rot="-5400000">
          <a:off x="2085975" y="26384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42</xdr:col>
      <xdr:colOff>0</xdr:colOff>
      <xdr:row>16</xdr:row>
      <xdr:rowOff>161925</xdr:rowOff>
    </xdr:from>
    <xdr:to>
      <xdr:col>42</xdr:col>
      <xdr:colOff>180975</xdr:colOff>
      <xdr:row>16</xdr:row>
      <xdr:rowOff>161925</xdr:rowOff>
    </xdr:to>
    <xdr:sp macro="" textlink="">
      <xdr:nvSpPr>
        <xdr:cNvPr id="934502" name="Line 90">
          <a:extLst>
            <a:ext uri="{FF2B5EF4-FFF2-40B4-BE49-F238E27FC236}">
              <a16:creationId xmlns:a16="http://schemas.microsoft.com/office/drawing/2014/main" id="{00000000-0008-0000-0200-000066420E00}"/>
            </a:ext>
          </a:extLst>
        </xdr:cNvPr>
        <xdr:cNvSpPr>
          <a:spLocks noChangeShapeType="1"/>
        </xdr:cNvSpPr>
      </xdr:nvSpPr>
      <xdr:spPr bwMode="auto">
        <a:xfrm flipH="1">
          <a:off x="12744450"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123825</xdr:colOff>
      <xdr:row>16</xdr:row>
      <xdr:rowOff>266700</xdr:rowOff>
    </xdr:from>
    <xdr:to>
      <xdr:col>22</xdr:col>
      <xdr:colOff>152400</xdr:colOff>
      <xdr:row>16</xdr:row>
      <xdr:rowOff>266700</xdr:rowOff>
    </xdr:to>
    <xdr:sp macro="" textlink="">
      <xdr:nvSpPr>
        <xdr:cNvPr id="934503" name="Line 101">
          <a:extLst>
            <a:ext uri="{FF2B5EF4-FFF2-40B4-BE49-F238E27FC236}">
              <a16:creationId xmlns:a16="http://schemas.microsoft.com/office/drawing/2014/main" id="{00000000-0008-0000-0200-000067420E00}"/>
            </a:ext>
          </a:extLst>
        </xdr:cNvPr>
        <xdr:cNvSpPr>
          <a:spLocks noChangeShapeType="1"/>
        </xdr:cNvSpPr>
      </xdr:nvSpPr>
      <xdr:spPr bwMode="auto">
        <a:xfrm rot="-5400000">
          <a:off x="6919913"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4504" name="Line 1">
          <a:extLst>
            <a:ext uri="{FF2B5EF4-FFF2-40B4-BE49-F238E27FC236}">
              <a16:creationId xmlns:a16="http://schemas.microsoft.com/office/drawing/2014/main" id="{00000000-0008-0000-0200-000068420E00}"/>
            </a:ext>
          </a:extLst>
        </xdr:cNvPr>
        <xdr:cNvSpPr>
          <a:spLocks noChangeShapeType="1"/>
        </xdr:cNvSpPr>
      </xdr:nvSpPr>
      <xdr:spPr bwMode="auto">
        <a:xfrm rot="-5400000">
          <a:off x="75771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4505" name="Line 1">
          <a:extLst>
            <a:ext uri="{FF2B5EF4-FFF2-40B4-BE49-F238E27FC236}">
              <a16:creationId xmlns:a16="http://schemas.microsoft.com/office/drawing/2014/main" id="{00000000-0008-0000-0200-000069420E00}"/>
            </a:ext>
          </a:extLst>
        </xdr:cNvPr>
        <xdr:cNvSpPr>
          <a:spLocks noChangeShapeType="1"/>
        </xdr:cNvSpPr>
      </xdr:nvSpPr>
      <xdr:spPr bwMode="auto">
        <a:xfrm>
          <a:off x="100488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8204" name="Line 1">
          <a:extLst>
            <a:ext uri="{FF2B5EF4-FFF2-40B4-BE49-F238E27FC236}">
              <a16:creationId xmlns:a16="http://schemas.microsoft.com/office/drawing/2014/main" id="{00000000-0008-0000-0300-0000DC500E00}"/>
            </a:ext>
          </a:extLst>
        </xdr:cNvPr>
        <xdr:cNvSpPr>
          <a:spLocks noChangeShapeType="1"/>
        </xdr:cNvSpPr>
      </xdr:nvSpPr>
      <xdr:spPr bwMode="auto">
        <a:xfrm>
          <a:off x="38100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8205" name="Line 2">
          <a:extLst>
            <a:ext uri="{FF2B5EF4-FFF2-40B4-BE49-F238E27FC236}">
              <a16:creationId xmlns:a16="http://schemas.microsoft.com/office/drawing/2014/main" id="{00000000-0008-0000-0300-0000DD500E00}"/>
            </a:ext>
          </a:extLst>
        </xdr:cNvPr>
        <xdr:cNvSpPr>
          <a:spLocks noChangeShapeType="1"/>
        </xdr:cNvSpPr>
      </xdr:nvSpPr>
      <xdr:spPr bwMode="auto">
        <a:xfrm>
          <a:off x="38100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8206" name="Line 3">
          <a:extLst>
            <a:ext uri="{FF2B5EF4-FFF2-40B4-BE49-F238E27FC236}">
              <a16:creationId xmlns:a16="http://schemas.microsoft.com/office/drawing/2014/main" id="{00000000-0008-0000-0300-0000DE500E00}"/>
            </a:ext>
          </a:extLst>
        </xdr:cNvPr>
        <xdr:cNvSpPr>
          <a:spLocks noChangeShapeType="1"/>
        </xdr:cNvSpPr>
      </xdr:nvSpPr>
      <xdr:spPr bwMode="auto">
        <a:xfrm rot="-5400000">
          <a:off x="39433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8207" name="Line 4">
          <a:extLst>
            <a:ext uri="{FF2B5EF4-FFF2-40B4-BE49-F238E27FC236}">
              <a16:creationId xmlns:a16="http://schemas.microsoft.com/office/drawing/2014/main" id="{00000000-0008-0000-0300-0000DF500E00}"/>
            </a:ext>
          </a:extLst>
        </xdr:cNvPr>
        <xdr:cNvSpPr>
          <a:spLocks noChangeShapeType="1"/>
        </xdr:cNvSpPr>
      </xdr:nvSpPr>
      <xdr:spPr bwMode="auto">
        <a:xfrm flipV="1">
          <a:off x="36195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8208" name="Line 5">
          <a:extLst>
            <a:ext uri="{FF2B5EF4-FFF2-40B4-BE49-F238E27FC236}">
              <a16:creationId xmlns:a16="http://schemas.microsoft.com/office/drawing/2014/main" id="{00000000-0008-0000-0300-0000E0500E00}"/>
            </a:ext>
          </a:extLst>
        </xdr:cNvPr>
        <xdr:cNvSpPr>
          <a:spLocks noChangeShapeType="1"/>
        </xdr:cNvSpPr>
      </xdr:nvSpPr>
      <xdr:spPr bwMode="auto">
        <a:xfrm rot="-5400000">
          <a:off x="4552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8209" name="Line 6">
          <a:extLst>
            <a:ext uri="{FF2B5EF4-FFF2-40B4-BE49-F238E27FC236}">
              <a16:creationId xmlns:a16="http://schemas.microsoft.com/office/drawing/2014/main" id="{00000000-0008-0000-0300-0000E1500E00}"/>
            </a:ext>
          </a:extLst>
        </xdr:cNvPr>
        <xdr:cNvSpPr>
          <a:spLocks noChangeShapeType="1"/>
        </xdr:cNvSpPr>
      </xdr:nvSpPr>
      <xdr:spPr bwMode="auto">
        <a:xfrm rot="-5400000">
          <a:off x="45958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8210" name="Line 7">
          <a:extLst>
            <a:ext uri="{FF2B5EF4-FFF2-40B4-BE49-F238E27FC236}">
              <a16:creationId xmlns:a16="http://schemas.microsoft.com/office/drawing/2014/main" id="{00000000-0008-0000-0300-0000E2500E00}"/>
            </a:ext>
          </a:extLst>
        </xdr:cNvPr>
        <xdr:cNvSpPr>
          <a:spLocks noChangeShapeType="1"/>
        </xdr:cNvSpPr>
      </xdr:nvSpPr>
      <xdr:spPr bwMode="auto">
        <a:xfrm rot="-5400000">
          <a:off x="46053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8211" name="Line 8">
          <a:extLst>
            <a:ext uri="{FF2B5EF4-FFF2-40B4-BE49-F238E27FC236}">
              <a16:creationId xmlns:a16="http://schemas.microsoft.com/office/drawing/2014/main" id="{00000000-0008-0000-0300-0000E350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8212" name="Line 9">
          <a:extLst>
            <a:ext uri="{FF2B5EF4-FFF2-40B4-BE49-F238E27FC236}">
              <a16:creationId xmlns:a16="http://schemas.microsoft.com/office/drawing/2014/main" id="{00000000-0008-0000-0300-0000E4500E00}"/>
            </a:ext>
          </a:extLst>
        </xdr:cNvPr>
        <xdr:cNvSpPr>
          <a:spLocks noChangeShapeType="1"/>
        </xdr:cNvSpPr>
      </xdr:nvSpPr>
      <xdr:spPr bwMode="auto">
        <a:xfrm rot="-5400000">
          <a:off x="45148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8213" name="Line 16">
          <a:extLst>
            <a:ext uri="{FF2B5EF4-FFF2-40B4-BE49-F238E27FC236}">
              <a16:creationId xmlns:a16="http://schemas.microsoft.com/office/drawing/2014/main" id="{00000000-0008-0000-0300-0000E550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8214" name="Line 27">
          <a:extLst>
            <a:ext uri="{FF2B5EF4-FFF2-40B4-BE49-F238E27FC236}">
              <a16:creationId xmlns:a16="http://schemas.microsoft.com/office/drawing/2014/main" id="{00000000-0008-0000-0300-0000E6500E00}"/>
            </a:ext>
          </a:extLst>
        </xdr:cNvPr>
        <xdr:cNvSpPr>
          <a:spLocks noChangeShapeType="1"/>
        </xdr:cNvSpPr>
      </xdr:nvSpPr>
      <xdr:spPr bwMode="auto">
        <a:xfrm rot="-5400000">
          <a:off x="92297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8215" name="Line 28">
          <a:extLst>
            <a:ext uri="{FF2B5EF4-FFF2-40B4-BE49-F238E27FC236}">
              <a16:creationId xmlns:a16="http://schemas.microsoft.com/office/drawing/2014/main" id="{00000000-0008-0000-0300-0000E7500E00}"/>
            </a:ext>
          </a:extLst>
        </xdr:cNvPr>
        <xdr:cNvSpPr>
          <a:spLocks noChangeShapeType="1"/>
        </xdr:cNvSpPr>
      </xdr:nvSpPr>
      <xdr:spPr bwMode="auto">
        <a:xfrm rot="-5400000">
          <a:off x="92725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8216" name="Line 29">
          <a:extLst>
            <a:ext uri="{FF2B5EF4-FFF2-40B4-BE49-F238E27FC236}">
              <a16:creationId xmlns:a16="http://schemas.microsoft.com/office/drawing/2014/main" id="{00000000-0008-0000-0300-0000E8500E00}"/>
            </a:ext>
          </a:extLst>
        </xdr:cNvPr>
        <xdr:cNvSpPr>
          <a:spLocks noChangeShapeType="1"/>
        </xdr:cNvSpPr>
      </xdr:nvSpPr>
      <xdr:spPr bwMode="auto">
        <a:xfrm flipV="1">
          <a:off x="85153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8217" name="Line 78">
          <a:extLst>
            <a:ext uri="{FF2B5EF4-FFF2-40B4-BE49-F238E27FC236}">
              <a16:creationId xmlns:a16="http://schemas.microsoft.com/office/drawing/2014/main" id="{00000000-0008-0000-0300-0000E950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8218" name="Line 86">
          <a:extLst>
            <a:ext uri="{FF2B5EF4-FFF2-40B4-BE49-F238E27FC236}">
              <a16:creationId xmlns:a16="http://schemas.microsoft.com/office/drawing/2014/main" id="{00000000-0008-0000-0300-0000EA50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8219" name="Line 109">
          <a:extLst>
            <a:ext uri="{FF2B5EF4-FFF2-40B4-BE49-F238E27FC236}">
              <a16:creationId xmlns:a16="http://schemas.microsoft.com/office/drawing/2014/main" id="{00000000-0008-0000-0300-0000EB50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8220" name="Line 117">
          <a:extLst>
            <a:ext uri="{FF2B5EF4-FFF2-40B4-BE49-F238E27FC236}">
              <a16:creationId xmlns:a16="http://schemas.microsoft.com/office/drawing/2014/main" id="{00000000-0008-0000-0300-0000EC50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8221" name="Line 176">
          <a:extLst>
            <a:ext uri="{FF2B5EF4-FFF2-40B4-BE49-F238E27FC236}">
              <a16:creationId xmlns:a16="http://schemas.microsoft.com/office/drawing/2014/main" id="{00000000-0008-0000-0300-0000ED50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8222" name="Line 184">
          <a:extLst>
            <a:ext uri="{FF2B5EF4-FFF2-40B4-BE49-F238E27FC236}">
              <a16:creationId xmlns:a16="http://schemas.microsoft.com/office/drawing/2014/main" id="{00000000-0008-0000-0300-0000EE50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8223" name="Line 207">
          <a:extLst>
            <a:ext uri="{FF2B5EF4-FFF2-40B4-BE49-F238E27FC236}">
              <a16:creationId xmlns:a16="http://schemas.microsoft.com/office/drawing/2014/main" id="{00000000-0008-0000-0300-0000EF50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8224" name="AutoShape 214">
          <a:extLst>
            <a:ext uri="{FF2B5EF4-FFF2-40B4-BE49-F238E27FC236}">
              <a16:creationId xmlns:a16="http://schemas.microsoft.com/office/drawing/2014/main" id="{00000000-0008-0000-0300-0000F0500E00}"/>
            </a:ext>
          </a:extLst>
        </xdr:cNvPr>
        <xdr:cNvSpPr>
          <a:spLocks/>
        </xdr:cNvSpPr>
      </xdr:nvSpPr>
      <xdr:spPr bwMode="auto">
        <a:xfrm>
          <a:off x="68770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8225" name="Line 215">
          <a:extLst>
            <a:ext uri="{FF2B5EF4-FFF2-40B4-BE49-F238E27FC236}">
              <a16:creationId xmlns:a16="http://schemas.microsoft.com/office/drawing/2014/main" id="{00000000-0008-0000-0300-0000F1500E00}"/>
            </a:ext>
          </a:extLst>
        </xdr:cNvPr>
        <xdr:cNvSpPr>
          <a:spLocks noChangeShapeType="1"/>
        </xdr:cNvSpPr>
      </xdr:nvSpPr>
      <xdr:spPr bwMode="auto">
        <a:xfrm flipH="1">
          <a:off x="68770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161925</xdr:rowOff>
    </xdr:from>
    <xdr:to>
      <xdr:col>43</xdr:col>
      <xdr:colOff>0</xdr:colOff>
      <xdr:row>17</xdr:row>
      <xdr:rowOff>152400</xdr:rowOff>
    </xdr:to>
    <xdr:sp macro="" textlink="">
      <xdr:nvSpPr>
        <xdr:cNvPr id="938226" name="AutoShape 217">
          <a:extLst>
            <a:ext uri="{FF2B5EF4-FFF2-40B4-BE49-F238E27FC236}">
              <a16:creationId xmlns:a16="http://schemas.microsoft.com/office/drawing/2014/main" id="{00000000-0008-0000-0300-0000F2500E00}"/>
            </a:ext>
          </a:extLst>
        </xdr:cNvPr>
        <xdr:cNvSpPr>
          <a:spLocks/>
        </xdr:cNvSpPr>
      </xdr:nvSpPr>
      <xdr:spPr bwMode="auto">
        <a:xfrm>
          <a:off x="12753975" y="446722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66675</xdr:colOff>
      <xdr:row>16</xdr:row>
      <xdr:rowOff>285750</xdr:rowOff>
    </xdr:from>
    <xdr:to>
      <xdr:col>31</xdr:col>
      <xdr:colOff>114300</xdr:colOff>
      <xdr:row>16</xdr:row>
      <xdr:rowOff>285750</xdr:rowOff>
    </xdr:to>
    <xdr:sp macro="" textlink="">
      <xdr:nvSpPr>
        <xdr:cNvPr id="938227" name="Line 229">
          <a:extLst>
            <a:ext uri="{FF2B5EF4-FFF2-40B4-BE49-F238E27FC236}">
              <a16:creationId xmlns:a16="http://schemas.microsoft.com/office/drawing/2014/main" id="{00000000-0008-0000-0300-0000F3500E00}"/>
            </a:ext>
          </a:extLst>
        </xdr:cNvPr>
        <xdr:cNvSpPr>
          <a:spLocks noChangeShapeType="1"/>
        </xdr:cNvSpPr>
      </xdr:nvSpPr>
      <xdr:spPr bwMode="auto">
        <a:xfrm rot="-5400000">
          <a:off x="91725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257175</xdr:rowOff>
    </xdr:from>
    <xdr:to>
      <xdr:col>32</xdr:col>
      <xdr:colOff>0</xdr:colOff>
      <xdr:row>13</xdr:row>
      <xdr:rowOff>257175</xdr:rowOff>
    </xdr:to>
    <xdr:sp macro="" textlink="">
      <xdr:nvSpPr>
        <xdr:cNvPr id="938228" name="Line 227">
          <a:extLst>
            <a:ext uri="{FF2B5EF4-FFF2-40B4-BE49-F238E27FC236}">
              <a16:creationId xmlns:a16="http://schemas.microsoft.com/office/drawing/2014/main" id="{00000000-0008-0000-0300-0000F4500E00}"/>
            </a:ext>
          </a:extLst>
        </xdr:cNvPr>
        <xdr:cNvSpPr>
          <a:spLocks noChangeShapeType="1"/>
        </xdr:cNvSpPr>
      </xdr:nvSpPr>
      <xdr:spPr bwMode="auto">
        <a:xfrm rot="-5400000">
          <a:off x="9263063" y="38147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209550</xdr:colOff>
      <xdr:row>10</xdr:row>
      <xdr:rowOff>161925</xdr:rowOff>
    </xdr:to>
    <xdr:grpSp>
      <xdr:nvGrpSpPr>
        <xdr:cNvPr id="938229" name="グループ化 39">
          <a:extLst>
            <a:ext uri="{FF2B5EF4-FFF2-40B4-BE49-F238E27FC236}">
              <a16:creationId xmlns:a16="http://schemas.microsoft.com/office/drawing/2014/main" id="{00000000-0008-0000-0300-0000F5500E00}"/>
            </a:ext>
          </a:extLst>
        </xdr:cNvPr>
        <xdr:cNvGrpSpPr>
          <a:grpSpLocks/>
        </xdr:cNvGrpSpPr>
      </xdr:nvGrpSpPr>
      <xdr:grpSpPr bwMode="auto">
        <a:xfrm>
          <a:off x="1762125" y="2200275"/>
          <a:ext cx="428625" cy="638175"/>
          <a:chOff x="1584960" y="2194560"/>
          <a:chExt cx="388620" cy="632460"/>
        </a:xfrm>
      </xdr:grpSpPr>
      <xdr:cxnSp macro="">
        <xdr:nvCxnSpPr>
          <xdr:cNvPr id="165" name="直線コネクタ 164">
            <a:extLst>
              <a:ext uri="{FF2B5EF4-FFF2-40B4-BE49-F238E27FC236}">
                <a16:creationId xmlns:a16="http://schemas.microsoft.com/office/drawing/2014/main" id="{00000000-0008-0000-0300-0000A5000000}"/>
              </a:ext>
            </a:extLst>
          </xdr:cNvPr>
          <xdr:cNvCxnSpPr/>
        </xdr:nvCxnSpPr>
        <xdr:spPr bwMode="auto">
          <a:xfrm>
            <a:off x="1584960" y="282702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66" name="直線コネクタ 165">
            <a:extLst>
              <a:ext uri="{FF2B5EF4-FFF2-40B4-BE49-F238E27FC236}">
                <a16:creationId xmlns:a16="http://schemas.microsoft.com/office/drawing/2014/main" id="{00000000-0008-0000-0300-0000A6000000}"/>
              </a:ext>
            </a:extLst>
          </xdr:cNvPr>
          <xdr:cNvCxnSpPr/>
        </xdr:nvCxnSpPr>
        <xdr:spPr bwMode="auto">
          <a:xfrm rot="5400000" flipH="1" flipV="1">
            <a:off x="1450086"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67" name="直線コネクタ 166">
            <a:extLst>
              <a:ext uri="{FF2B5EF4-FFF2-40B4-BE49-F238E27FC236}">
                <a16:creationId xmlns:a16="http://schemas.microsoft.com/office/drawing/2014/main" id="{00000000-0008-0000-0300-0000A7000000}"/>
              </a:ext>
            </a:extLst>
          </xdr:cNvPr>
          <xdr:cNvCxnSpPr/>
        </xdr:nvCxnSpPr>
        <xdr:spPr bwMode="auto">
          <a:xfrm>
            <a:off x="1757680" y="220400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76200</xdr:rowOff>
    </xdr:from>
    <xdr:to>
      <xdr:col>5</xdr:col>
      <xdr:colOff>0</xdr:colOff>
      <xdr:row>8</xdr:row>
      <xdr:rowOff>76200</xdr:rowOff>
    </xdr:to>
    <xdr:sp macro="" textlink="">
      <xdr:nvSpPr>
        <xdr:cNvPr id="938230" name="Line 5">
          <a:extLst>
            <a:ext uri="{FF2B5EF4-FFF2-40B4-BE49-F238E27FC236}">
              <a16:creationId xmlns:a16="http://schemas.microsoft.com/office/drawing/2014/main" id="{00000000-0008-0000-0300-0000F6500E00}"/>
            </a:ext>
          </a:extLst>
        </xdr:cNvPr>
        <xdr:cNvSpPr>
          <a:spLocks noChangeShapeType="1"/>
        </xdr:cNvSpPr>
      </xdr:nvSpPr>
      <xdr:spPr bwMode="auto">
        <a:xfrm rot="-5400000">
          <a:off x="2085975" y="20097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85725</xdr:rowOff>
    </xdr:from>
    <xdr:to>
      <xdr:col>5</xdr:col>
      <xdr:colOff>0</xdr:colOff>
      <xdr:row>10</xdr:row>
      <xdr:rowOff>85725</xdr:rowOff>
    </xdr:to>
    <xdr:sp macro="" textlink="">
      <xdr:nvSpPr>
        <xdr:cNvPr id="938231" name="Line 5">
          <a:extLst>
            <a:ext uri="{FF2B5EF4-FFF2-40B4-BE49-F238E27FC236}">
              <a16:creationId xmlns:a16="http://schemas.microsoft.com/office/drawing/2014/main" id="{00000000-0008-0000-0300-0000F7500E00}"/>
            </a:ext>
          </a:extLst>
        </xdr:cNvPr>
        <xdr:cNvSpPr>
          <a:spLocks noChangeShapeType="1"/>
        </xdr:cNvSpPr>
      </xdr:nvSpPr>
      <xdr:spPr bwMode="auto">
        <a:xfrm rot="-5400000">
          <a:off x="2085975" y="26479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42</xdr:col>
      <xdr:colOff>0</xdr:colOff>
      <xdr:row>16</xdr:row>
      <xdr:rowOff>161925</xdr:rowOff>
    </xdr:from>
    <xdr:to>
      <xdr:col>42</xdr:col>
      <xdr:colOff>180975</xdr:colOff>
      <xdr:row>16</xdr:row>
      <xdr:rowOff>161925</xdr:rowOff>
    </xdr:to>
    <xdr:sp macro="" textlink="">
      <xdr:nvSpPr>
        <xdr:cNvPr id="938232" name="Line 218">
          <a:extLst>
            <a:ext uri="{FF2B5EF4-FFF2-40B4-BE49-F238E27FC236}">
              <a16:creationId xmlns:a16="http://schemas.microsoft.com/office/drawing/2014/main" id="{00000000-0008-0000-0300-0000F8500E00}"/>
            </a:ext>
          </a:extLst>
        </xdr:cNvPr>
        <xdr:cNvSpPr>
          <a:spLocks noChangeShapeType="1"/>
        </xdr:cNvSpPr>
      </xdr:nvSpPr>
      <xdr:spPr bwMode="auto">
        <a:xfrm flipH="1">
          <a:off x="12744450"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85725</xdr:colOff>
      <xdr:row>16</xdr:row>
      <xdr:rowOff>266700</xdr:rowOff>
    </xdr:from>
    <xdr:to>
      <xdr:col>22</xdr:col>
      <xdr:colOff>123825</xdr:colOff>
      <xdr:row>16</xdr:row>
      <xdr:rowOff>266700</xdr:rowOff>
    </xdr:to>
    <xdr:sp macro="" textlink="">
      <xdr:nvSpPr>
        <xdr:cNvPr id="938233" name="Line 229">
          <a:extLst>
            <a:ext uri="{FF2B5EF4-FFF2-40B4-BE49-F238E27FC236}">
              <a16:creationId xmlns:a16="http://schemas.microsoft.com/office/drawing/2014/main" id="{00000000-0008-0000-0300-0000F9500E00}"/>
            </a:ext>
          </a:extLst>
        </xdr:cNvPr>
        <xdr:cNvSpPr>
          <a:spLocks noChangeShapeType="1"/>
        </xdr:cNvSpPr>
      </xdr:nvSpPr>
      <xdr:spPr bwMode="auto">
        <a:xfrm rot="-5400000">
          <a:off x="68865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8234" name="Line 1">
          <a:extLst>
            <a:ext uri="{FF2B5EF4-FFF2-40B4-BE49-F238E27FC236}">
              <a16:creationId xmlns:a16="http://schemas.microsoft.com/office/drawing/2014/main" id="{00000000-0008-0000-0300-0000FA500E00}"/>
            </a:ext>
          </a:extLst>
        </xdr:cNvPr>
        <xdr:cNvSpPr>
          <a:spLocks noChangeShapeType="1"/>
        </xdr:cNvSpPr>
      </xdr:nvSpPr>
      <xdr:spPr bwMode="auto">
        <a:xfrm rot="-5400000">
          <a:off x="75771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8235" name="Line 1">
          <a:extLst>
            <a:ext uri="{FF2B5EF4-FFF2-40B4-BE49-F238E27FC236}">
              <a16:creationId xmlns:a16="http://schemas.microsoft.com/office/drawing/2014/main" id="{00000000-0008-0000-0300-0000FB500E00}"/>
            </a:ext>
          </a:extLst>
        </xdr:cNvPr>
        <xdr:cNvSpPr>
          <a:spLocks noChangeShapeType="1"/>
        </xdr:cNvSpPr>
      </xdr:nvSpPr>
      <xdr:spPr bwMode="auto">
        <a:xfrm>
          <a:off x="100488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24646" name="Line 1">
          <a:extLst>
            <a:ext uri="{FF2B5EF4-FFF2-40B4-BE49-F238E27FC236}">
              <a16:creationId xmlns:a16="http://schemas.microsoft.com/office/drawing/2014/main" id="{00000000-0008-0000-0400-0000E61B0E00}"/>
            </a:ext>
          </a:extLst>
        </xdr:cNvPr>
        <xdr:cNvSpPr>
          <a:spLocks noChangeShapeType="1"/>
        </xdr:cNvSpPr>
      </xdr:nvSpPr>
      <xdr:spPr bwMode="auto">
        <a:xfrm>
          <a:off x="38100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24647" name="Line 2">
          <a:extLst>
            <a:ext uri="{FF2B5EF4-FFF2-40B4-BE49-F238E27FC236}">
              <a16:creationId xmlns:a16="http://schemas.microsoft.com/office/drawing/2014/main" id="{00000000-0008-0000-0400-0000E71B0E00}"/>
            </a:ext>
          </a:extLst>
        </xdr:cNvPr>
        <xdr:cNvSpPr>
          <a:spLocks noChangeShapeType="1"/>
        </xdr:cNvSpPr>
      </xdr:nvSpPr>
      <xdr:spPr bwMode="auto">
        <a:xfrm>
          <a:off x="38100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24648" name="Line 3">
          <a:extLst>
            <a:ext uri="{FF2B5EF4-FFF2-40B4-BE49-F238E27FC236}">
              <a16:creationId xmlns:a16="http://schemas.microsoft.com/office/drawing/2014/main" id="{00000000-0008-0000-0400-0000E81B0E00}"/>
            </a:ext>
          </a:extLst>
        </xdr:cNvPr>
        <xdr:cNvSpPr>
          <a:spLocks noChangeShapeType="1"/>
        </xdr:cNvSpPr>
      </xdr:nvSpPr>
      <xdr:spPr bwMode="auto">
        <a:xfrm rot="-5400000">
          <a:off x="39433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24649" name="Line 4">
          <a:extLst>
            <a:ext uri="{FF2B5EF4-FFF2-40B4-BE49-F238E27FC236}">
              <a16:creationId xmlns:a16="http://schemas.microsoft.com/office/drawing/2014/main" id="{00000000-0008-0000-0400-0000E91B0E00}"/>
            </a:ext>
          </a:extLst>
        </xdr:cNvPr>
        <xdr:cNvSpPr>
          <a:spLocks noChangeShapeType="1"/>
        </xdr:cNvSpPr>
      </xdr:nvSpPr>
      <xdr:spPr bwMode="auto">
        <a:xfrm flipV="1">
          <a:off x="36195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24650" name="Line 5">
          <a:extLst>
            <a:ext uri="{FF2B5EF4-FFF2-40B4-BE49-F238E27FC236}">
              <a16:creationId xmlns:a16="http://schemas.microsoft.com/office/drawing/2014/main" id="{00000000-0008-0000-0400-0000EA1B0E00}"/>
            </a:ext>
          </a:extLst>
        </xdr:cNvPr>
        <xdr:cNvSpPr>
          <a:spLocks noChangeShapeType="1"/>
        </xdr:cNvSpPr>
      </xdr:nvSpPr>
      <xdr:spPr bwMode="auto">
        <a:xfrm rot="-5400000">
          <a:off x="4552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24651" name="Line 6">
          <a:extLst>
            <a:ext uri="{FF2B5EF4-FFF2-40B4-BE49-F238E27FC236}">
              <a16:creationId xmlns:a16="http://schemas.microsoft.com/office/drawing/2014/main" id="{00000000-0008-0000-0400-0000EB1B0E00}"/>
            </a:ext>
          </a:extLst>
        </xdr:cNvPr>
        <xdr:cNvSpPr>
          <a:spLocks noChangeShapeType="1"/>
        </xdr:cNvSpPr>
      </xdr:nvSpPr>
      <xdr:spPr bwMode="auto">
        <a:xfrm rot="-5400000">
          <a:off x="45958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24652" name="Line 7">
          <a:extLst>
            <a:ext uri="{FF2B5EF4-FFF2-40B4-BE49-F238E27FC236}">
              <a16:creationId xmlns:a16="http://schemas.microsoft.com/office/drawing/2014/main" id="{00000000-0008-0000-0400-0000EC1B0E00}"/>
            </a:ext>
          </a:extLst>
        </xdr:cNvPr>
        <xdr:cNvSpPr>
          <a:spLocks noChangeShapeType="1"/>
        </xdr:cNvSpPr>
      </xdr:nvSpPr>
      <xdr:spPr bwMode="auto">
        <a:xfrm rot="-5400000">
          <a:off x="46053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4653" name="Line 8">
          <a:extLst>
            <a:ext uri="{FF2B5EF4-FFF2-40B4-BE49-F238E27FC236}">
              <a16:creationId xmlns:a16="http://schemas.microsoft.com/office/drawing/2014/main" id="{00000000-0008-0000-0400-0000ED1B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24654" name="Line 9">
          <a:extLst>
            <a:ext uri="{FF2B5EF4-FFF2-40B4-BE49-F238E27FC236}">
              <a16:creationId xmlns:a16="http://schemas.microsoft.com/office/drawing/2014/main" id="{00000000-0008-0000-0400-0000EE1B0E00}"/>
            </a:ext>
          </a:extLst>
        </xdr:cNvPr>
        <xdr:cNvSpPr>
          <a:spLocks noChangeShapeType="1"/>
        </xdr:cNvSpPr>
      </xdr:nvSpPr>
      <xdr:spPr bwMode="auto">
        <a:xfrm rot="-5400000">
          <a:off x="45148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4655" name="Line 16">
          <a:extLst>
            <a:ext uri="{FF2B5EF4-FFF2-40B4-BE49-F238E27FC236}">
              <a16:creationId xmlns:a16="http://schemas.microsoft.com/office/drawing/2014/main" id="{00000000-0008-0000-0400-0000EF1B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24656" name="Line 27">
          <a:extLst>
            <a:ext uri="{FF2B5EF4-FFF2-40B4-BE49-F238E27FC236}">
              <a16:creationId xmlns:a16="http://schemas.microsoft.com/office/drawing/2014/main" id="{00000000-0008-0000-0400-0000F01B0E00}"/>
            </a:ext>
          </a:extLst>
        </xdr:cNvPr>
        <xdr:cNvSpPr>
          <a:spLocks noChangeShapeType="1"/>
        </xdr:cNvSpPr>
      </xdr:nvSpPr>
      <xdr:spPr bwMode="auto">
        <a:xfrm rot="-5400000">
          <a:off x="92297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24657" name="Line 28">
          <a:extLst>
            <a:ext uri="{FF2B5EF4-FFF2-40B4-BE49-F238E27FC236}">
              <a16:creationId xmlns:a16="http://schemas.microsoft.com/office/drawing/2014/main" id="{00000000-0008-0000-0400-0000F11B0E00}"/>
            </a:ext>
          </a:extLst>
        </xdr:cNvPr>
        <xdr:cNvSpPr>
          <a:spLocks noChangeShapeType="1"/>
        </xdr:cNvSpPr>
      </xdr:nvSpPr>
      <xdr:spPr bwMode="auto">
        <a:xfrm rot="-5400000">
          <a:off x="92725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24658" name="Line 29">
          <a:extLst>
            <a:ext uri="{FF2B5EF4-FFF2-40B4-BE49-F238E27FC236}">
              <a16:creationId xmlns:a16="http://schemas.microsoft.com/office/drawing/2014/main" id="{00000000-0008-0000-0400-0000F21B0E00}"/>
            </a:ext>
          </a:extLst>
        </xdr:cNvPr>
        <xdr:cNvSpPr>
          <a:spLocks noChangeShapeType="1"/>
        </xdr:cNvSpPr>
      </xdr:nvSpPr>
      <xdr:spPr bwMode="auto">
        <a:xfrm flipV="1">
          <a:off x="85153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4659" name="Line 78">
          <a:extLst>
            <a:ext uri="{FF2B5EF4-FFF2-40B4-BE49-F238E27FC236}">
              <a16:creationId xmlns:a16="http://schemas.microsoft.com/office/drawing/2014/main" id="{00000000-0008-0000-0400-0000F31B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4660" name="Line 86">
          <a:extLst>
            <a:ext uri="{FF2B5EF4-FFF2-40B4-BE49-F238E27FC236}">
              <a16:creationId xmlns:a16="http://schemas.microsoft.com/office/drawing/2014/main" id="{00000000-0008-0000-0400-0000F41B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4661" name="Line 109">
          <a:extLst>
            <a:ext uri="{FF2B5EF4-FFF2-40B4-BE49-F238E27FC236}">
              <a16:creationId xmlns:a16="http://schemas.microsoft.com/office/drawing/2014/main" id="{00000000-0008-0000-0400-0000F51B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4662" name="Line 117">
          <a:extLst>
            <a:ext uri="{FF2B5EF4-FFF2-40B4-BE49-F238E27FC236}">
              <a16:creationId xmlns:a16="http://schemas.microsoft.com/office/drawing/2014/main" id="{00000000-0008-0000-0400-0000F61B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4663" name="Line 140">
          <a:extLst>
            <a:ext uri="{FF2B5EF4-FFF2-40B4-BE49-F238E27FC236}">
              <a16:creationId xmlns:a16="http://schemas.microsoft.com/office/drawing/2014/main" id="{00000000-0008-0000-0400-0000F71B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4664" name="Line 148">
          <a:extLst>
            <a:ext uri="{FF2B5EF4-FFF2-40B4-BE49-F238E27FC236}">
              <a16:creationId xmlns:a16="http://schemas.microsoft.com/office/drawing/2014/main" id="{00000000-0008-0000-0400-0000F81B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4665" name="Line 171">
          <a:extLst>
            <a:ext uri="{FF2B5EF4-FFF2-40B4-BE49-F238E27FC236}">
              <a16:creationId xmlns:a16="http://schemas.microsoft.com/office/drawing/2014/main" id="{00000000-0008-0000-0400-0000F91B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4666" name="Line 179">
          <a:extLst>
            <a:ext uri="{FF2B5EF4-FFF2-40B4-BE49-F238E27FC236}">
              <a16:creationId xmlns:a16="http://schemas.microsoft.com/office/drawing/2014/main" id="{00000000-0008-0000-0400-0000FA1B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4667" name="Line 202">
          <a:extLst>
            <a:ext uri="{FF2B5EF4-FFF2-40B4-BE49-F238E27FC236}">
              <a16:creationId xmlns:a16="http://schemas.microsoft.com/office/drawing/2014/main" id="{00000000-0008-0000-0400-0000FB1B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24668" name="AutoShape 209">
          <a:extLst>
            <a:ext uri="{FF2B5EF4-FFF2-40B4-BE49-F238E27FC236}">
              <a16:creationId xmlns:a16="http://schemas.microsoft.com/office/drawing/2014/main" id="{00000000-0008-0000-0400-0000FC1B0E00}"/>
            </a:ext>
          </a:extLst>
        </xdr:cNvPr>
        <xdr:cNvSpPr>
          <a:spLocks/>
        </xdr:cNvSpPr>
      </xdr:nvSpPr>
      <xdr:spPr bwMode="auto">
        <a:xfrm>
          <a:off x="68770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4669" name="Line 210">
          <a:extLst>
            <a:ext uri="{FF2B5EF4-FFF2-40B4-BE49-F238E27FC236}">
              <a16:creationId xmlns:a16="http://schemas.microsoft.com/office/drawing/2014/main" id="{00000000-0008-0000-0400-0000FD1B0E00}"/>
            </a:ext>
          </a:extLst>
        </xdr:cNvPr>
        <xdr:cNvSpPr>
          <a:spLocks noChangeShapeType="1"/>
        </xdr:cNvSpPr>
      </xdr:nvSpPr>
      <xdr:spPr bwMode="auto">
        <a:xfrm flipH="1">
          <a:off x="68770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171450</xdr:rowOff>
    </xdr:from>
    <xdr:to>
      <xdr:col>43</xdr:col>
      <xdr:colOff>0</xdr:colOff>
      <xdr:row>17</xdr:row>
      <xdr:rowOff>171450</xdr:rowOff>
    </xdr:to>
    <xdr:sp macro="" textlink="">
      <xdr:nvSpPr>
        <xdr:cNvPr id="924670" name="AutoShape 212">
          <a:extLst>
            <a:ext uri="{FF2B5EF4-FFF2-40B4-BE49-F238E27FC236}">
              <a16:creationId xmlns:a16="http://schemas.microsoft.com/office/drawing/2014/main" id="{00000000-0008-0000-0400-0000FE1B0E00}"/>
            </a:ext>
          </a:extLst>
        </xdr:cNvPr>
        <xdr:cNvSpPr>
          <a:spLocks/>
        </xdr:cNvSpPr>
      </xdr:nvSpPr>
      <xdr:spPr bwMode="auto">
        <a:xfrm>
          <a:off x="12753975" y="44767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161925</xdr:rowOff>
    </xdr:from>
    <xdr:to>
      <xdr:col>43</xdr:col>
      <xdr:colOff>0</xdr:colOff>
      <xdr:row>16</xdr:row>
      <xdr:rowOff>161925</xdr:rowOff>
    </xdr:to>
    <xdr:sp macro="" textlink="">
      <xdr:nvSpPr>
        <xdr:cNvPr id="924671" name="Line 213">
          <a:extLst>
            <a:ext uri="{FF2B5EF4-FFF2-40B4-BE49-F238E27FC236}">
              <a16:creationId xmlns:a16="http://schemas.microsoft.com/office/drawing/2014/main" id="{00000000-0008-0000-0400-0000FF1B0E00}"/>
            </a:ext>
          </a:extLst>
        </xdr:cNvPr>
        <xdr:cNvSpPr>
          <a:spLocks noChangeShapeType="1"/>
        </xdr:cNvSpPr>
      </xdr:nvSpPr>
      <xdr:spPr bwMode="auto">
        <a:xfrm flipH="1">
          <a:off x="127539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41056" name="Line 224">
          <a:extLst>
            <a:ext uri="{FF2B5EF4-FFF2-40B4-BE49-F238E27FC236}">
              <a16:creationId xmlns:a16="http://schemas.microsoft.com/office/drawing/2014/main" id="{00000000-0008-0000-0400-0000005C0E00}"/>
            </a:ext>
          </a:extLst>
        </xdr:cNvPr>
        <xdr:cNvSpPr>
          <a:spLocks noChangeShapeType="1"/>
        </xdr:cNvSpPr>
      </xdr:nvSpPr>
      <xdr:spPr bwMode="auto">
        <a:xfrm rot="-5400000">
          <a:off x="91725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41057" name="Line 222">
          <a:extLst>
            <a:ext uri="{FF2B5EF4-FFF2-40B4-BE49-F238E27FC236}">
              <a16:creationId xmlns:a16="http://schemas.microsoft.com/office/drawing/2014/main" id="{00000000-0008-0000-0400-0000015C0E00}"/>
            </a:ext>
          </a:extLst>
        </xdr:cNvPr>
        <xdr:cNvSpPr>
          <a:spLocks noChangeShapeType="1"/>
        </xdr:cNvSpPr>
      </xdr:nvSpPr>
      <xdr:spPr bwMode="auto">
        <a:xfrm rot="-5400000">
          <a:off x="92630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133350</xdr:rowOff>
    </xdr:from>
    <xdr:to>
      <xdr:col>4</xdr:col>
      <xdr:colOff>209550</xdr:colOff>
      <xdr:row>10</xdr:row>
      <xdr:rowOff>142875</xdr:rowOff>
    </xdr:to>
    <xdr:grpSp>
      <xdr:nvGrpSpPr>
        <xdr:cNvPr id="941058" name="グループ化 41">
          <a:extLst>
            <a:ext uri="{FF2B5EF4-FFF2-40B4-BE49-F238E27FC236}">
              <a16:creationId xmlns:a16="http://schemas.microsoft.com/office/drawing/2014/main" id="{00000000-0008-0000-0400-0000025C0E00}"/>
            </a:ext>
          </a:extLst>
        </xdr:cNvPr>
        <xdr:cNvGrpSpPr>
          <a:grpSpLocks/>
        </xdr:cNvGrpSpPr>
      </xdr:nvGrpSpPr>
      <xdr:grpSpPr bwMode="auto">
        <a:xfrm>
          <a:off x="1762125" y="2181225"/>
          <a:ext cx="428625" cy="638175"/>
          <a:chOff x="1584960" y="2179320"/>
          <a:chExt cx="388620" cy="632460"/>
        </a:xfrm>
      </xdr:grpSpPr>
      <xdr:cxnSp macro="">
        <xdr:nvCxnSpPr>
          <xdr:cNvPr id="196" name="直線コネクタ 195">
            <a:extLst>
              <a:ext uri="{FF2B5EF4-FFF2-40B4-BE49-F238E27FC236}">
                <a16:creationId xmlns:a16="http://schemas.microsoft.com/office/drawing/2014/main" id="{00000000-0008-0000-0400-0000C4000000}"/>
              </a:ext>
            </a:extLst>
          </xdr:cNvPr>
          <xdr:cNvCxnSpPr/>
        </xdr:nvCxnSpPr>
        <xdr:spPr bwMode="auto">
          <a:xfrm>
            <a:off x="1584960" y="281178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400-0000C5000000}"/>
              </a:ext>
            </a:extLst>
          </xdr:cNvPr>
          <xdr:cNvCxnSpPr/>
        </xdr:nvCxnSpPr>
        <xdr:spPr bwMode="auto">
          <a:xfrm rot="5400000" flipH="1" flipV="1">
            <a:off x="1450086" y="249555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400-0000C6000000}"/>
              </a:ext>
            </a:extLst>
          </xdr:cNvPr>
          <xdr:cNvCxnSpPr/>
        </xdr:nvCxnSpPr>
        <xdr:spPr bwMode="auto">
          <a:xfrm>
            <a:off x="1757680" y="218876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57150</xdr:rowOff>
    </xdr:from>
    <xdr:to>
      <xdr:col>5</xdr:col>
      <xdr:colOff>0</xdr:colOff>
      <xdr:row>8</xdr:row>
      <xdr:rowOff>57150</xdr:rowOff>
    </xdr:to>
    <xdr:sp macro="" textlink="">
      <xdr:nvSpPr>
        <xdr:cNvPr id="941059" name="Line 5">
          <a:extLst>
            <a:ext uri="{FF2B5EF4-FFF2-40B4-BE49-F238E27FC236}">
              <a16:creationId xmlns:a16="http://schemas.microsoft.com/office/drawing/2014/main" id="{00000000-0008-0000-0400-0000035C0E00}"/>
            </a:ext>
          </a:extLst>
        </xdr:cNvPr>
        <xdr:cNvSpPr>
          <a:spLocks noChangeShapeType="1"/>
        </xdr:cNvSpPr>
      </xdr:nvSpPr>
      <xdr:spPr bwMode="auto">
        <a:xfrm rot="-5400000">
          <a:off x="2085975" y="19907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66675</xdr:rowOff>
    </xdr:from>
    <xdr:to>
      <xdr:col>5</xdr:col>
      <xdr:colOff>0</xdr:colOff>
      <xdr:row>10</xdr:row>
      <xdr:rowOff>66675</xdr:rowOff>
    </xdr:to>
    <xdr:sp macro="" textlink="">
      <xdr:nvSpPr>
        <xdr:cNvPr id="941060" name="Line 5">
          <a:extLst>
            <a:ext uri="{FF2B5EF4-FFF2-40B4-BE49-F238E27FC236}">
              <a16:creationId xmlns:a16="http://schemas.microsoft.com/office/drawing/2014/main" id="{00000000-0008-0000-0400-0000045C0E00}"/>
            </a:ext>
          </a:extLst>
        </xdr:cNvPr>
        <xdr:cNvSpPr>
          <a:spLocks noChangeShapeType="1"/>
        </xdr:cNvSpPr>
      </xdr:nvSpPr>
      <xdr:spPr bwMode="auto">
        <a:xfrm rot="-5400000">
          <a:off x="2085975" y="26289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95250</xdr:colOff>
      <xdr:row>16</xdr:row>
      <xdr:rowOff>276225</xdr:rowOff>
    </xdr:from>
    <xdr:to>
      <xdr:col>22</xdr:col>
      <xdr:colOff>133350</xdr:colOff>
      <xdr:row>16</xdr:row>
      <xdr:rowOff>276225</xdr:rowOff>
    </xdr:to>
    <xdr:sp macro="" textlink="">
      <xdr:nvSpPr>
        <xdr:cNvPr id="941061" name="Line 224">
          <a:extLst>
            <a:ext uri="{FF2B5EF4-FFF2-40B4-BE49-F238E27FC236}">
              <a16:creationId xmlns:a16="http://schemas.microsoft.com/office/drawing/2014/main" id="{00000000-0008-0000-0400-0000055C0E00}"/>
            </a:ext>
          </a:extLst>
        </xdr:cNvPr>
        <xdr:cNvSpPr>
          <a:spLocks noChangeShapeType="1"/>
        </xdr:cNvSpPr>
      </xdr:nvSpPr>
      <xdr:spPr bwMode="auto">
        <a:xfrm rot="-5400000">
          <a:off x="6896100"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1062" name="Line 1">
          <a:extLst>
            <a:ext uri="{FF2B5EF4-FFF2-40B4-BE49-F238E27FC236}">
              <a16:creationId xmlns:a16="http://schemas.microsoft.com/office/drawing/2014/main" id="{00000000-0008-0000-0400-0000065C0E00}"/>
            </a:ext>
          </a:extLst>
        </xdr:cNvPr>
        <xdr:cNvSpPr>
          <a:spLocks noChangeShapeType="1"/>
        </xdr:cNvSpPr>
      </xdr:nvSpPr>
      <xdr:spPr bwMode="auto">
        <a:xfrm rot="-5400000">
          <a:off x="75771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1063" name="Line 1">
          <a:extLst>
            <a:ext uri="{FF2B5EF4-FFF2-40B4-BE49-F238E27FC236}">
              <a16:creationId xmlns:a16="http://schemas.microsoft.com/office/drawing/2014/main" id="{00000000-0008-0000-0400-0000075C0E00}"/>
            </a:ext>
          </a:extLst>
        </xdr:cNvPr>
        <xdr:cNvSpPr>
          <a:spLocks noChangeShapeType="1"/>
        </xdr:cNvSpPr>
      </xdr:nvSpPr>
      <xdr:spPr bwMode="auto">
        <a:xfrm>
          <a:off x="100488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25671" name="Line 1">
          <a:extLst>
            <a:ext uri="{FF2B5EF4-FFF2-40B4-BE49-F238E27FC236}">
              <a16:creationId xmlns:a16="http://schemas.microsoft.com/office/drawing/2014/main" id="{00000000-0008-0000-0500-0000E71F0E00}"/>
            </a:ext>
          </a:extLst>
        </xdr:cNvPr>
        <xdr:cNvSpPr>
          <a:spLocks noChangeShapeType="1"/>
        </xdr:cNvSpPr>
      </xdr:nvSpPr>
      <xdr:spPr bwMode="auto">
        <a:xfrm>
          <a:off x="38100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25672" name="Line 2">
          <a:extLst>
            <a:ext uri="{FF2B5EF4-FFF2-40B4-BE49-F238E27FC236}">
              <a16:creationId xmlns:a16="http://schemas.microsoft.com/office/drawing/2014/main" id="{00000000-0008-0000-0500-0000E81F0E00}"/>
            </a:ext>
          </a:extLst>
        </xdr:cNvPr>
        <xdr:cNvSpPr>
          <a:spLocks noChangeShapeType="1"/>
        </xdr:cNvSpPr>
      </xdr:nvSpPr>
      <xdr:spPr bwMode="auto">
        <a:xfrm>
          <a:off x="38100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25673" name="Line 3">
          <a:extLst>
            <a:ext uri="{FF2B5EF4-FFF2-40B4-BE49-F238E27FC236}">
              <a16:creationId xmlns:a16="http://schemas.microsoft.com/office/drawing/2014/main" id="{00000000-0008-0000-0500-0000E91F0E00}"/>
            </a:ext>
          </a:extLst>
        </xdr:cNvPr>
        <xdr:cNvSpPr>
          <a:spLocks noChangeShapeType="1"/>
        </xdr:cNvSpPr>
      </xdr:nvSpPr>
      <xdr:spPr bwMode="auto">
        <a:xfrm rot="-5400000">
          <a:off x="39433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25674" name="Line 4">
          <a:extLst>
            <a:ext uri="{FF2B5EF4-FFF2-40B4-BE49-F238E27FC236}">
              <a16:creationId xmlns:a16="http://schemas.microsoft.com/office/drawing/2014/main" id="{00000000-0008-0000-0500-0000EA1F0E00}"/>
            </a:ext>
          </a:extLst>
        </xdr:cNvPr>
        <xdr:cNvSpPr>
          <a:spLocks noChangeShapeType="1"/>
        </xdr:cNvSpPr>
      </xdr:nvSpPr>
      <xdr:spPr bwMode="auto">
        <a:xfrm flipV="1">
          <a:off x="36195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25675" name="Line 5">
          <a:extLst>
            <a:ext uri="{FF2B5EF4-FFF2-40B4-BE49-F238E27FC236}">
              <a16:creationId xmlns:a16="http://schemas.microsoft.com/office/drawing/2014/main" id="{00000000-0008-0000-0500-0000EB1F0E00}"/>
            </a:ext>
          </a:extLst>
        </xdr:cNvPr>
        <xdr:cNvSpPr>
          <a:spLocks noChangeShapeType="1"/>
        </xdr:cNvSpPr>
      </xdr:nvSpPr>
      <xdr:spPr bwMode="auto">
        <a:xfrm rot="-5400000">
          <a:off x="4552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25676" name="Line 6">
          <a:extLst>
            <a:ext uri="{FF2B5EF4-FFF2-40B4-BE49-F238E27FC236}">
              <a16:creationId xmlns:a16="http://schemas.microsoft.com/office/drawing/2014/main" id="{00000000-0008-0000-0500-0000EC1F0E00}"/>
            </a:ext>
          </a:extLst>
        </xdr:cNvPr>
        <xdr:cNvSpPr>
          <a:spLocks noChangeShapeType="1"/>
        </xdr:cNvSpPr>
      </xdr:nvSpPr>
      <xdr:spPr bwMode="auto">
        <a:xfrm rot="-5400000">
          <a:off x="45958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25677" name="Line 7">
          <a:extLst>
            <a:ext uri="{FF2B5EF4-FFF2-40B4-BE49-F238E27FC236}">
              <a16:creationId xmlns:a16="http://schemas.microsoft.com/office/drawing/2014/main" id="{00000000-0008-0000-0500-0000ED1F0E00}"/>
            </a:ext>
          </a:extLst>
        </xdr:cNvPr>
        <xdr:cNvSpPr>
          <a:spLocks noChangeShapeType="1"/>
        </xdr:cNvSpPr>
      </xdr:nvSpPr>
      <xdr:spPr bwMode="auto">
        <a:xfrm rot="-5400000">
          <a:off x="46053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5678" name="Line 8">
          <a:extLst>
            <a:ext uri="{FF2B5EF4-FFF2-40B4-BE49-F238E27FC236}">
              <a16:creationId xmlns:a16="http://schemas.microsoft.com/office/drawing/2014/main" id="{00000000-0008-0000-0500-0000EE1F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25679" name="Line 9">
          <a:extLst>
            <a:ext uri="{FF2B5EF4-FFF2-40B4-BE49-F238E27FC236}">
              <a16:creationId xmlns:a16="http://schemas.microsoft.com/office/drawing/2014/main" id="{00000000-0008-0000-0500-0000EF1F0E00}"/>
            </a:ext>
          </a:extLst>
        </xdr:cNvPr>
        <xdr:cNvSpPr>
          <a:spLocks noChangeShapeType="1"/>
        </xdr:cNvSpPr>
      </xdr:nvSpPr>
      <xdr:spPr bwMode="auto">
        <a:xfrm rot="-5400000">
          <a:off x="45148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5680" name="Line 16">
          <a:extLst>
            <a:ext uri="{FF2B5EF4-FFF2-40B4-BE49-F238E27FC236}">
              <a16:creationId xmlns:a16="http://schemas.microsoft.com/office/drawing/2014/main" id="{00000000-0008-0000-0500-0000F01F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25681" name="Line 27">
          <a:extLst>
            <a:ext uri="{FF2B5EF4-FFF2-40B4-BE49-F238E27FC236}">
              <a16:creationId xmlns:a16="http://schemas.microsoft.com/office/drawing/2014/main" id="{00000000-0008-0000-0500-0000F11F0E00}"/>
            </a:ext>
          </a:extLst>
        </xdr:cNvPr>
        <xdr:cNvSpPr>
          <a:spLocks noChangeShapeType="1"/>
        </xdr:cNvSpPr>
      </xdr:nvSpPr>
      <xdr:spPr bwMode="auto">
        <a:xfrm rot="-5400000">
          <a:off x="92297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25682" name="Line 28">
          <a:extLst>
            <a:ext uri="{FF2B5EF4-FFF2-40B4-BE49-F238E27FC236}">
              <a16:creationId xmlns:a16="http://schemas.microsoft.com/office/drawing/2014/main" id="{00000000-0008-0000-0500-0000F21F0E00}"/>
            </a:ext>
          </a:extLst>
        </xdr:cNvPr>
        <xdr:cNvSpPr>
          <a:spLocks noChangeShapeType="1"/>
        </xdr:cNvSpPr>
      </xdr:nvSpPr>
      <xdr:spPr bwMode="auto">
        <a:xfrm rot="-5400000">
          <a:off x="92725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25683" name="Line 29">
          <a:extLst>
            <a:ext uri="{FF2B5EF4-FFF2-40B4-BE49-F238E27FC236}">
              <a16:creationId xmlns:a16="http://schemas.microsoft.com/office/drawing/2014/main" id="{00000000-0008-0000-0500-0000F31F0E00}"/>
            </a:ext>
          </a:extLst>
        </xdr:cNvPr>
        <xdr:cNvSpPr>
          <a:spLocks noChangeShapeType="1"/>
        </xdr:cNvSpPr>
      </xdr:nvSpPr>
      <xdr:spPr bwMode="auto">
        <a:xfrm flipV="1">
          <a:off x="85153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5684" name="Line 78">
          <a:extLst>
            <a:ext uri="{FF2B5EF4-FFF2-40B4-BE49-F238E27FC236}">
              <a16:creationId xmlns:a16="http://schemas.microsoft.com/office/drawing/2014/main" id="{00000000-0008-0000-0500-0000F41F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5685" name="Line 86">
          <a:extLst>
            <a:ext uri="{FF2B5EF4-FFF2-40B4-BE49-F238E27FC236}">
              <a16:creationId xmlns:a16="http://schemas.microsoft.com/office/drawing/2014/main" id="{00000000-0008-0000-0500-0000F51F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5686" name="Line 109">
          <a:extLst>
            <a:ext uri="{FF2B5EF4-FFF2-40B4-BE49-F238E27FC236}">
              <a16:creationId xmlns:a16="http://schemas.microsoft.com/office/drawing/2014/main" id="{00000000-0008-0000-0500-0000F61F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5687" name="Line 117">
          <a:extLst>
            <a:ext uri="{FF2B5EF4-FFF2-40B4-BE49-F238E27FC236}">
              <a16:creationId xmlns:a16="http://schemas.microsoft.com/office/drawing/2014/main" id="{00000000-0008-0000-0500-0000F71F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5688" name="Line 140">
          <a:extLst>
            <a:ext uri="{FF2B5EF4-FFF2-40B4-BE49-F238E27FC236}">
              <a16:creationId xmlns:a16="http://schemas.microsoft.com/office/drawing/2014/main" id="{00000000-0008-0000-0500-0000F81F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5689" name="Line 148">
          <a:extLst>
            <a:ext uri="{FF2B5EF4-FFF2-40B4-BE49-F238E27FC236}">
              <a16:creationId xmlns:a16="http://schemas.microsoft.com/office/drawing/2014/main" id="{00000000-0008-0000-0500-0000F91F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5690" name="Line 171">
          <a:extLst>
            <a:ext uri="{FF2B5EF4-FFF2-40B4-BE49-F238E27FC236}">
              <a16:creationId xmlns:a16="http://schemas.microsoft.com/office/drawing/2014/main" id="{00000000-0008-0000-0500-0000FA1F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5691" name="Line 179">
          <a:extLst>
            <a:ext uri="{FF2B5EF4-FFF2-40B4-BE49-F238E27FC236}">
              <a16:creationId xmlns:a16="http://schemas.microsoft.com/office/drawing/2014/main" id="{00000000-0008-0000-0500-0000FB1F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5692" name="Line 202">
          <a:extLst>
            <a:ext uri="{FF2B5EF4-FFF2-40B4-BE49-F238E27FC236}">
              <a16:creationId xmlns:a16="http://schemas.microsoft.com/office/drawing/2014/main" id="{00000000-0008-0000-0500-0000FC1F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25693" name="AutoShape 209">
          <a:extLst>
            <a:ext uri="{FF2B5EF4-FFF2-40B4-BE49-F238E27FC236}">
              <a16:creationId xmlns:a16="http://schemas.microsoft.com/office/drawing/2014/main" id="{00000000-0008-0000-0500-0000FD1F0E00}"/>
            </a:ext>
          </a:extLst>
        </xdr:cNvPr>
        <xdr:cNvSpPr>
          <a:spLocks/>
        </xdr:cNvSpPr>
      </xdr:nvSpPr>
      <xdr:spPr bwMode="auto">
        <a:xfrm>
          <a:off x="68770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5694" name="Line 210">
          <a:extLst>
            <a:ext uri="{FF2B5EF4-FFF2-40B4-BE49-F238E27FC236}">
              <a16:creationId xmlns:a16="http://schemas.microsoft.com/office/drawing/2014/main" id="{00000000-0008-0000-0500-0000FE1F0E00}"/>
            </a:ext>
          </a:extLst>
        </xdr:cNvPr>
        <xdr:cNvSpPr>
          <a:spLocks noChangeShapeType="1"/>
        </xdr:cNvSpPr>
      </xdr:nvSpPr>
      <xdr:spPr bwMode="auto">
        <a:xfrm flipH="1">
          <a:off x="68770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171450</xdr:rowOff>
    </xdr:from>
    <xdr:to>
      <xdr:col>43</xdr:col>
      <xdr:colOff>0</xdr:colOff>
      <xdr:row>17</xdr:row>
      <xdr:rowOff>161925</xdr:rowOff>
    </xdr:to>
    <xdr:sp macro="" textlink="">
      <xdr:nvSpPr>
        <xdr:cNvPr id="925695" name="AutoShape 212">
          <a:extLst>
            <a:ext uri="{FF2B5EF4-FFF2-40B4-BE49-F238E27FC236}">
              <a16:creationId xmlns:a16="http://schemas.microsoft.com/office/drawing/2014/main" id="{00000000-0008-0000-0500-0000FF1F0E00}"/>
            </a:ext>
          </a:extLst>
        </xdr:cNvPr>
        <xdr:cNvSpPr>
          <a:spLocks/>
        </xdr:cNvSpPr>
      </xdr:nvSpPr>
      <xdr:spPr bwMode="auto">
        <a:xfrm>
          <a:off x="12753975" y="447675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171450</xdr:rowOff>
    </xdr:from>
    <xdr:to>
      <xdr:col>43</xdr:col>
      <xdr:colOff>0</xdr:colOff>
      <xdr:row>16</xdr:row>
      <xdr:rowOff>171450</xdr:rowOff>
    </xdr:to>
    <xdr:sp macro="" textlink="">
      <xdr:nvSpPr>
        <xdr:cNvPr id="942080" name="Line 213">
          <a:extLst>
            <a:ext uri="{FF2B5EF4-FFF2-40B4-BE49-F238E27FC236}">
              <a16:creationId xmlns:a16="http://schemas.microsoft.com/office/drawing/2014/main" id="{00000000-0008-0000-0500-000000600E00}"/>
            </a:ext>
          </a:extLst>
        </xdr:cNvPr>
        <xdr:cNvSpPr>
          <a:spLocks noChangeShapeType="1"/>
        </xdr:cNvSpPr>
      </xdr:nvSpPr>
      <xdr:spPr bwMode="auto">
        <a:xfrm flipH="1">
          <a:off x="127539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42081" name="Line 224">
          <a:extLst>
            <a:ext uri="{FF2B5EF4-FFF2-40B4-BE49-F238E27FC236}">
              <a16:creationId xmlns:a16="http://schemas.microsoft.com/office/drawing/2014/main" id="{00000000-0008-0000-0500-000001600E00}"/>
            </a:ext>
          </a:extLst>
        </xdr:cNvPr>
        <xdr:cNvSpPr>
          <a:spLocks noChangeShapeType="1"/>
        </xdr:cNvSpPr>
      </xdr:nvSpPr>
      <xdr:spPr bwMode="auto">
        <a:xfrm rot="-5400000">
          <a:off x="91725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42082" name="Line 222">
          <a:extLst>
            <a:ext uri="{FF2B5EF4-FFF2-40B4-BE49-F238E27FC236}">
              <a16:creationId xmlns:a16="http://schemas.microsoft.com/office/drawing/2014/main" id="{00000000-0008-0000-0500-000002600E00}"/>
            </a:ext>
          </a:extLst>
        </xdr:cNvPr>
        <xdr:cNvSpPr>
          <a:spLocks noChangeShapeType="1"/>
        </xdr:cNvSpPr>
      </xdr:nvSpPr>
      <xdr:spPr bwMode="auto">
        <a:xfrm rot="-5400000">
          <a:off x="92630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171450</xdr:rowOff>
    </xdr:from>
    <xdr:to>
      <xdr:col>4</xdr:col>
      <xdr:colOff>209550</xdr:colOff>
      <xdr:row>10</xdr:row>
      <xdr:rowOff>171450</xdr:rowOff>
    </xdr:to>
    <xdr:grpSp>
      <xdr:nvGrpSpPr>
        <xdr:cNvPr id="942083" name="グループ化 41">
          <a:extLst>
            <a:ext uri="{FF2B5EF4-FFF2-40B4-BE49-F238E27FC236}">
              <a16:creationId xmlns:a16="http://schemas.microsoft.com/office/drawing/2014/main" id="{00000000-0008-0000-0500-000003600E00}"/>
            </a:ext>
          </a:extLst>
        </xdr:cNvPr>
        <xdr:cNvGrpSpPr>
          <a:grpSpLocks/>
        </xdr:cNvGrpSpPr>
      </xdr:nvGrpSpPr>
      <xdr:grpSpPr bwMode="auto">
        <a:xfrm>
          <a:off x="1762125" y="2219325"/>
          <a:ext cx="428625" cy="628650"/>
          <a:chOff x="1584960" y="2209800"/>
          <a:chExt cx="388620" cy="632460"/>
        </a:xfrm>
      </xdr:grpSpPr>
      <xdr:cxnSp macro="">
        <xdr:nvCxnSpPr>
          <xdr:cNvPr id="196" name="直線コネクタ 195">
            <a:extLst>
              <a:ext uri="{FF2B5EF4-FFF2-40B4-BE49-F238E27FC236}">
                <a16:creationId xmlns:a16="http://schemas.microsoft.com/office/drawing/2014/main" id="{00000000-0008-0000-0500-0000C4000000}"/>
              </a:ext>
            </a:extLst>
          </xdr:cNvPr>
          <xdr:cNvCxnSpPr/>
        </xdr:nvCxnSpPr>
        <xdr:spPr bwMode="auto">
          <a:xfrm>
            <a:off x="1584960" y="284226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500-0000C5000000}"/>
              </a:ext>
            </a:extLst>
          </xdr:cNvPr>
          <xdr:cNvCxnSpPr/>
        </xdr:nvCxnSpPr>
        <xdr:spPr bwMode="auto">
          <a:xfrm rot="5400000" flipH="1" flipV="1">
            <a:off x="1450086" y="252603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500-0000C6000000}"/>
              </a:ext>
            </a:extLst>
          </xdr:cNvPr>
          <xdr:cNvCxnSpPr/>
        </xdr:nvCxnSpPr>
        <xdr:spPr bwMode="auto">
          <a:xfrm>
            <a:off x="1757680" y="2219383"/>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95250</xdr:rowOff>
    </xdr:from>
    <xdr:to>
      <xdr:col>5</xdr:col>
      <xdr:colOff>0</xdr:colOff>
      <xdr:row>8</xdr:row>
      <xdr:rowOff>95250</xdr:rowOff>
    </xdr:to>
    <xdr:sp macro="" textlink="">
      <xdr:nvSpPr>
        <xdr:cNvPr id="942084" name="Line 5">
          <a:extLst>
            <a:ext uri="{FF2B5EF4-FFF2-40B4-BE49-F238E27FC236}">
              <a16:creationId xmlns:a16="http://schemas.microsoft.com/office/drawing/2014/main" id="{00000000-0008-0000-0500-000004600E00}"/>
            </a:ext>
          </a:extLst>
        </xdr:cNvPr>
        <xdr:cNvSpPr>
          <a:spLocks noChangeShapeType="1"/>
        </xdr:cNvSpPr>
      </xdr:nvSpPr>
      <xdr:spPr bwMode="auto">
        <a:xfrm rot="-5400000">
          <a:off x="2085975" y="2028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95250</xdr:rowOff>
    </xdr:from>
    <xdr:to>
      <xdr:col>5</xdr:col>
      <xdr:colOff>0</xdr:colOff>
      <xdr:row>10</xdr:row>
      <xdr:rowOff>95250</xdr:rowOff>
    </xdr:to>
    <xdr:sp macro="" textlink="">
      <xdr:nvSpPr>
        <xdr:cNvPr id="942085" name="Line 5">
          <a:extLst>
            <a:ext uri="{FF2B5EF4-FFF2-40B4-BE49-F238E27FC236}">
              <a16:creationId xmlns:a16="http://schemas.microsoft.com/office/drawing/2014/main" id="{00000000-0008-0000-0500-000005600E00}"/>
            </a:ext>
          </a:extLst>
        </xdr:cNvPr>
        <xdr:cNvSpPr>
          <a:spLocks noChangeShapeType="1"/>
        </xdr:cNvSpPr>
      </xdr:nvSpPr>
      <xdr:spPr bwMode="auto">
        <a:xfrm rot="-5400000">
          <a:off x="2085975" y="26574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76200</xdr:colOff>
      <xdr:row>16</xdr:row>
      <xdr:rowOff>276225</xdr:rowOff>
    </xdr:from>
    <xdr:to>
      <xdr:col>22</xdr:col>
      <xdr:colOff>114300</xdr:colOff>
      <xdr:row>16</xdr:row>
      <xdr:rowOff>276225</xdr:rowOff>
    </xdr:to>
    <xdr:sp macro="" textlink="">
      <xdr:nvSpPr>
        <xdr:cNvPr id="942086" name="Line 224">
          <a:extLst>
            <a:ext uri="{FF2B5EF4-FFF2-40B4-BE49-F238E27FC236}">
              <a16:creationId xmlns:a16="http://schemas.microsoft.com/office/drawing/2014/main" id="{00000000-0008-0000-0500-000006600E00}"/>
            </a:ext>
          </a:extLst>
        </xdr:cNvPr>
        <xdr:cNvSpPr>
          <a:spLocks noChangeShapeType="1"/>
        </xdr:cNvSpPr>
      </xdr:nvSpPr>
      <xdr:spPr bwMode="auto">
        <a:xfrm rot="-5400000">
          <a:off x="6877050"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2087" name="Line 1">
          <a:extLst>
            <a:ext uri="{FF2B5EF4-FFF2-40B4-BE49-F238E27FC236}">
              <a16:creationId xmlns:a16="http://schemas.microsoft.com/office/drawing/2014/main" id="{00000000-0008-0000-0500-000007600E00}"/>
            </a:ext>
          </a:extLst>
        </xdr:cNvPr>
        <xdr:cNvSpPr>
          <a:spLocks noChangeShapeType="1"/>
        </xdr:cNvSpPr>
      </xdr:nvSpPr>
      <xdr:spPr bwMode="auto">
        <a:xfrm rot="-5400000">
          <a:off x="75771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2088" name="Line 1">
          <a:extLst>
            <a:ext uri="{FF2B5EF4-FFF2-40B4-BE49-F238E27FC236}">
              <a16:creationId xmlns:a16="http://schemas.microsoft.com/office/drawing/2014/main" id="{00000000-0008-0000-0500-000008600E00}"/>
            </a:ext>
          </a:extLst>
        </xdr:cNvPr>
        <xdr:cNvSpPr>
          <a:spLocks noChangeShapeType="1"/>
        </xdr:cNvSpPr>
      </xdr:nvSpPr>
      <xdr:spPr bwMode="auto">
        <a:xfrm>
          <a:off x="100488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26693" name="Line 1">
          <a:extLst>
            <a:ext uri="{FF2B5EF4-FFF2-40B4-BE49-F238E27FC236}">
              <a16:creationId xmlns:a16="http://schemas.microsoft.com/office/drawing/2014/main" id="{00000000-0008-0000-0600-0000E5230E00}"/>
            </a:ext>
          </a:extLst>
        </xdr:cNvPr>
        <xdr:cNvSpPr>
          <a:spLocks noChangeShapeType="1"/>
        </xdr:cNvSpPr>
      </xdr:nvSpPr>
      <xdr:spPr bwMode="auto">
        <a:xfrm>
          <a:off x="38100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26694" name="Line 2">
          <a:extLst>
            <a:ext uri="{FF2B5EF4-FFF2-40B4-BE49-F238E27FC236}">
              <a16:creationId xmlns:a16="http://schemas.microsoft.com/office/drawing/2014/main" id="{00000000-0008-0000-0600-0000E6230E00}"/>
            </a:ext>
          </a:extLst>
        </xdr:cNvPr>
        <xdr:cNvSpPr>
          <a:spLocks noChangeShapeType="1"/>
        </xdr:cNvSpPr>
      </xdr:nvSpPr>
      <xdr:spPr bwMode="auto">
        <a:xfrm>
          <a:off x="38100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26695" name="Line 3">
          <a:extLst>
            <a:ext uri="{FF2B5EF4-FFF2-40B4-BE49-F238E27FC236}">
              <a16:creationId xmlns:a16="http://schemas.microsoft.com/office/drawing/2014/main" id="{00000000-0008-0000-0600-0000E7230E00}"/>
            </a:ext>
          </a:extLst>
        </xdr:cNvPr>
        <xdr:cNvSpPr>
          <a:spLocks noChangeShapeType="1"/>
        </xdr:cNvSpPr>
      </xdr:nvSpPr>
      <xdr:spPr bwMode="auto">
        <a:xfrm rot="-5400000">
          <a:off x="39433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26696" name="Line 4">
          <a:extLst>
            <a:ext uri="{FF2B5EF4-FFF2-40B4-BE49-F238E27FC236}">
              <a16:creationId xmlns:a16="http://schemas.microsoft.com/office/drawing/2014/main" id="{00000000-0008-0000-0600-0000E8230E00}"/>
            </a:ext>
          </a:extLst>
        </xdr:cNvPr>
        <xdr:cNvSpPr>
          <a:spLocks noChangeShapeType="1"/>
        </xdr:cNvSpPr>
      </xdr:nvSpPr>
      <xdr:spPr bwMode="auto">
        <a:xfrm flipV="1">
          <a:off x="36195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26697" name="Line 5">
          <a:extLst>
            <a:ext uri="{FF2B5EF4-FFF2-40B4-BE49-F238E27FC236}">
              <a16:creationId xmlns:a16="http://schemas.microsoft.com/office/drawing/2014/main" id="{00000000-0008-0000-0600-0000E9230E00}"/>
            </a:ext>
          </a:extLst>
        </xdr:cNvPr>
        <xdr:cNvSpPr>
          <a:spLocks noChangeShapeType="1"/>
        </xdr:cNvSpPr>
      </xdr:nvSpPr>
      <xdr:spPr bwMode="auto">
        <a:xfrm rot="-5400000">
          <a:off x="4552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26698" name="Line 6">
          <a:extLst>
            <a:ext uri="{FF2B5EF4-FFF2-40B4-BE49-F238E27FC236}">
              <a16:creationId xmlns:a16="http://schemas.microsoft.com/office/drawing/2014/main" id="{00000000-0008-0000-0600-0000EA230E00}"/>
            </a:ext>
          </a:extLst>
        </xdr:cNvPr>
        <xdr:cNvSpPr>
          <a:spLocks noChangeShapeType="1"/>
        </xdr:cNvSpPr>
      </xdr:nvSpPr>
      <xdr:spPr bwMode="auto">
        <a:xfrm rot="-5400000">
          <a:off x="45958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26699" name="Line 7">
          <a:extLst>
            <a:ext uri="{FF2B5EF4-FFF2-40B4-BE49-F238E27FC236}">
              <a16:creationId xmlns:a16="http://schemas.microsoft.com/office/drawing/2014/main" id="{00000000-0008-0000-0600-0000EB230E00}"/>
            </a:ext>
          </a:extLst>
        </xdr:cNvPr>
        <xdr:cNvSpPr>
          <a:spLocks noChangeShapeType="1"/>
        </xdr:cNvSpPr>
      </xdr:nvSpPr>
      <xdr:spPr bwMode="auto">
        <a:xfrm rot="-5400000">
          <a:off x="46053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6700" name="Line 8">
          <a:extLst>
            <a:ext uri="{FF2B5EF4-FFF2-40B4-BE49-F238E27FC236}">
              <a16:creationId xmlns:a16="http://schemas.microsoft.com/office/drawing/2014/main" id="{00000000-0008-0000-0600-0000EC23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26701" name="Line 9">
          <a:extLst>
            <a:ext uri="{FF2B5EF4-FFF2-40B4-BE49-F238E27FC236}">
              <a16:creationId xmlns:a16="http://schemas.microsoft.com/office/drawing/2014/main" id="{00000000-0008-0000-0600-0000ED230E00}"/>
            </a:ext>
          </a:extLst>
        </xdr:cNvPr>
        <xdr:cNvSpPr>
          <a:spLocks noChangeShapeType="1"/>
        </xdr:cNvSpPr>
      </xdr:nvSpPr>
      <xdr:spPr bwMode="auto">
        <a:xfrm rot="-5400000">
          <a:off x="45148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6702" name="Line 16">
          <a:extLst>
            <a:ext uri="{FF2B5EF4-FFF2-40B4-BE49-F238E27FC236}">
              <a16:creationId xmlns:a16="http://schemas.microsoft.com/office/drawing/2014/main" id="{00000000-0008-0000-0600-0000EE23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26703" name="Line 27">
          <a:extLst>
            <a:ext uri="{FF2B5EF4-FFF2-40B4-BE49-F238E27FC236}">
              <a16:creationId xmlns:a16="http://schemas.microsoft.com/office/drawing/2014/main" id="{00000000-0008-0000-0600-0000EF230E00}"/>
            </a:ext>
          </a:extLst>
        </xdr:cNvPr>
        <xdr:cNvSpPr>
          <a:spLocks noChangeShapeType="1"/>
        </xdr:cNvSpPr>
      </xdr:nvSpPr>
      <xdr:spPr bwMode="auto">
        <a:xfrm rot="-5400000">
          <a:off x="92297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26704" name="Line 28">
          <a:extLst>
            <a:ext uri="{FF2B5EF4-FFF2-40B4-BE49-F238E27FC236}">
              <a16:creationId xmlns:a16="http://schemas.microsoft.com/office/drawing/2014/main" id="{00000000-0008-0000-0600-0000F0230E00}"/>
            </a:ext>
          </a:extLst>
        </xdr:cNvPr>
        <xdr:cNvSpPr>
          <a:spLocks noChangeShapeType="1"/>
        </xdr:cNvSpPr>
      </xdr:nvSpPr>
      <xdr:spPr bwMode="auto">
        <a:xfrm rot="-5400000">
          <a:off x="92725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26705" name="Line 29">
          <a:extLst>
            <a:ext uri="{FF2B5EF4-FFF2-40B4-BE49-F238E27FC236}">
              <a16:creationId xmlns:a16="http://schemas.microsoft.com/office/drawing/2014/main" id="{00000000-0008-0000-0600-0000F1230E00}"/>
            </a:ext>
          </a:extLst>
        </xdr:cNvPr>
        <xdr:cNvSpPr>
          <a:spLocks noChangeShapeType="1"/>
        </xdr:cNvSpPr>
      </xdr:nvSpPr>
      <xdr:spPr bwMode="auto">
        <a:xfrm flipV="1">
          <a:off x="85153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6706" name="Line 77">
          <a:extLst>
            <a:ext uri="{FF2B5EF4-FFF2-40B4-BE49-F238E27FC236}">
              <a16:creationId xmlns:a16="http://schemas.microsoft.com/office/drawing/2014/main" id="{00000000-0008-0000-0600-0000F223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6707" name="Line 85">
          <a:extLst>
            <a:ext uri="{FF2B5EF4-FFF2-40B4-BE49-F238E27FC236}">
              <a16:creationId xmlns:a16="http://schemas.microsoft.com/office/drawing/2014/main" id="{00000000-0008-0000-0600-0000F323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6708" name="Line 108">
          <a:extLst>
            <a:ext uri="{FF2B5EF4-FFF2-40B4-BE49-F238E27FC236}">
              <a16:creationId xmlns:a16="http://schemas.microsoft.com/office/drawing/2014/main" id="{00000000-0008-0000-0600-0000F423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6709" name="Line 116">
          <a:extLst>
            <a:ext uri="{FF2B5EF4-FFF2-40B4-BE49-F238E27FC236}">
              <a16:creationId xmlns:a16="http://schemas.microsoft.com/office/drawing/2014/main" id="{00000000-0008-0000-0600-0000F523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6710" name="Line 139">
          <a:extLst>
            <a:ext uri="{FF2B5EF4-FFF2-40B4-BE49-F238E27FC236}">
              <a16:creationId xmlns:a16="http://schemas.microsoft.com/office/drawing/2014/main" id="{00000000-0008-0000-0600-0000F623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6711" name="Line 147">
          <a:extLst>
            <a:ext uri="{FF2B5EF4-FFF2-40B4-BE49-F238E27FC236}">
              <a16:creationId xmlns:a16="http://schemas.microsoft.com/office/drawing/2014/main" id="{00000000-0008-0000-0600-0000F723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6712" name="Line 170">
          <a:extLst>
            <a:ext uri="{FF2B5EF4-FFF2-40B4-BE49-F238E27FC236}">
              <a16:creationId xmlns:a16="http://schemas.microsoft.com/office/drawing/2014/main" id="{00000000-0008-0000-0600-0000F823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6713" name="Line 178">
          <a:extLst>
            <a:ext uri="{FF2B5EF4-FFF2-40B4-BE49-F238E27FC236}">
              <a16:creationId xmlns:a16="http://schemas.microsoft.com/office/drawing/2014/main" id="{00000000-0008-0000-0600-0000F923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6714" name="Line 201">
          <a:extLst>
            <a:ext uri="{FF2B5EF4-FFF2-40B4-BE49-F238E27FC236}">
              <a16:creationId xmlns:a16="http://schemas.microsoft.com/office/drawing/2014/main" id="{00000000-0008-0000-0600-0000FA23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26715" name="AutoShape 208">
          <a:extLst>
            <a:ext uri="{FF2B5EF4-FFF2-40B4-BE49-F238E27FC236}">
              <a16:creationId xmlns:a16="http://schemas.microsoft.com/office/drawing/2014/main" id="{00000000-0008-0000-0600-0000FB230E00}"/>
            </a:ext>
          </a:extLst>
        </xdr:cNvPr>
        <xdr:cNvSpPr>
          <a:spLocks/>
        </xdr:cNvSpPr>
      </xdr:nvSpPr>
      <xdr:spPr bwMode="auto">
        <a:xfrm>
          <a:off x="68770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6716" name="Line 209">
          <a:extLst>
            <a:ext uri="{FF2B5EF4-FFF2-40B4-BE49-F238E27FC236}">
              <a16:creationId xmlns:a16="http://schemas.microsoft.com/office/drawing/2014/main" id="{00000000-0008-0000-0600-0000FC230E00}"/>
            </a:ext>
          </a:extLst>
        </xdr:cNvPr>
        <xdr:cNvSpPr>
          <a:spLocks noChangeShapeType="1"/>
        </xdr:cNvSpPr>
      </xdr:nvSpPr>
      <xdr:spPr bwMode="auto">
        <a:xfrm flipH="1">
          <a:off x="68770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133350</xdr:rowOff>
    </xdr:from>
    <xdr:to>
      <xdr:col>43</xdr:col>
      <xdr:colOff>0</xdr:colOff>
      <xdr:row>17</xdr:row>
      <xdr:rowOff>123825</xdr:rowOff>
    </xdr:to>
    <xdr:sp macro="" textlink="">
      <xdr:nvSpPr>
        <xdr:cNvPr id="926717" name="AutoShape 211">
          <a:extLst>
            <a:ext uri="{FF2B5EF4-FFF2-40B4-BE49-F238E27FC236}">
              <a16:creationId xmlns:a16="http://schemas.microsoft.com/office/drawing/2014/main" id="{00000000-0008-0000-0600-0000FD230E00}"/>
            </a:ext>
          </a:extLst>
        </xdr:cNvPr>
        <xdr:cNvSpPr>
          <a:spLocks/>
        </xdr:cNvSpPr>
      </xdr:nvSpPr>
      <xdr:spPr bwMode="auto">
        <a:xfrm>
          <a:off x="12753975" y="443865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152400</xdr:rowOff>
    </xdr:from>
    <xdr:to>
      <xdr:col>43</xdr:col>
      <xdr:colOff>0</xdr:colOff>
      <xdr:row>16</xdr:row>
      <xdr:rowOff>152400</xdr:rowOff>
    </xdr:to>
    <xdr:sp macro="" textlink="">
      <xdr:nvSpPr>
        <xdr:cNvPr id="926718" name="Line 212">
          <a:extLst>
            <a:ext uri="{FF2B5EF4-FFF2-40B4-BE49-F238E27FC236}">
              <a16:creationId xmlns:a16="http://schemas.microsoft.com/office/drawing/2014/main" id="{00000000-0008-0000-0600-0000FE230E00}"/>
            </a:ext>
          </a:extLst>
        </xdr:cNvPr>
        <xdr:cNvSpPr>
          <a:spLocks noChangeShapeType="1"/>
        </xdr:cNvSpPr>
      </xdr:nvSpPr>
      <xdr:spPr bwMode="auto">
        <a:xfrm flipH="1">
          <a:off x="12753975" y="47720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285750</xdr:rowOff>
    </xdr:from>
    <xdr:to>
      <xdr:col>31</xdr:col>
      <xdr:colOff>114300</xdr:colOff>
      <xdr:row>16</xdr:row>
      <xdr:rowOff>285750</xdr:rowOff>
    </xdr:to>
    <xdr:sp macro="" textlink="">
      <xdr:nvSpPr>
        <xdr:cNvPr id="926719" name="Line 223">
          <a:extLst>
            <a:ext uri="{FF2B5EF4-FFF2-40B4-BE49-F238E27FC236}">
              <a16:creationId xmlns:a16="http://schemas.microsoft.com/office/drawing/2014/main" id="{00000000-0008-0000-0600-0000FF230E00}"/>
            </a:ext>
          </a:extLst>
        </xdr:cNvPr>
        <xdr:cNvSpPr>
          <a:spLocks noChangeShapeType="1"/>
        </xdr:cNvSpPr>
      </xdr:nvSpPr>
      <xdr:spPr bwMode="auto">
        <a:xfrm rot="-5400000">
          <a:off x="91725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238125</xdr:rowOff>
    </xdr:from>
    <xdr:to>
      <xdr:col>32</xdr:col>
      <xdr:colOff>0</xdr:colOff>
      <xdr:row>13</xdr:row>
      <xdr:rowOff>238125</xdr:rowOff>
    </xdr:to>
    <xdr:sp macro="" textlink="">
      <xdr:nvSpPr>
        <xdr:cNvPr id="943104" name="Line 221">
          <a:extLst>
            <a:ext uri="{FF2B5EF4-FFF2-40B4-BE49-F238E27FC236}">
              <a16:creationId xmlns:a16="http://schemas.microsoft.com/office/drawing/2014/main" id="{00000000-0008-0000-0600-000000640E00}"/>
            </a:ext>
          </a:extLst>
        </xdr:cNvPr>
        <xdr:cNvSpPr>
          <a:spLocks noChangeShapeType="1"/>
        </xdr:cNvSpPr>
      </xdr:nvSpPr>
      <xdr:spPr bwMode="auto">
        <a:xfrm rot="-5400000">
          <a:off x="92630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209550</xdr:colOff>
      <xdr:row>10</xdr:row>
      <xdr:rowOff>171450</xdr:rowOff>
    </xdr:to>
    <xdr:grpSp>
      <xdr:nvGrpSpPr>
        <xdr:cNvPr id="943105" name="グループ化 41">
          <a:extLst>
            <a:ext uri="{FF2B5EF4-FFF2-40B4-BE49-F238E27FC236}">
              <a16:creationId xmlns:a16="http://schemas.microsoft.com/office/drawing/2014/main" id="{00000000-0008-0000-0600-000001640E00}"/>
            </a:ext>
          </a:extLst>
        </xdr:cNvPr>
        <xdr:cNvGrpSpPr>
          <a:grpSpLocks/>
        </xdr:cNvGrpSpPr>
      </xdr:nvGrpSpPr>
      <xdr:grpSpPr bwMode="auto">
        <a:xfrm>
          <a:off x="1762125" y="2209800"/>
          <a:ext cx="428625" cy="638175"/>
          <a:chOff x="1584960" y="2202180"/>
          <a:chExt cx="388620" cy="632460"/>
        </a:xfrm>
      </xdr:grpSpPr>
      <xdr:cxnSp macro="">
        <xdr:nvCxnSpPr>
          <xdr:cNvPr id="196" name="直線コネクタ 195">
            <a:extLst>
              <a:ext uri="{FF2B5EF4-FFF2-40B4-BE49-F238E27FC236}">
                <a16:creationId xmlns:a16="http://schemas.microsoft.com/office/drawing/2014/main" id="{00000000-0008-0000-0600-0000C4000000}"/>
              </a:ext>
            </a:extLst>
          </xdr:cNvPr>
          <xdr:cNvCxnSpPr/>
        </xdr:nvCxnSpPr>
        <xdr:spPr bwMode="auto">
          <a:xfrm>
            <a:off x="1584960" y="283464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600-0000C5000000}"/>
              </a:ext>
            </a:extLst>
          </xdr:cNvPr>
          <xdr:cNvCxnSpPr/>
        </xdr:nvCxnSpPr>
        <xdr:spPr bwMode="auto">
          <a:xfrm rot="5400000" flipH="1" flipV="1">
            <a:off x="1450086"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600-0000C6000000}"/>
              </a:ext>
            </a:extLst>
          </xdr:cNvPr>
          <xdr:cNvCxnSpPr/>
        </xdr:nvCxnSpPr>
        <xdr:spPr bwMode="auto">
          <a:xfrm>
            <a:off x="1757680" y="221162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85725</xdr:rowOff>
    </xdr:from>
    <xdr:to>
      <xdr:col>5</xdr:col>
      <xdr:colOff>0</xdr:colOff>
      <xdr:row>8</xdr:row>
      <xdr:rowOff>85725</xdr:rowOff>
    </xdr:to>
    <xdr:sp macro="" textlink="">
      <xdr:nvSpPr>
        <xdr:cNvPr id="943106" name="Line 5">
          <a:extLst>
            <a:ext uri="{FF2B5EF4-FFF2-40B4-BE49-F238E27FC236}">
              <a16:creationId xmlns:a16="http://schemas.microsoft.com/office/drawing/2014/main" id="{00000000-0008-0000-0600-000002640E00}"/>
            </a:ext>
          </a:extLst>
        </xdr:cNvPr>
        <xdr:cNvSpPr>
          <a:spLocks noChangeShapeType="1"/>
        </xdr:cNvSpPr>
      </xdr:nvSpPr>
      <xdr:spPr bwMode="auto">
        <a:xfrm rot="-5400000">
          <a:off x="2085975" y="2019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95250</xdr:rowOff>
    </xdr:from>
    <xdr:to>
      <xdr:col>5</xdr:col>
      <xdr:colOff>0</xdr:colOff>
      <xdr:row>10</xdr:row>
      <xdr:rowOff>95250</xdr:rowOff>
    </xdr:to>
    <xdr:sp macro="" textlink="">
      <xdr:nvSpPr>
        <xdr:cNvPr id="943107" name="Line 5">
          <a:extLst>
            <a:ext uri="{FF2B5EF4-FFF2-40B4-BE49-F238E27FC236}">
              <a16:creationId xmlns:a16="http://schemas.microsoft.com/office/drawing/2014/main" id="{00000000-0008-0000-0600-000003640E00}"/>
            </a:ext>
          </a:extLst>
        </xdr:cNvPr>
        <xdr:cNvSpPr>
          <a:spLocks noChangeShapeType="1"/>
        </xdr:cNvSpPr>
      </xdr:nvSpPr>
      <xdr:spPr bwMode="auto">
        <a:xfrm rot="-5400000">
          <a:off x="2085975" y="26574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85725</xdr:colOff>
      <xdr:row>16</xdr:row>
      <xdr:rowOff>266700</xdr:rowOff>
    </xdr:from>
    <xdr:to>
      <xdr:col>22</xdr:col>
      <xdr:colOff>123825</xdr:colOff>
      <xdr:row>16</xdr:row>
      <xdr:rowOff>266700</xdr:rowOff>
    </xdr:to>
    <xdr:sp macro="" textlink="">
      <xdr:nvSpPr>
        <xdr:cNvPr id="943108" name="Line 223">
          <a:extLst>
            <a:ext uri="{FF2B5EF4-FFF2-40B4-BE49-F238E27FC236}">
              <a16:creationId xmlns:a16="http://schemas.microsoft.com/office/drawing/2014/main" id="{00000000-0008-0000-0600-000004640E00}"/>
            </a:ext>
          </a:extLst>
        </xdr:cNvPr>
        <xdr:cNvSpPr>
          <a:spLocks noChangeShapeType="1"/>
        </xdr:cNvSpPr>
      </xdr:nvSpPr>
      <xdr:spPr bwMode="auto">
        <a:xfrm rot="-5400000">
          <a:off x="68865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3109" name="Line 1">
          <a:extLst>
            <a:ext uri="{FF2B5EF4-FFF2-40B4-BE49-F238E27FC236}">
              <a16:creationId xmlns:a16="http://schemas.microsoft.com/office/drawing/2014/main" id="{00000000-0008-0000-0600-000005640E00}"/>
            </a:ext>
          </a:extLst>
        </xdr:cNvPr>
        <xdr:cNvSpPr>
          <a:spLocks noChangeShapeType="1"/>
        </xdr:cNvSpPr>
      </xdr:nvSpPr>
      <xdr:spPr bwMode="auto">
        <a:xfrm rot="-5400000">
          <a:off x="75771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3110" name="Line 1">
          <a:extLst>
            <a:ext uri="{FF2B5EF4-FFF2-40B4-BE49-F238E27FC236}">
              <a16:creationId xmlns:a16="http://schemas.microsoft.com/office/drawing/2014/main" id="{00000000-0008-0000-0600-000006640E00}"/>
            </a:ext>
          </a:extLst>
        </xdr:cNvPr>
        <xdr:cNvSpPr>
          <a:spLocks noChangeShapeType="1"/>
        </xdr:cNvSpPr>
      </xdr:nvSpPr>
      <xdr:spPr bwMode="auto">
        <a:xfrm>
          <a:off x="100488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27729" name="Line 1">
          <a:extLst>
            <a:ext uri="{FF2B5EF4-FFF2-40B4-BE49-F238E27FC236}">
              <a16:creationId xmlns:a16="http://schemas.microsoft.com/office/drawing/2014/main" id="{00000000-0008-0000-0700-0000F1270E00}"/>
            </a:ext>
          </a:extLst>
        </xdr:cNvPr>
        <xdr:cNvSpPr>
          <a:spLocks noChangeShapeType="1"/>
        </xdr:cNvSpPr>
      </xdr:nvSpPr>
      <xdr:spPr bwMode="auto">
        <a:xfrm>
          <a:off x="38100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27730" name="Line 2">
          <a:extLst>
            <a:ext uri="{FF2B5EF4-FFF2-40B4-BE49-F238E27FC236}">
              <a16:creationId xmlns:a16="http://schemas.microsoft.com/office/drawing/2014/main" id="{00000000-0008-0000-0700-0000F2270E00}"/>
            </a:ext>
          </a:extLst>
        </xdr:cNvPr>
        <xdr:cNvSpPr>
          <a:spLocks noChangeShapeType="1"/>
        </xdr:cNvSpPr>
      </xdr:nvSpPr>
      <xdr:spPr bwMode="auto">
        <a:xfrm>
          <a:off x="38100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27731" name="Line 3">
          <a:extLst>
            <a:ext uri="{FF2B5EF4-FFF2-40B4-BE49-F238E27FC236}">
              <a16:creationId xmlns:a16="http://schemas.microsoft.com/office/drawing/2014/main" id="{00000000-0008-0000-0700-0000F3270E00}"/>
            </a:ext>
          </a:extLst>
        </xdr:cNvPr>
        <xdr:cNvSpPr>
          <a:spLocks noChangeShapeType="1"/>
        </xdr:cNvSpPr>
      </xdr:nvSpPr>
      <xdr:spPr bwMode="auto">
        <a:xfrm rot="-5400000">
          <a:off x="39433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27732" name="Line 4">
          <a:extLst>
            <a:ext uri="{FF2B5EF4-FFF2-40B4-BE49-F238E27FC236}">
              <a16:creationId xmlns:a16="http://schemas.microsoft.com/office/drawing/2014/main" id="{00000000-0008-0000-0700-0000F4270E00}"/>
            </a:ext>
          </a:extLst>
        </xdr:cNvPr>
        <xdr:cNvSpPr>
          <a:spLocks noChangeShapeType="1"/>
        </xdr:cNvSpPr>
      </xdr:nvSpPr>
      <xdr:spPr bwMode="auto">
        <a:xfrm flipV="1">
          <a:off x="36195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27733" name="Line 5">
          <a:extLst>
            <a:ext uri="{FF2B5EF4-FFF2-40B4-BE49-F238E27FC236}">
              <a16:creationId xmlns:a16="http://schemas.microsoft.com/office/drawing/2014/main" id="{00000000-0008-0000-0700-0000F5270E00}"/>
            </a:ext>
          </a:extLst>
        </xdr:cNvPr>
        <xdr:cNvSpPr>
          <a:spLocks noChangeShapeType="1"/>
        </xdr:cNvSpPr>
      </xdr:nvSpPr>
      <xdr:spPr bwMode="auto">
        <a:xfrm rot="-5400000">
          <a:off x="4552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27734" name="Line 6">
          <a:extLst>
            <a:ext uri="{FF2B5EF4-FFF2-40B4-BE49-F238E27FC236}">
              <a16:creationId xmlns:a16="http://schemas.microsoft.com/office/drawing/2014/main" id="{00000000-0008-0000-0700-0000F6270E00}"/>
            </a:ext>
          </a:extLst>
        </xdr:cNvPr>
        <xdr:cNvSpPr>
          <a:spLocks noChangeShapeType="1"/>
        </xdr:cNvSpPr>
      </xdr:nvSpPr>
      <xdr:spPr bwMode="auto">
        <a:xfrm rot="-5400000">
          <a:off x="45958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27735" name="Line 7">
          <a:extLst>
            <a:ext uri="{FF2B5EF4-FFF2-40B4-BE49-F238E27FC236}">
              <a16:creationId xmlns:a16="http://schemas.microsoft.com/office/drawing/2014/main" id="{00000000-0008-0000-0700-0000F7270E00}"/>
            </a:ext>
          </a:extLst>
        </xdr:cNvPr>
        <xdr:cNvSpPr>
          <a:spLocks noChangeShapeType="1"/>
        </xdr:cNvSpPr>
      </xdr:nvSpPr>
      <xdr:spPr bwMode="auto">
        <a:xfrm rot="-5400000">
          <a:off x="46053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7736" name="Line 8">
          <a:extLst>
            <a:ext uri="{FF2B5EF4-FFF2-40B4-BE49-F238E27FC236}">
              <a16:creationId xmlns:a16="http://schemas.microsoft.com/office/drawing/2014/main" id="{00000000-0008-0000-0700-0000F827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27737" name="Line 9">
          <a:extLst>
            <a:ext uri="{FF2B5EF4-FFF2-40B4-BE49-F238E27FC236}">
              <a16:creationId xmlns:a16="http://schemas.microsoft.com/office/drawing/2014/main" id="{00000000-0008-0000-0700-0000F9270E00}"/>
            </a:ext>
          </a:extLst>
        </xdr:cNvPr>
        <xdr:cNvSpPr>
          <a:spLocks noChangeShapeType="1"/>
        </xdr:cNvSpPr>
      </xdr:nvSpPr>
      <xdr:spPr bwMode="auto">
        <a:xfrm rot="-5400000">
          <a:off x="45148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7738" name="Line 16">
          <a:extLst>
            <a:ext uri="{FF2B5EF4-FFF2-40B4-BE49-F238E27FC236}">
              <a16:creationId xmlns:a16="http://schemas.microsoft.com/office/drawing/2014/main" id="{00000000-0008-0000-0700-0000FA27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27739" name="Line 27">
          <a:extLst>
            <a:ext uri="{FF2B5EF4-FFF2-40B4-BE49-F238E27FC236}">
              <a16:creationId xmlns:a16="http://schemas.microsoft.com/office/drawing/2014/main" id="{00000000-0008-0000-0700-0000FB270E00}"/>
            </a:ext>
          </a:extLst>
        </xdr:cNvPr>
        <xdr:cNvSpPr>
          <a:spLocks noChangeShapeType="1"/>
        </xdr:cNvSpPr>
      </xdr:nvSpPr>
      <xdr:spPr bwMode="auto">
        <a:xfrm rot="-5400000">
          <a:off x="92297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27740" name="Line 28">
          <a:extLst>
            <a:ext uri="{FF2B5EF4-FFF2-40B4-BE49-F238E27FC236}">
              <a16:creationId xmlns:a16="http://schemas.microsoft.com/office/drawing/2014/main" id="{00000000-0008-0000-0700-0000FC270E00}"/>
            </a:ext>
          </a:extLst>
        </xdr:cNvPr>
        <xdr:cNvSpPr>
          <a:spLocks noChangeShapeType="1"/>
        </xdr:cNvSpPr>
      </xdr:nvSpPr>
      <xdr:spPr bwMode="auto">
        <a:xfrm rot="-5400000">
          <a:off x="92725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27741" name="Line 29">
          <a:extLst>
            <a:ext uri="{FF2B5EF4-FFF2-40B4-BE49-F238E27FC236}">
              <a16:creationId xmlns:a16="http://schemas.microsoft.com/office/drawing/2014/main" id="{00000000-0008-0000-0700-0000FD270E00}"/>
            </a:ext>
          </a:extLst>
        </xdr:cNvPr>
        <xdr:cNvSpPr>
          <a:spLocks noChangeShapeType="1"/>
        </xdr:cNvSpPr>
      </xdr:nvSpPr>
      <xdr:spPr bwMode="auto">
        <a:xfrm flipV="1">
          <a:off x="85153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7742" name="Line 78">
          <a:extLst>
            <a:ext uri="{FF2B5EF4-FFF2-40B4-BE49-F238E27FC236}">
              <a16:creationId xmlns:a16="http://schemas.microsoft.com/office/drawing/2014/main" id="{00000000-0008-0000-0700-0000FE27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7743" name="Line 86">
          <a:extLst>
            <a:ext uri="{FF2B5EF4-FFF2-40B4-BE49-F238E27FC236}">
              <a16:creationId xmlns:a16="http://schemas.microsoft.com/office/drawing/2014/main" id="{00000000-0008-0000-0700-0000FF27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4128" name="Line 109">
          <a:extLst>
            <a:ext uri="{FF2B5EF4-FFF2-40B4-BE49-F238E27FC236}">
              <a16:creationId xmlns:a16="http://schemas.microsoft.com/office/drawing/2014/main" id="{00000000-0008-0000-0700-00000068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4129" name="Line 117">
          <a:extLst>
            <a:ext uri="{FF2B5EF4-FFF2-40B4-BE49-F238E27FC236}">
              <a16:creationId xmlns:a16="http://schemas.microsoft.com/office/drawing/2014/main" id="{00000000-0008-0000-0700-00000168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4130" name="Line 140">
          <a:extLst>
            <a:ext uri="{FF2B5EF4-FFF2-40B4-BE49-F238E27FC236}">
              <a16:creationId xmlns:a16="http://schemas.microsoft.com/office/drawing/2014/main" id="{00000000-0008-0000-0700-00000268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4131" name="Line 148">
          <a:extLst>
            <a:ext uri="{FF2B5EF4-FFF2-40B4-BE49-F238E27FC236}">
              <a16:creationId xmlns:a16="http://schemas.microsoft.com/office/drawing/2014/main" id="{00000000-0008-0000-0700-00000368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4132" name="Line 171">
          <a:extLst>
            <a:ext uri="{FF2B5EF4-FFF2-40B4-BE49-F238E27FC236}">
              <a16:creationId xmlns:a16="http://schemas.microsoft.com/office/drawing/2014/main" id="{00000000-0008-0000-0700-00000468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4133" name="Line 179">
          <a:extLst>
            <a:ext uri="{FF2B5EF4-FFF2-40B4-BE49-F238E27FC236}">
              <a16:creationId xmlns:a16="http://schemas.microsoft.com/office/drawing/2014/main" id="{00000000-0008-0000-0700-00000568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4134" name="Line 202">
          <a:extLst>
            <a:ext uri="{FF2B5EF4-FFF2-40B4-BE49-F238E27FC236}">
              <a16:creationId xmlns:a16="http://schemas.microsoft.com/office/drawing/2014/main" id="{00000000-0008-0000-0700-00000668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4135" name="AutoShape 209">
          <a:extLst>
            <a:ext uri="{FF2B5EF4-FFF2-40B4-BE49-F238E27FC236}">
              <a16:creationId xmlns:a16="http://schemas.microsoft.com/office/drawing/2014/main" id="{00000000-0008-0000-0700-000007680E00}"/>
            </a:ext>
          </a:extLst>
        </xdr:cNvPr>
        <xdr:cNvSpPr>
          <a:spLocks/>
        </xdr:cNvSpPr>
      </xdr:nvSpPr>
      <xdr:spPr bwMode="auto">
        <a:xfrm>
          <a:off x="68770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4136" name="Line 210">
          <a:extLst>
            <a:ext uri="{FF2B5EF4-FFF2-40B4-BE49-F238E27FC236}">
              <a16:creationId xmlns:a16="http://schemas.microsoft.com/office/drawing/2014/main" id="{00000000-0008-0000-0700-000008680E00}"/>
            </a:ext>
          </a:extLst>
        </xdr:cNvPr>
        <xdr:cNvSpPr>
          <a:spLocks noChangeShapeType="1"/>
        </xdr:cNvSpPr>
      </xdr:nvSpPr>
      <xdr:spPr bwMode="auto">
        <a:xfrm flipH="1">
          <a:off x="68770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152400</xdr:rowOff>
    </xdr:from>
    <xdr:to>
      <xdr:col>43</xdr:col>
      <xdr:colOff>0</xdr:colOff>
      <xdr:row>17</xdr:row>
      <xdr:rowOff>142875</xdr:rowOff>
    </xdr:to>
    <xdr:sp macro="" textlink="">
      <xdr:nvSpPr>
        <xdr:cNvPr id="944137" name="AutoShape 212">
          <a:extLst>
            <a:ext uri="{FF2B5EF4-FFF2-40B4-BE49-F238E27FC236}">
              <a16:creationId xmlns:a16="http://schemas.microsoft.com/office/drawing/2014/main" id="{00000000-0008-0000-0700-000009680E00}"/>
            </a:ext>
          </a:extLst>
        </xdr:cNvPr>
        <xdr:cNvSpPr>
          <a:spLocks/>
        </xdr:cNvSpPr>
      </xdr:nvSpPr>
      <xdr:spPr bwMode="auto">
        <a:xfrm>
          <a:off x="12753975" y="445770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190500</xdr:rowOff>
    </xdr:from>
    <xdr:to>
      <xdr:col>43</xdr:col>
      <xdr:colOff>0</xdr:colOff>
      <xdr:row>16</xdr:row>
      <xdr:rowOff>190500</xdr:rowOff>
    </xdr:to>
    <xdr:sp macro="" textlink="">
      <xdr:nvSpPr>
        <xdr:cNvPr id="944138" name="Line 213">
          <a:extLst>
            <a:ext uri="{FF2B5EF4-FFF2-40B4-BE49-F238E27FC236}">
              <a16:creationId xmlns:a16="http://schemas.microsoft.com/office/drawing/2014/main" id="{00000000-0008-0000-0700-00000A680E00}"/>
            </a:ext>
          </a:extLst>
        </xdr:cNvPr>
        <xdr:cNvSpPr>
          <a:spLocks noChangeShapeType="1"/>
        </xdr:cNvSpPr>
      </xdr:nvSpPr>
      <xdr:spPr bwMode="auto">
        <a:xfrm flipH="1">
          <a:off x="12753975" y="48101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257175</xdr:rowOff>
    </xdr:from>
    <xdr:to>
      <xdr:col>31</xdr:col>
      <xdr:colOff>114300</xdr:colOff>
      <xdr:row>16</xdr:row>
      <xdr:rowOff>257175</xdr:rowOff>
    </xdr:to>
    <xdr:sp macro="" textlink="">
      <xdr:nvSpPr>
        <xdr:cNvPr id="944139" name="Line 224">
          <a:extLst>
            <a:ext uri="{FF2B5EF4-FFF2-40B4-BE49-F238E27FC236}">
              <a16:creationId xmlns:a16="http://schemas.microsoft.com/office/drawing/2014/main" id="{00000000-0008-0000-0700-00000B680E00}"/>
            </a:ext>
          </a:extLst>
        </xdr:cNvPr>
        <xdr:cNvSpPr>
          <a:spLocks noChangeShapeType="1"/>
        </xdr:cNvSpPr>
      </xdr:nvSpPr>
      <xdr:spPr bwMode="auto">
        <a:xfrm rot="-5400000">
          <a:off x="917257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257175</xdr:rowOff>
    </xdr:from>
    <xdr:to>
      <xdr:col>32</xdr:col>
      <xdr:colOff>0</xdr:colOff>
      <xdr:row>13</xdr:row>
      <xdr:rowOff>257175</xdr:rowOff>
    </xdr:to>
    <xdr:sp macro="" textlink="">
      <xdr:nvSpPr>
        <xdr:cNvPr id="944140" name="Line 222">
          <a:extLst>
            <a:ext uri="{FF2B5EF4-FFF2-40B4-BE49-F238E27FC236}">
              <a16:creationId xmlns:a16="http://schemas.microsoft.com/office/drawing/2014/main" id="{00000000-0008-0000-0700-00000C680E00}"/>
            </a:ext>
          </a:extLst>
        </xdr:cNvPr>
        <xdr:cNvSpPr>
          <a:spLocks noChangeShapeType="1"/>
        </xdr:cNvSpPr>
      </xdr:nvSpPr>
      <xdr:spPr bwMode="auto">
        <a:xfrm rot="-5400000">
          <a:off x="9263063" y="38147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209550</xdr:colOff>
      <xdr:row>10</xdr:row>
      <xdr:rowOff>152400</xdr:rowOff>
    </xdr:to>
    <xdr:grpSp>
      <xdr:nvGrpSpPr>
        <xdr:cNvPr id="944141" name="グループ化 41">
          <a:extLst>
            <a:ext uri="{FF2B5EF4-FFF2-40B4-BE49-F238E27FC236}">
              <a16:creationId xmlns:a16="http://schemas.microsoft.com/office/drawing/2014/main" id="{00000000-0008-0000-0700-00000D680E00}"/>
            </a:ext>
          </a:extLst>
        </xdr:cNvPr>
        <xdr:cNvGrpSpPr>
          <a:grpSpLocks/>
        </xdr:cNvGrpSpPr>
      </xdr:nvGrpSpPr>
      <xdr:grpSpPr bwMode="auto">
        <a:xfrm>
          <a:off x="1762125" y="2190750"/>
          <a:ext cx="428625" cy="638175"/>
          <a:chOff x="1584960" y="2186940"/>
          <a:chExt cx="388620" cy="632460"/>
        </a:xfrm>
      </xdr:grpSpPr>
      <xdr:cxnSp macro="">
        <xdr:nvCxnSpPr>
          <xdr:cNvPr id="198" name="直線コネクタ 197">
            <a:extLst>
              <a:ext uri="{FF2B5EF4-FFF2-40B4-BE49-F238E27FC236}">
                <a16:creationId xmlns:a16="http://schemas.microsoft.com/office/drawing/2014/main" id="{00000000-0008-0000-0700-0000C6000000}"/>
              </a:ext>
            </a:extLst>
          </xdr:cNvPr>
          <xdr:cNvCxnSpPr/>
        </xdr:nvCxnSpPr>
        <xdr:spPr bwMode="auto">
          <a:xfrm>
            <a:off x="1584960" y="281940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9" name="直線コネクタ 198">
            <a:extLst>
              <a:ext uri="{FF2B5EF4-FFF2-40B4-BE49-F238E27FC236}">
                <a16:creationId xmlns:a16="http://schemas.microsoft.com/office/drawing/2014/main" id="{00000000-0008-0000-0700-0000C7000000}"/>
              </a:ext>
            </a:extLst>
          </xdr:cNvPr>
          <xdr:cNvCxnSpPr/>
        </xdr:nvCxnSpPr>
        <xdr:spPr bwMode="auto">
          <a:xfrm rot="5400000" flipH="1" flipV="1">
            <a:off x="1450086"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200" name="直線コネクタ 199">
            <a:extLst>
              <a:ext uri="{FF2B5EF4-FFF2-40B4-BE49-F238E27FC236}">
                <a16:creationId xmlns:a16="http://schemas.microsoft.com/office/drawing/2014/main" id="{00000000-0008-0000-0700-0000C8000000}"/>
              </a:ext>
            </a:extLst>
          </xdr:cNvPr>
          <xdr:cNvCxnSpPr/>
        </xdr:nvCxnSpPr>
        <xdr:spPr bwMode="auto">
          <a:xfrm>
            <a:off x="1757680" y="219638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66675</xdr:rowOff>
    </xdr:from>
    <xdr:to>
      <xdr:col>5</xdr:col>
      <xdr:colOff>0</xdr:colOff>
      <xdr:row>8</xdr:row>
      <xdr:rowOff>66675</xdr:rowOff>
    </xdr:to>
    <xdr:sp macro="" textlink="">
      <xdr:nvSpPr>
        <xdr:cNvPr id="944142" name="Line 5">
          <a:extLst>
            <a:ext uri="{FF2B5EF4-FFF2-40B4-BE49-F238E27FC236}">
              <a16:creationId xmlns:a16="http://schemas.microsoft.com/office/drawing/2014/main" id="{00000000-0008-0000-0700-00000E680E00}"/>
            </a:ext>
          </a:extLst>
        </xdr:cNvPr>
        <xdr:cNvSpPr>
          <a:spLocks noChangeShapeType="1"/>
        </xdr:cNvSpPr>
      </xdr:nvSpPr>
      <xdr:spPr bwMode="auto">
        <a:xfrm rot="-5400000">
          <a:off x="2085975" y="20002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76200</xdr:rowOff>
    </xdr:from>
    <xdr:to>
      <xdr:col>5</xdr:col>
      <xdr:colOff>0</xdr:colOff>
      <xdr:row>10</xdr:row>
      <xdr:rowOff>76200</xdr:rowOff>
    </xdr:to>
    <xdr:sp macro="" textlink="">
      <xdr:nvSpPr>
        <xdr:cNvPr id="944143" name="Line 5">
          <a:extLst>
            <a:ext uri="{FF2B5EF4-FFF2-40B4-BE49-F238E27FC236}">
              <a16:creationId xmlns:a16="http://schemas.microsoft.com/office/drawing/2014/main" id="{00000000-0008-0000-0700-00000F680E00}"/>
            </a:ext>
          </a:extLst>
        </xdr:cNvPr>
        <xdr:cNvSpPr>
          <a:spLocks noChangeShapeType="1"/>
        </xdr:cNvSpPr>
      </xdr:nvSpPr>
      <xdr:spPr bwMode="auto">
        <a:xfrm rot="-5400000">
          <a:off x="2085975" y="26384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95250</xdr:colOff>
      <xdr:row>16</xdr:row>
      <xdr:rowOff>257175</xdr:rowOff>
    </xdr:from>
    <xdr:to>
      <xdr:col>22</xdr:col>
      <xdr:colOff>133350</xdr:colOff>
      <xdr:row>16</xdr:row>
      <xdr:rowOff>257175</xdr:rowOff>
    </xdr:to>
    <xdr:sp macro="" textlink="">
      <xdr:nvSpPr>
        <xdr:cNvPr id="944144" name="Line 224">
          <a:extLst>
            <a:ext uri="{FF2B5EF4-FFF2-40B4-BE49-F238E27FC236}">
              <a16:creationId xmlns:a16="http://schemas.microsoft.com/office/drawing/2014/main" id="{00000000-0008-0000-0700-000010680E00}"/>
            </a:ext>
          </a:extLst>
        </xdr:cNvPr>
        <xdr:cNvSpPr>
          <a:spLocks noChangeShapeType="1"/>
        </xdr:cNvSpPr>
      </xdr:nvSpPr>
      <xdr:spPr bwMode="auto">
        <a:xfrm rot="-5400000">
          <a:off x="6896100"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4145" name="Line 1">
          <a:extLst>
            <a:ext uri="{FF2B5EF4-FFF2-40B4-BE49-F238E27FC236}">
              <a16:creationId xmlns:a16="http://schemas.microsoft.com/office/drawing/2014/main" id="{00000000-0008-0000-0700-000011680E00}"/>
            </a:ext>
          </a:extLst>
        </xdr:cNvPr>
        <xdr:cNvSpPr>
          <a:spLocks noChangeShapeType="1"/>
        </xdr:cNvSpPr>
      </xdr:nvSpPr>
      <xdr:spPr bwMode="auto">
        <a:xfrm rot="-5400000">
          <a:off x="75771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4146" name="Line 1">
          <a:extLst>
            <a:ext uri="{FF2B5EF4-FFF2-40B4-BE49-F238E27FC236}">
              <a16:creationId xmlns:a16="http://schemas.microsoft.com/office/drawing/2014/main" id="{00000000-0008-0000-0700-000012680E00}"/>
            </a:ext>
          </a:extLst>
        </xdr:cNvPr>
        <xdr:cNvSpPr>
          <a:spLocks noChangeShapeType="1"/>
        </xdr:cNvSpPr>
      </xdr:nvSpPr>
      <xdr:spPr bwMode="auto">
        <a:xfrm>
          <a:off x="100488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8.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0060" name="Line 1">
          <a:extLst>
            <a:ext uri="{FF2B5EF4-FFF2-40B4-BE49-F238E27FC236}">
              <a16:creationId xmlns:a16="http://schemas.microsoft.com/office/drawing/2014/main" id="{00000000-0008-0000-0800-00001C580E00}"/>
            </a:ext>
          </a:extLst>
        </xdr:cNvPr>
        <xdr:cNvSpPr>
          <a:spLocks noChangeShapeType="1"/>
        </xdr:cNvSpPr>
      </xdr:nvSpPr>
      <xdr:spPr bwMode="auto">
        <a:xfrm>
          <a:off x="38100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0061" name="Line 2">
          <a:extLst>
            <a:ext uri="{FF2B5EF4-FFF2-40B4-BE49-F238E27FC236}">
              <a16:creationId xmlns:a16="http://schemas.microsoft.com/office/drawing/2014/main" id="{00000000-0008-0000-0800-00001D580E00}"/>
            </a:ext>
          </a:extLst>
        </xdr:cNvPr>
        <xdr:cNvSpPr>
          <a:spLocks noChangeShapeType="1"/>
        </xdr:cNvSpPr>
      </xdr:nvSpPr>
      <xdr:spPr bwMode="auto">
        <a:xfrm>
          <a:off x="38100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0062" name="Line 3">
          <a:extLst>
            <a:ext uri="{FF2B5EF4-FFF2-40B4-BE49-F238E27FC236}">
              <a16:creationId xmlns:a16="http://schemas.microsoft.com/office/drawing/2014/main" id="{00000000-0008-0000-0800-00001E580E00}"/>
            </a:ext>
          </a:extLst>
        </xdr:cNvPr>
        <xdr:cNvSpPr>
          <a:spLocks noChangeShapeType="1"/>
        </xdr:cNvSpPr>
      </xdr:nvSpPr>
      <xdr:spPr bwMode="auto">
        <a:xfrm rot="-5400000">
          <a:off x="39433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0063" name="Line 4">
          <a:extLst>
            <a:ext uri="{FF2B5EF4-FFF2-40B4-BE49-F238E27FC236}">
              <a16:creationId xmlns:a16="http://schemas.microsoft.com/office/drawing/2014/main" id="{00000000-0008-0000-0800-00001F580E00}"/>
            </a:ext>
          </a:extLst>
        </xdr:cNvPr>
        <xdr:cNvSpPr>
          <a:spLocks noChangeShapeType="1"/>
        </xdr:cNvSpPr>
      </xdr:nvSpPr>
      <xdr:spPr bwMode="auto">
        <a:xfrm flipV="1">
          <a:off x="36195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0064" name="Line 5">
          <a:extLst>
            <a:ext uri="{FF2B5EF4-FFF2-40B4-BE49-F238E27FC236}">
              <a16:creationId xmlns:a16="http://schemas.microsoft.com/office/drawing/2014/main" id="{00000000-0008-0000-0800-000020580E00}"/>
            </a:ext>
          </a:extLst>
        </xdr:cNvPr>
        <xdr:cNvSpPr>
          <a:spLocks noChangeShapeType="1"/>
        </xdr:cNvSpPr>
      </xdr:nvSpPr>
      <xdr:spPr bwMode="auto">
        <a:xfrm rot="-5400000">
          <a:off x="4552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0065" name="Line 6">
          <a:extLst>
            <a:ext uri="{FF2B5EF4-FFF2-40B4-BE49-F238E27FC236}">
              <a16:creationId xmlns:a16="http://schemas.microsoft.com/office/drawing/2014/main" id="{00000000-0008-0000-0800-000021580E00}"/>
            </a:ext>
          </a:extLst>
        </xdr:cNvPr>
        <xdr:cNvSpPr>
          <a:spLocks noChangeShapeType="1"/>
        </xdr:cNvSpPr>
      </xdr:nvSpPr>
      <xdr:spPr bwMode="auto">
        <a:xfrm rot="-5400000">
          <a:off x="45958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0066" name="Line 7">
          <a:extLst>
            <a:ext uri="{FF2B5EF4-FFF2-40B4-BE49-F238E27FC236}">
              <a16:creationId xmlns:a16="http://schemas.microsoft.com/office/drawing/2014/main" id="{00000000-0008-0000-0800-000022580E00}"/>
            </a:ext>
          </a:extLst>
        </xdr:cNvPr>
        <xdr:cNvSpPr>
          <a:spLocks noChangeShapeType="1"/>
        </xdr:cNvSpPr>
      </xdr:nvSpPr>
      <xdr:spPr bwMode="auto">
        <a:xfrm rot="-5400000">
          <a:off x="46053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0067" name="Line 8">
          <a:extLst>
            <a:ext uri="{FF2B5EF4-FFF2-40B4-BE49-F238E27FC236}">
              <a16:creationId xmlns:a16="http://schemas.microsoft.com/office/drawing/2014/main" id="{00000000-0008-0000-0800-00002358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0068" name="Line 9">
          <a:extLst>
            <a:ext uri="{FF2B5EF4-FFF2-40B4-BE49-F238E27FC236}">
              <a16:creationId xmlns:a16="http://schemas.microsoft.com/office/drawing/2014/main" id="{00000000-0008-0000-0800-000024580E00}"/>
            </a:ext>
          </a:extLst>
        </xdr:cNvPr>
        <xdr:cNvSpPr>
          <a:spLocks noChangeShapeType="1"/>
        </xdr:cNvSpPr>
      </xdr:nvSpPr>
      <xdr:spPr bwMode="auto">
        <a:xfrm rot="-5400000">
          <a:off x="45148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0069" name="Line 16">
          <a:extLst>
            <a:ext uri="{FF2B5EF4-FFF2-40B4-BE49-F238E27FC236}">
              <a16:creationId xmlns:a16="http://schemas.microsoft.com/office/drawing/2014/main" id="{00000000-0008-0000-0800-00002558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0070" name="Line 27">
          <a:extLst>
            <a:ext uri="{FF2B5EF4-FFF2-40B4-BE49-F238E27FC236}">
              <a16:creationId xmlns:a16="http://schemas.microsoft.com/office/drawing/2014/main" id="{00000000-0008-0000-0800-000026580E00}"/>
            </a:ext>
          </a:extLst>
        </xdr:cNvPr>
        <xdr:cNvSpPr>
          <a:spLocks noChangeShapeType="1"/>
        </xdr:cNvSpPr>
      </xdr:nvSpPr>
      <xdr:spPr bwMode="auto">
        <a:xfrm rot="-5400000">
          <a:off x="92297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0071" name="Line 28">
          <a:extLst>
            <a:ext uri="{FF2B5EF4-FFF2-40B4-BE49-F238E27FC236}">
              <a16:creationId xmlns:a16="http://schemas.microsoft.com/office/drawing/2014/main" id="{00000000-0008-0000-0800-000027580E00}"/>
            </a:ext>
          </a:extLst>
        </xdr:cNvPr>
        <xdr:cNvSpPr>
          <a:spLocks noChangeShapeType="1"/>
        </xdr:cNvSpPr>
      </xdr:nvSpPr>
      <xdr:spPr bwMode="auto">
        <a:xfrm rot="-5400000">
          <a:off x="92725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0072" name="Line 29">
          <a:extLst>
            <a:ext uri="{FF2B5EF4-FFF2-40B4-BE49-F238E27FC236}">
              <a16:creationId xmlns:a16="http://schemas.microsoft.com/office/drawing/2014/main" id="{00000000-0008-0000-0800-000028580E00}"/>
            </a:ext>
          </a:extLst>
        </xdr:cNvPr>
        <xdr:cNvSpPr>
          <a:spLocks noChangeShapeType="1"/>
        </xdr:cNvSpPr>
      </xdr:nvSpPr>
      <xdr:spPr bwMode="auto">
        <a:xfrm flipV="1">
          <a:off x="85153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0073" name="Line 77">
          <a:extLst>
            <a:ext uri="{FF2B5EF4-FFF2-40B4-BE49-F238E27FC236}">
              <a16:creationId xmlns:a16="http://schemas.microsoft.com/office/drawing/2014/main" id="{00000000-0008-0000-0800-00002958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0074" name="Line 85">
          <a:extLst>
            <a:ext uri="{FF2B5EF4-FFF2-40B4-BE49-F238E27FC236}">
              <a16:creationId xmlns:a16="http://schemas.microsoft.com/office/drawing/2014/main" id="{00000000-0008-0000-0800-00002A58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0075" name="Line 108">
          <a:extLst>
            <a:ext uri="{FF2B5EF4-FFF2-40B4-BE49-F238E27FC236}">
              <a16:creationId xmlns:a16="http://schemas.microsoft.com/office/drawing/2014/main" id="{00000000-0008-0000-0800-00002B58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0076" name="Line 116">
          <a:extLst>
            <a:ext uri="{FF2B5EF4-FFF2-40B4-BE49-F238E27FC236}">
              <a16:creationId xmlns:a16="http://schemas.microsoft.com/office/drawing/2014/main" id="{00000000-0008-0000-0800-00002C58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0077" name="Line 139">
          <a:extLst>
            <a:ext uri="{FF2B5EF4-FFF2-40B4-BE49-F238E27FC236}">
              <a16:creationId xmlns:a16="http://schemas.microsoft.com/office/drawing/2014/main" id="{00000000-0008-0000-0800-00002D58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0078" name="Line 147">
          <a:extLst>
            <a:ext uri="{FF2B5EF4-FFF2-40B4-BE49-F238E27FC236}">
              <a16:creationId xmlns:a16="http://schemas.microsoft.com/office/drawing/2014/main" id="{00000000-0008-0000-0800-00002E58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0079" name="Line 170">
          <a:extLst>
            <a:ext uri="{FF2B5EF4-FFF2-40B4-BE49-F238E27FC236}">
              <a16:creationId xmlns:a16="http://schemas.microsoft.com/office/drawing/2014/main" id="{00000000-0008-0000-0800-00002F58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0080" name="Line 178">
          <a:extLst>
            <a:ext uri="{FF2B5EF4-FFF2-40B4-BE49-F238E27FC236}">
              <a16:creationId xmlns:a16="http://schemas.microsoft.com/office/drawing/2014/main" id="{00000000-0008-0000-0800-00003058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0081" name="Line 201">
          <a:extLst>
            <a:ext uri="{FF2B5EF4-FFF2-40B4-BE49-F238E27FC236}">
              <a16:creationId xmlns:a16="http://schemas.microsoft.com/office/drawing/2014/main" id="{00000000-0008-0000-0800-00003158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0082" name="AutoShape 208">
          <a:extLst>
            <a:ext uri="{FF2B5EF4-FFF2-40B4-BE49-F238E27FC236}">
              <a16:creationId xmlns:a16="http://schemas.microsoft.com/office/drawing/2014/main" id="{00000000-0008-0000-0800-000032580E00}"/>
            </a:ext>
          </a:extLst>
        </xdr:cNvPr>
        <xdr:cNvSpPr>
          <a:spLocks/>
        </xdr:cNvSpPr>
      </xdr:nvSpPr>
      <xdr:spPr bwMode="auto">
        <a:xfrm>
          <a:off x="68770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0083" name="Line 209">
          <a:extLst>
            <a:ext uri="{FF2B5EF4-FFF2-40B4-BE49-F238E27FC236}">
              <a16:creationId xmlns:a16="http://schemas.microsoft.com/office/drawing/2014/main" id="{00000000-0008-0000-0800-000033580E00}"/>
            </a:ext>
          </a:extLst>
        </xdr:cNvPr>
        <xdr:cNvSpPr>
          <a:spLocks noChangeShapeType="1"/>
        </xdr:cNvSpPr>
      </xdr:nvSpPr>
      <xdr:spPr bwMode="auto">
        <a:xfrm flipH="1">
          <a:off x="68770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114300</xdr:rowOff>
    </xdr:from>
    <xdr:to>
      <xdr:col>43</xdr:col>
      <xdr:colOff>0</xdr:colOff>
      <xdr:row>17</xdr:row>
      <xdr:rowOff>104775</xdr:rowOff>
    </xdr:to>
    <xdr:sp macro="" textlink="">
      <xdr:nvSpPr>
        <xdr:cNvPr id="940084" name="AutoShape 211">
          <a:extLst>
            <a:ext uri="{FF2B5EF4-FFF2-40B4-BE49-F238E27FC236}">
              <a16:creationId xmlns:a16="http://schemas.microsoft.com/office/drawing/2014/main" id="{00000000-0008-0000-0800-000034580E00}"/>
            </a:ext>
          </a:extLst>
        </xdr:cNvPr>
        <xdr:cNvSpPr>
          <a:spLocks/>
        </xdr:cNvSpPr>
      </xdr:nvSpPr>
      <xdr:spPr bwMode="auto">
        <a:xfrm>
          <a:off x="12753975" y="441960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133350</xdr:rowOff>
    </xdr:from>
    <xdr:to>
      <xdr:col>43</xdr:col>
      <xdr:colOff>0</xdr:colOff>
      <xdr:row>16</xdr:row>
      <xdr:rowOff>133350</xdr:rowOff>
    </xdr:to>
    <xdr:sp macro="" textlink="">
      <xdr:nvSpPr>
        <xdr:cNvPr id="940085" name="Line 212">
          <a:extLst>
            <a:ext uri="{FF2B5EF4-FFF2-40B4-BE49-F238E27FC236}">
              <a16:creationId xmlns:a16="http://schemas.microsoft.com/office/drawing/2014/main" id="{00000000-0008-0000-0800-000035580E00}"/>
            </a:ext>
          </a:extLst>
        </xdr:cNvPr>
        <xdr:cNvSpPr>
          <a:spLocks noChangeShapeType="1"/>
        </xdr:cNvSpPr>
      </xdr:nvSpPr>
      <xdr:spPr bwMode="auto">
        <a:xfrm flipH="1">
          <a:off x="12753975" y="47529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257175</xdr:rowOff>
    </xdr:from>
    <xdr:to>
      <xdr:col>31</xdr:col>
      <xdr:colOff>114300</xdr:colOff>
      <xdr:row>16</xdr:row>
      <xdr:rowOff>257175</xdr:rowOff>
    </xdr:to>
    <xdr:sp macro="" textlink="">
      <xdr:nvSpPr>
        <xdr:cNvPr id="940086" name="Line 223">
          <a:extLst>
            <a:ext uri="{FF2B5EF4-FFF2-40B4-BE49-F238E27FC236}">
              <a16:creationId xmlns:a16="http://schemas.microsoft.com/office/drawing/2014/main" id="{00000000-0008-0000-0800-000036580E00}"/>
            </a:ext>
          </a:extLst>
        </xdr:cNvPr>
        <xdr:cNvSpPr>
          <a:spLocks noChangeShapeType="1"/>
        </xdr:cNvSpPr>
      </xdr:nvSpPr>
      <xdr:spPr bwMode="auto">
        <a:xfrm rot="-5400000">
          <a:off x="917257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238125</xdr:rowOff>
    </xdr:from>
    <xdr:to>
      <xdr:col>32</xdr:col>
      <xdr:colOff>0</xdr:colOff>
      <xdr:row>13</xdr:row>
      <xdr:rowOff>238125</xdr:rowOff>
    </xdr:to>
    <xdr:sp macro="" textlink="">
      <xdr:nvSpPr>
        <xdr:cNvPr id="940087" name="Line 221">
          <a:extLst>
            <a:ext uri="{FF2B5EF4-FFF2-40B4-BE49-F238E27FC236}">
              <a16:creationId xmlns:a16="http://schemas.microsoft.com/office/drawing/2014/main" id="{00000000-0008-0000-0800-000037580E00}"/>
            </a:ext>
          </a:extLst>
        </xdr:cNvPr>
        <xdr:cNvSpPr>
          <a:spLocks noChangeShapeType="1"/>
        </xdr:cNvSpPr>
      </xdr:nvSpPr>
      <xdr:spPr bwMode="auto">
        <a:xfrm rot="-5400000">
          <a:off x="92630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209550</xdr:colOff>
      <xdr:row>10</xdr:row>
      <xdr:rowOff>152400</xdr:rowOff>
    </xdr:to>
    <xdr:grpSp>
      <xdr:nvGrpSpPr>
        <xdr:cNvPr id="940088" name="グループ化 41">
          <a:extLst>
            <a:ext uri="{FF2B5EF4-FFF2-40B4-BE49-F238E27FC236}">
              <a16:creationId xmlns:a16="http://schemas.microsoft.com/office/drawing/2014/main" id="{00000000-0008-0000-0800-000038580E00}"/>
            </a:ext>
          </a:extLst>
        </xdr:cNvPr>
        <xdr:cNvGrpSpPr>
          <a:grpSpLocks/>
        </xdr:cNvGrpSpPr>
      </xdr:nvGrpSpPr>
      <xdr:grpSpPr bwMode="auto">
        <a:xfrm>
          <a:off x="1762125" y="2190750"/>
          <a:ext cx="428625" cy="638175"/>
          <a:chOff x="1584960" y="2186940"/>
          <a:chExt cx="388620" cy="632460"/>
        </a:xfrm>
      </xdr:grpSpPr>
      <xdr:cxnSp macro="">
        <xdr:nvCxnSpPr>
          <xdr:cNvPr id="197" name="直線コネクタ 196">
            <a:extLst>
              <a:ext uri="{FF2B5EF4-FFF2-40B4-BE49-F238E27FC236}">
                <a16:creationId xmlns:a16="http://schemas.microsoft.com/office/drawing/2014/main" id="{00000000-0008-0000-0800-0000C5000000}"/>
              </a:ext>
            </a:extLst>
          </xdr:cNvPr>
          <xdr:cNvCxnSpPr/>
        </xdr:nvCxnSpPr>
        <xdr:spPr bwMode="auto">
          <a:xfrm>
            <a:off x="1584960" y="281940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800-0000C6000000}"/>
              </a:ext>
            </a:extLst>
          </xdr:cNvPr>
          <xdr:cNvCxnSpPr/>
        </xdr:nvCxnSpPr>
        <xdr:spPr bwMode="auto">
          <a:xfrm rot="5400000" flipH="1" flipV="1">
            <a:off x="1450086"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9" name="直線コネクタ 198">
            <a:extLst>
              <a:ext uri="{FF2B5EF4-FFF2-40B4-BE49-F238E27FC236}">
                <a16:creationId xmlns:a16="http://schemas.microsoft.com/office/drawing/2014/main" id="{00000000-0008-0000-0800-0000C7000000}"/>
              </a:ext>
            </a:extLst>
          </xdr:cNvPr>
          <xdr:cNvCxnSpPr/>
        </xdr:nvCxnSpPr>
        <xdr:spPr bwMode="auto">
          <a:xfrm>
            <a:off x="1757680" y="219638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66675</xdr:rowOff>
    </xdr:from>
    <xdr:to>
      <xdr:col>5</xdr:col>
      <xdr:colOff>0</xdr:colOff>
      <xdr:row>8</xdr:row>
      <xdr:rowOff>66675</xdr:rowOff>
    </xdr:to>
    <xdr:sp macro="" textlink="">
      <xdr:nvSpPr>
        <xdr:cNvPr id="940089" name="Line 5">
          <a:extLst>
            <a:ext uri="{FF2B5EF4-FFF2-40B4-BE49-F238E27FC236}">
              <a16:creationId xmlns:a16="http://schemas.microsoft.com/office/drawing/2014/main" id="{00000000-0008-0000-0800-000039580E00}"/>
            </a:ext>
          </a:extLst>
        </xdr:cNvPr>
        <xdr:cNvSpPr>
          <a:spLocks noChangeShapeType="1"/>
        </xdr:cNvSpPr>
      </xdr:nvSpPr>
      <xdr:spPr bwMode="auto">
        <a:xfrm rot="-5400000">
          <a:off x="2085975" y="20002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76200</xdr:rowOff>
    </xdr:from>
    <xdr:to>
      <xdr:col>5</xdr:col>
      <xdr:colOff>0</xdr:colOff>
      <xdr:row>10</xdr:row>
      <xdr:rowOff>76200</xdr:rowOff>
    </xdr:to>
    <xdr:sp macro="" textlink="">
      <xdr:nvSpPr>
        <xdr:cNvPr id="940090" name="Line 5">
          <a:extLst>
            <a:ext uri="{FF2B5EF4-FFF2-40B4-BE49-F238E27FC236}">
              <a16:creationId xmlns:a16="http://schemas.microsoft.com/office/drawing/2014/main" id="{00000000-0008-0000-0800-00003A580E00}"/>
            </a:ext>
          </a:extLst>
        </xdr:cNvPr>
        <xdr:cNvSpPr>
          <a:spLocks noChangeShapeType="1"/>
        </xdr:cNvSpPr>
      </xdr:nvSpPr>
      <xdr:spPr bwMode="auto">
        <a:xfrm rot="-5400000">
          <a:off x="2085975" y="26384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133350</xdr:colOff>
      <xdr:row>16</xdr:row>
      <xdr:rowOff>276225</xdr:rowOff>
    </xdr:from>
    <xdr:to>
      <xdr:col>22</xdr:col>
      <xdr:colOff>161925</xdr:colOff>
      <xdr:row>16</xdr:row>
      <xdr:rowOff>276225</xdr:rowOff>
    </xdr:to>
    <xdr:sp macro="" textlink="">
      <xdr:nvSpPr>
        <xdr:cNvPr id="940091" name="Line 223">
          <a:extLst>
            <a:ext uri="{FF2B5EF4-FFF2-40B4-BE49-F238E27FC236}">
              <a16:creationId xmlns:a16="http://schemas.microsoft.com/office/drawing/2014/main" id="{00000000-0008-0000-0800-00003B580E00}"/>
            </a:ext>
          </a:extLst>
        </xdr:cNvPr>
        <xdr:cNvSpPr>
          <a:spLocks noChangeShapeType="1"/>
        </xdr:cNvSpPr>
      </xdr:nvSpPr>
      <xdr:spPr bwMode="auto">
        <a:xfrm rot="-5400000">
          <a:off x="6929438" y="478631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0092" name="Line 1">
          <a:extLst>
            <a:ext uri="{FF2B5EF4-FFF2-40B4-BE49-F238E27FC236}">
              <a16:creationId xmlns:a16="http://schemas.microsoft.com/office/drawing/2014/main" id="{00000000-0008-0000-0800-00003C580E00}"/>
            </a:ext>
          </a:extLst>
        </xdr:cNvPr>
        <xdr:cNvSpPr>
          <a:spLocks noChangeShapeType="1"/>
        </xdr:cNvSpPr>
      </xdr:nvSpPr>
      <xdr:spPr bwMode="auto">
        <a:xfrm rot="-5400000">
          <a:off x="75771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0093" name="Line 1">
          <a:extLst>
            <a:ext uri="{FF2B5EF4-FFF2-40B4-BE49-F238E27FC236}">
              <a16:creationId xmlns:a16="http://schemas.microsoft.com/office/drawing/2014/main" id="{00000000-0008-0000-0800-00003D580E00}"/>
            </a:ext>
          </a:extLst>
        </xdr:cNvPr>
        <xdr:cNvSpPr>
          <a:spLocks noChangeShapeType="1"/>
        </xdr:cNvSpPr>
      </xdr:nvSpPr>
      <xdr:spPr bwMode="auto">
        <a:xfrm>
          <a:off x="100488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9.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28751" name="Line 1">
          <a:extLst>
            <a:ext uri="{FF2B5EF4-FFF2-40B4-BE49-F238E27FC236}">
              <a16:creationId xmlns:a16="http://schemas.microsoft.com/office/drawing/2014/main" id="{00000000-0008-0000-0900-0000EF2B0E00}"/>
            </a:ext>
          </a:extLst>
        </xdr:cNvPr>
        <xdr:cNvSpPr>
          <a:spLocks noChangeShapeType="1"/>
        </xdr:cNvSpPr>
      </xdr:nvSpPr>
      <xdr:spPr bwMode="auto">
        <a:xfrm>
          <a:off x="38100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28752" name="Line 2">
          <a:extLst>
            <a:ext uri="{FF2B5EF4-FFF2-40B4-BE49-F238E27FC236}">
              <a16:creationId xmlns:a16="http://schemas.microsoft.com/office/drawing/2014/main" id="{00000000-0008-0000-0900-0000F02B0E00}"/>
            </a:ext>
          </a:extLst>
        </xdr:cNvPr>
        <xdr:cNvSpPr>
          <a:spLocks noChangeShapeType="1"/>
        </xdr:cNvSpPr>
      </xdr:nvSpPr>
      <xdr:spPr bwMode="auto">
        <a:xfrm>
          <a:off x="38100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28753" name="Line 3">
          <a:extLst>
            <a:ext uri="{FF2B5EF4-FFF2-40B4-BE49-F238E27FC236}">
              <a16:creationId xmlns:a16="http://schemas.microsoft.com/office/drawing/2014/main" id="{00000000-0008-0000-0900-0000F12B0E00}"/>
            </a:ext>
          </a:extLst>
        </xdr:cNvPr>
        <xdr:cNvSpPr>
          <a:spLocks noChangeShapeType="1"/>
        </xdr:cNvSpPr>
      </xdr:nvSpPr>
      <xdr:spPr bwMode="auto">
        <a:xfrm rot="-5400000">
          <a:off x="39433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28754" name="Line 4">
          <a:extLst>
            <a:ext uri="{FF2B5EF4-FFF2-40B4-BE49-F238E27FC236}">
              <a16:creationId xmlns:a16="http://schemas.microsoft.com/office/drawing/2014/main" id="{00000000-0008-0000-0900-0000F22B0E00}"/>
            </a:ext>
          </a:extLst>
        </xdr:cNvPr>
        <xdr:cNvSpPr>
          <a:spLocks noChangeShapeType="1"/>
        </xdr:cNvSpPr>
      </xdr:nvSpPr>
      <xdr:spPr bwMode="auto">
        <a:xfrm flipV="1">
          <a:off x="36195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28755" name="Line 5">
          <a:extLst>
            <a:ext uri="{FF2B5EF4-FFF2-40B4-BE49-F238E27FC236}">
              <a16:creationId xmlns:a16="http://schemas.microsoft.com/office/drawing/2014/main" id="{00000000-0008-0000-0900-0000F32B0E00}"/>
            </a:ext>
          </a:extLst>
        </xdr:cNvPr>
        <xdr:cNvSpPr>
          <a:spLocks noChangeShapeType="1"/>
        </xdr:cNvSpPr>
      </xdr:nvSpPr>
      <xdr:spPr bwMode="auto">
        <a:xfrm rot="-5400000">
          <a:off x="4552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28756" name="Line 6">
          <a:extLst>
            <a:ext uri="{FF2B5EF4-FFF2-40B4-BE49-F238E27FC236}">
              <a16:creationId xmlns:a16="http://schemas.microsoft.com/office/drawing/2014/main" id="{00000000-0008-0000-0900-0000F42B0E00}"/>
            </a:ext>
          </a:extLst>
        </xdr:cNvPr>
        <xdr:cNvSpPr>
          <a:spLocks noChangeShapeType="1"/>
        </xdr:cNvSpPr>
      </xdr:nvSpPr>
      <xdr:spPr bwMode="auto">
        <a:xfrm rot="-5400000">
          <a:off x="45958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28757" name="Line 7">
          <a:extLst>
            <a:ext uri="{FF2B5EF4-FFF2-40B4-BE49-F238E27FC236}">
              <a16:creationId xmlns:a16="http://schemas.microsoft.com/office/drawing/2014/main" id="{00000000-0008-0000-0900-0000F52B0E00}"/>
            </a:ext>
          </a:extLst>
        </xdr:cNvPr>
        <xdr:cNvSpPr>
          <a:spLocks noChangeShapeType="1"/>
        </xdr:cNvSpPr>
      </xdr:nvSpPr>
      <xdr:spPr bwMode="auto">
        <a:xfrm rot="-5400000">
          <a:off x="46053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8758" name="Line 8">
          <a:extLst>
            <a:ext uri="{FF2B5EF4-FFF2-40B4-BE49-F238E27FC236}">
              <a16:creationId xmlns:a16="http://schemas.microsoft.com/office/drawing/2014/main" id="{00000000-0008-0000-0900-0000F62B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28759" name="Line 9">
          <a:extLst>
            <a:ext uri="{FF2B5EF4-FFF2-40B4-BE49-F238E27FC236}">
              <a16:creationId xmlns:a16="http://schemas.microsoft.com/office/drawing/2014/main" id="{00000000-0008-0000-0900-0000F72B0E00}"/>
            </a:ext>
          </a:extLst>
        </xdr:cNvPr>
        <xdr:cNvSpPr>
          <a:spLocks noChangeShapeType="1"/>
        </xdr:cNvSpPr>
      </xdr:nvSpPr>
      <xdr:spPr bwMode="auto">
        <a:xfrm rot="-5400000">
          <a:off x="45148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8760" name="Line 16">
          <a:extLst>
            <a:ext uri="{FF2B5EF4-FFF2-40B4-BE49-F238E27FC236}">
              <a16:creationId xmlns:a16="http://schemas.microsoft.com/office/drawing/2014/main" id="{00000000-0008-0000-0900-0000F82B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28761" name="Line 27">
          <a:extLst>
            <a:ext uri="{FF2B5EF4-FFF2-40B4-BE49-F238E27FC236}">
              <a16:creationId xmlns:a16="http://schemas.microsoft.com/office/drawing/2014/main" id="{00000000-0008-0000-0900-0000F92B0E00}"/>
            </a:ext>
          </a:extLst>
        </xdr:cNvPr>
        <xdr:cNvSpPr>
          <a:spLocks noChangeShapeType="1"/>
        </xdr:cNvSpPr>
      </xdr:nvSpPr>
      <xdr:spPr bwMode="auto">
        <a:xfrm rot="-5400000">
          <a:off x="92297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28762" name="Line 28">
          <a:extLst>
            <a:ext uri="{FF2B5EF4-FFF2-40B4-BE49-F238E27FC236}">
              <a16:creationId xmlns:a16="http://schemas.microsoft.com/office/drawing/2014/main" id="{00000000-0008-0000-0900-0000FA2B0E00}"/>
            </a:ext>
          </a:extLst>
        </xdr:cNvPr>
        <xdr:cNvSpPr>
          <a:spLocks noChangeShapeType="1"/>
        </xdr:cNvSpPr>
      </xdr:nvSpPr>
      <xdr:spPr bwMode="auto">
        <a:xfrm rot="-5400000">
          <a:off x="92725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28763" name="Line 29">
          <a:extLst>
            <a:ext uri="{FF2B5EF4-FFF2-40B4-BE49-F238E27FC236}">
              <a16:creationId xmlns:a16="http://schemas.microsoft.com/office/drawing/2014/main" id="{00000000-0008-0000-0900-0000FB2B0E00}"/>
            </a:ext>
          </a:extLst>
        </xdr:cNvPr>
        <xdr:cNvSpPr>
          <a:spLocks noChangeShapeType="1"/>
        </xdr:cNvSpPr>
      </xdr:nvSpPr>
      <xdr:spPr bwMode="auto">
        <a:xfrm flipV="1">
          <a:off x="85153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8764" name="Line 77">
          <a:extLst>
            <a:ext uri="{FF2B5EF4-FFF2-40B4-BE49-F238E27FC236}">
              <a16:creationId xmlns:a16="http://schemas.microsoft.com/office/drawing/2014/main" id="{00000000-0008-0000-0900-0000FC2B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8765" name="Line 85">
          <a:extLst>
            <a:ext uri="{FF2B5EF4-FFF2-40B4-BE49-F238E27FC236}">
              <a16:creationId xmlns:a16="http://schemas.microsoft.com/office/drawing/2014/main" id="{00000000-0008-0000-0900-0000FD2B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8766" name="Line 108">
          <a:extLst>
            <a:ext uri="{FF2B5EF4-FFF2-40B4-BE49-F238E27FC236}">
              <a16:creationId xmlns:a16="http://schemas.microsoft.com/office/drawing/2014/main" id="{00000000-0008-0000-0900-0000FE2B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8767" name="Line 116">
          <a:extLst>
            <a:ext uri="{FF2B5EF4-FFF2-40B4-BE49-F238E27FC236}">
              <a16:creationId xmlns:a16="http://schemas.microsoft.com/office/drawing/2014/main" id="{00000000-0008-0000-0900-0000FF2B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5152" name="Line 139">
          <a:extLst>
            <a:ext uri="{FF2B5EF4-FFF2-40B4-BE49-F238E27FC236}">
              <a16:creationId xmlns:a16="http://schemas.microsoft.com/office/drawing/2014/main" id="{00000000-0008-0000-0900-0000006C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5153" name="Line 147">
          <a:extLst>
            <a:ext uri="{FF2B5EF4-FFF2-40B4-BE49-F238E27FC236}">
              <a16:creationId xmlns:a16="http://schemas.microsoft.com/office/drawing/2014/main" id="{00000000-0008-0000-0900-0000016C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5154" name="Line 170">
          <a:extLst>
            <a:ext uri="{FF2B5EF4-FFF2-40B4-BE49-F238E27FC236}">
              <a16:creationId xmlns:a16="http://schemas.microsoft.com/office/drawing/2014/main" id="{00000000-0008-0000-0900-0000026C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5155" name="Line 178">
          <a:extLst>
            <a:ext uri="{FF2B5EF4-FFF2-40B4-BE49-F238E27FC236}">
              <a16:creationId xmlns:a16="http://schemas.microsoft.com/office/drawing/2014/main" id="{00000000-0008-0000-0900-0000036C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5156" name="Line 201">
          <a:extLst>
            <a:ext uri="{FF2B5EF4-FFF2-40B4-BE49-F238E27FC236}">
              <a16:creationId xmlns:a16="http://schemas.microsoft.com/office/drawing/2014/main" id="{00000000-0008-0000-0900-0000046C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5157" name="AutoShape 208">
          <a:extLst>
            <a:ext uri="{FF2B5EF4-FFF2-40B4-BE49-F238E27FC236}">
              <a16:creationId xmlns:a16="http://schemas.microsoft.com/office/drawing/2014/main" id="{00000000-0008-0000-0900-0000056C0E00}"/>
            </a:ext>
          </a:extLst>
        </xdr:cNvPr>
        <xdr:cNvSpPr>
          <a:spLocks/>
        </xdr:cNvSpPr>
      </xdr:nvSpPr>
      <xdr:spPr bwMode="auto">
        <a:xfrm>
          <a:off x="68770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5158" name="Line 209">
          <a:extLst>
            <a:ext uri="{FF2B5EF4-FFF2-40B4-BE49-F238E27FC236}">
              <a16:creationId xmlns:a16="http://schemas.microsoft.com/office/drawing/2014/main" id="{00000000-0008-0000-0900-0000066C0E00}"/>
            </a:ext>
          </a:extLst>
        </xdr:cNvPr>
        <xdr:cNvSpPr>
          <a:spLocks noChangeShapeType="1"/>
        </xdr:cNvSpPr>
      </xdr:nvSpPr>
      <xdr:spPr bwMode="auto">
        <a:xfrm flipH="1">
          <a:off x="68770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133350</xdr:rowOff>
    </xdr:from>
    <xdr:to>
      <xdr:col>43</xdr:col>
      <xdr:colOff>0</xdr:colOff>
      <xdr:row>17</xdr:row>
      <xdr:rowOff>133350</xdr:rowOff>
    </xdr:to>
    <xdr:sp macro="" textlink="">
      <xdr:nvSpPr>
        <xdr:cNvPr id="945159" name="AutoShape 211">
          <a:extLst>
            <a:ext uri="{FF2B5EF4-FFF2-40B4-BE49-F238E27FC236}">
              <a16:creationId xmlns:a16="http://schemas.microsoft.com/office/drawing/2014/main" id="{00000000-0008-0000-0900-0000076C0E00}"/>
            </a:ext>
          </a:extLst>
        </xdr:cNvPr>
        <xdr:cNvSpPr>
          <a:spLocks/>
        </xdr:cNvSpPr>
      </xdr:nvSpPr>
      <xdr:spPr bwMode="auto">
        <a:xfrm>
          <a:off x="127539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142875</xdr:rowOff>
    </xdr:from>
    <xdr:to>
      <xdr:col>43</xdr:col>
      <xdr:colOff>0</xdr:colOff>
      <xdr:row>16</xdr:row>
      <xdr:rowOff>142875</xdr:rowOff>
    </xdr:to>
    <xdr:sp macro="" textlink="">
      <xdr:nvSpPr>
        <xdr:cNvPr id="945160" name="Line 212">
          <a:extLst>
            <a:ext uri="{FF2B5EF4-FFF2-40B4-BE49-F238E27FC236}">
              <a16:creationId xmlns:a16="http://schemas.microsoft.com/office/drawing/2014/main" id="{00000000-0008-0000-0900-0000086C0E00}"/>
            </a:ext>
          </a:extLst>
        </xdr:cNvPr>
        <xdr:cNvSpPr>
          <a:spLocks noChangeShapeType="1"/>
        </xdr:cNvSpPr>
      </xdr:nvSpPr>
      <xdr:spPr bwMode="auto">
        <a:xfrm flipH="1">
          <a:off x="12753975" y="476250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45161" name="Line 223">
          <a:extLst>
            <a:ext uri="{FF2B5EF4-FFF2-40B4-BE49-F238E27FC236}">
              <a16:creationId xmlns:a16="http://schemas.microsoft.com/office/drawing/2014/main" id="{00000000-0008-0000-0900-0000096C0E00}"/>
            </a:ext>
          </a:extLst>
        </xdr:cNvPr>
        <xdr:cNvSpPr>
          <a:spLocks noChangeShapeType="1"/>
        </xdr:cNvSpPr>
      </xdr:nvSpPr>
      <xdr:spPr bwMode="auto">
        <a:xfrm rot="-5400000">
          <a:off x="91725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238125</xdr:rowOff>
    </xdr:from>
    <xdr:to>
      <xdr:col>32</xdr:col>
      <xdr:colOff>0</xdr:colOff>
      <xdr:row>13</xdr:row>
      <xdr:rowOff>238125</xdr:rowOff>
    </xdr:to>
    <xdr:sp macro="" textlink="">
      <xdr:nvSpPr>
        <xdr:cNvPr id="945162" name="Line 221">
          <a:extLst>
            <a:ext uri="{FF2B5EF4-FFF2-40B4-BE49-F238E27FC236}">
              <a16:creationId xmlns:a16="http://schemas.microsoft.com/office/drawing/2014/main" id="{00000000-0008-0000-0900-00000A6C0E00}"/>
            </a:ext>
          </a:extLst>
        </xdr:cNvPr>
        <xdr:cNvSpPr>
          <a:spLocks noChangeShapeType="1"/>
        </xdr:cNvSpPr>
      </xdr:nvSpPr>
      <xdr:spPr bwMode="auto">
        <a:xfrm rot="-5400000">
          <a:off x="92630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209550</xdr:colOff>
      <xdr:row>10</xdr:row>
      <xdr:rowOff>171450</xdr:rowOff>
    </xdr:to>
    <xdr:grpSp>
      <xdr:nvGrpSpPr>
        <xdr:cNvPr id="945163" name="グループ化 41">
          <a:extLst>
            <a:ext uri="{FF2B5EF4-FFF2-40B4-BE49-F238E27FC236}">
              <a16:creationId xmlns:a16="http://schemas.microsoft.com/office/drawing/2014/main" id="{00000000-0008-0000-0900-00000B6C0E00}"/>
            </a:ext>
          </a:extLst>
        </xdr:cNvPr>
        <xdr:cNvGrpSpPr>
          <a:grpSpLocks/>
        </xdr:cNvGrpSpPr>
      </xdr:nvGrpSpPr>
      <xdr:grpSpPr bwMode="auto">
        <a:xfrm>
          <a:off x="1590675" y="2230755"/>
          <a:ext cx="396240" cy="632460"/>
          <a:chOff x="1584960" y="2202180"/>
          <a:chExt cx="388620" cy="632460"/>
        </a:xfrm>
      </xdr:grpSpPr>
      <xdr:cxnSp macro="">
        <xdr:nvCxnSpPr>
          <xdr:cNvPr id="196" name="直線コネクタ 195">
            <a:extLst>
              <a:ext uri="{FF2B5EF4-FFF2-40B4-BE49-F238E27FC236}">
                <a16:creationId xmlns:a16="http://schemas.microsoft.com/office/drawing/2014/main" id="{00000000-0008-0000-0900-0000C4000000}"/>
              </a:ext>
            </a:extLst>
          </xdr:cNvPr>
          <xdr:cNvCxnSpPr/>
        </xdr:nvCxnSpPr>
        <xdr:spPr bwMode="auto">
          <a:xfrm>
            <a:off x="1584960" y="283464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900-0000C5000000}"/>
              </a:ext>
            </a:extLst>
          </xdr:cNvPr>
          <xdr:cNvCxnSpPr/>
        </xdr:nvCxnSpPr>
        <xdr:spPr bwMode="auto">
          <a:xfrm rot="5400000" flipH="1" flipV="1">
            <a:off x="1450086"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900-0000C6000000}"/>
              </a:ext>
            </a:extLst>
          </xdr:cNvPr>
          <xdr:cNvCxnSpPr/>
        </xdr:nvCxnSpPr>
        <xdr:spPr bwMode="auto">
          <a:xfrm>
            <a:off x="1757680" y="221162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85725</xdr:rowOff>
    </xdr:from>
    <xdr:to>
      <xdr:col>5</xdr:col>
      <xdr:colOff>0</xdr:colOff>
      <xdr:row>8</xdr:row>
      <xdr:rowOff>85725</xdr:rowOff>
    </xdr:to>
    <xdr:sp macro="" textlink="">
      <xdr:nvSpPr>
        <xdr:cNvPr id="945164" name="Line 5">
          <a:extLst>
            <a:ext uri="{FF2B5EF4-FFF2-40B4-BE49-F238E27FC236}">
              <a16:creationId xmlns:a16="http://schemas.microsoft.com/office/drawing/2014/main" id="{00000000-0008-0000-0900-00000C6C0E00}"/>
            </a:ext>
          </a:extLst>
        </xdr:cNvPr>
        <xdr:cNvSpPr>
          <a:spLocks noChangeShapeType="1"/>
        </xdr:cNvSpPr>
      </xdr:nvSpPr>
      <xdr:spPr bwMode="auto">
        <a:xfrm rot="-5400000">
          <a:off x="2085975" y="2019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95250</xdr:rowOff>
    </xdr:from>
    <xdr:to>
      <xdr:col>5</xdr:col>
      <xdr:colOff>0</xdr:colOff>
      <xdr:row>10</xdr:row>
      <xdr:rowOff>95250</xdr:rowOff>
    </xdr:to>
    <xdr:sp macro="" textlink="">
      <xdr:nvSpPr>
        <xdr:cNvPr id="945165" name="Line 5">
          <a:extLst>
            <a:ext uri="{FF2B5EF4-FFF2-40B4-BE49-F238E27FC236}">
              <a16:creationId xmlns:a16="http://schemas.microsoft.com/office/drawing/2014/main" id="{00000000-0008-0000-0900-00000D6C0E00}"/>
            </a:ext>
          </a:extLst>
        </xdr:cNvPr>
        <xdr:cNvSpPr>
          <a:spLocks noChangeShapeType="1"/>
        </xdr:cNvSpPr>
      </xdr:nvSpPr>
      <xdr:spPr bwMode="auto">
        <a:xfrm rot="-5400000">
          <a:off x="2085975" y="26574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95250</xdr:colOff>
      <xdr:row>16</xdr:row>
      <xdr:rowOff>266700</xdr:rowOff>
    </xdr:from>
    <xdr:to>
      <xdr:col>22</xdr:col>
      <xdr:colOff>133350</xdr:colOff>
      <xdr:row>16</xdr:row>
      <xdr:rowOff>266700</xdr:rowOff>
    </xdr:to>
    <xdr:sp macro="" textlink="">
      <xdr:nvSpPr>
        <xdr:cNvPr id="945166" name="Line 223">
          <a:extLst>
            <a:ext uri="{FF2B5EF4-FFF2-40B4-BE49-F238E27FC236}">
              <a16:creationId xmlns:a16="http://schemas.microsoft.com/office/drawing/2014/main" id="{00000000-0008-0000-0900-00000E6C0E00}"/>
            </a:ext>
          </a:extLst>
        </xdr:cNvPr>
        <xdr:cNvSpPr>
          <a:spLocks noChangeShapeType="1"/>
        </xdr:cNvSpPr>
      </xdr:nvSpPr>
      <xdr:spPr bwMode="auto">
        <a:xfrm rot="-5400000">
          <a:off x="6896100"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5167" name="Line 1">
          <a:extLst>
            <a:ext uri="{FF2B5EF4-FFF2-40B4-BE49-F238E27FC236}">
              <a16:creationId xmlns:a16="http://schemas.microsoft.com/office/drawing/2014/main" id="{00000000-0008-0000-0900-00000F6C0E00}"/>
            </a:ext>
          </a:extLst>
        </xdr:cNvPr>
        <xdr:cNvSpPr>
          <a:spLocks noChangeShapeType="1"/>
        </xdr:cNvSpPr>
      </xdr:nvSpPr>
      <xdr:spPr bwMode="auto">
        <a:xfrm rot="-5400000">
          <a:off x="75771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5168" name="Line 1">
          <a:extLst>
            <a:ext uri="{FF2B5EF4-FFF2-40B4-BE49-F238E27FC236}">
              <a16:creationId xmlns:a16="http://schemas.microsoft.com/office/drawing/2014/main" id="{00000000-0008-0000-0900-0000106C0E00}"/>
            </a:ext>
          </a:extLst>
        </xdr:cNvPr>
        <xdr:cNvSpPr>
          <a:spLocks noChangeShapeType="1"/>
        </xdr:cNvSpPr>
      </xdr:nvSpPr>
      <xdr:spPr bwMode="auto">
        <a:xfrm>
          <a:off x="100488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drawing" Target="../drawings/drawing11.xml"/></Relationships>
</file>

<file path=xl/worksheets/_rels/sheet13.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drawing" Target="../drawings/drawing12.xml"/></Relationships>
</file>

<file path=xl/worksheets/_rels/sheet14.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4.vml"/><Relationship Id="rId1" Type="http://schemas.openxmlformats.org/officeDocument/2006/relationships/drawing" Target="../drawings/drawing13.xml"/></Relationships>
</file>

<file path=xl/worksheets/_rels/sheet15.xml.rels><?xml version="1.0" encoding="UTF-8" standalone="yes"?>
<Relationships xmlns="http://schemas.openxmlformats.org/package/2006/relationships"><Relationship Id="rId3" Type="http://schemas.openxmlformats.org/officeDocument/2006/relationships/comments" Target="../comments15.xml"/><Relationship Id="rId2" Type="http://schemas.openxmlformats.org/officeDocument/2006/relationships/vmlDrawing" Target="../drawings/vmlDrawing15.vml"/><Relationship Id="rId1" Type="http://schemas.openxmlformats.org/officeDocument/2006/relationships/drawing" Target="../drawings/drawing14.xml"/></Relationships>
</file>

<file path=xl/worksheets/_rels/sheet16.xml.rels><?xml version="1.0" encoding="UTF-8" standalone="yes"?>
<Relationships xmlns="http://schemas.openxmlformats.org/package/2006/relationships"><Relationship Id="rId3" Type="http://schemas.openxmlformats.org/officeDocument/2006/relationships/comments" Target="../comments16.xml"/><Relationship Id="rId2" Type="http://schemas.openxmlformats.org/officeDocument/2006/relationships/vmlDrawing" Target="../drawings/vmlDrawing16.vml"/><Relationship Id="rId1" Type="http://schemas.openxmlformats.org/officeDocument/2006/relationships/drawing" Target="../drawings/drawing15.xml"/></Relationships>
</file>

<file path=xl/worksheets/_rels/sheet17.xml.rels><?xml version="1.0" encoding="UTF-8" standalone="yes"?>
<Relationships xmlns="http://schemas.openxmlformats.org/package/2006/relationships"><Relationship Id="rId3" Type="http://schemas.openxmlformats.org/officeDocument/2006/relationships/comments" Target="../comments17.xml"/><Relationship Id="rId2" Type="http://schemas.openxmlformats.org/officeDocument/2006/relationships/vmlDrawing" Target="../drawings/vmlDrawing17.vml"/><Relationship Id="rId1" Type="http://schemas.openxmlformats.org/officeDocument/2006/relationships/drawing" Target="../drawings/drawing16.xml"/></Relationships>
</file>

<file path=xl/worksheets/_rels/sheet18.xml.rels><?xml version="1.0" encoding="UTF-8" standalone="yes"?>
<Relationships xmlns="http://schemas.openxmlformats.org/package/2006/relationships"><Relationship Id="rId3" Type="http://schemas.openxmlformats.org/officeDocument/2006/relationships/comments" Target="../comments18.xml"/><Relationship Id="rId2" Type="http://schemas.openxmlformats.org/officeDocument/2006/relationships/vmlDrawing" Target="../drawings/vmlDrawing18.vml"/><Relationship Id="rId1" Type="http://schemas.openxmlformats.org/officeDocument/2006/relationships/drawing" Target="../drawings/drawing17.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1.xml"/></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9.vml"/><Relationship Id="rId2" Type="http://schemas.openxmlformats.org/officeDocument/2006/relationships/drawing" Target="../drawings/drawing19.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5"/>
  <dimension ref="A2:BD320"/>
  <sheetViews>
    <sheetView showGridLines="0" tabSelected="1" view="pageBreakPreview" topLeftCell="A25" zoomScaleNormal="100" zoomScaleSheetLayoutView="100" workbookViewId="0">
      <selection activeCell="F62" sqref="F62:U72"/>
    </sheetView>
  </sheetViews>
  <sheetFormatPr defaultColWidth="9" defaultRowHeight="12"/>
  <cols>
    <col min="1" max="1" width="0.875" style="23" customWidth="1"/>
    <col min="2" max="2" width="3.375" style="23" customWidth="1"/>
    <col min="3" max="3" width="2.75" style="21" customWidth="1"/>
    <col min="4" max="4" width="2.875" style="21" customWidth="1"/>
    <col min="5" max="5" width="9.625" style="21" customWidth="1"/>
    <col min="6" max="6" width="2.75" style="21" customWidth="1"/>
    <col min="7" max="7" width="9.75" style="21" customWidth="1"/>
    <col min="8" max="8" width="1.75" style="21" customWidth="1"/>
    <col min="9" max="9" width="3.75" style="21" customWidth="1"/>
    <col min="10" max="10" width="9.75" style="21" customWidth="1"/>
    <col min="11" max="11" width="1.75" style="21" customWidth="1"/>
    <col min="12" max="12" width="3.75" style="21" customWidth="1"/>
    <col min="13" max="13" width="9.75" style="21" customWidth="1"/>
    <col min="14" max="14" width="1.75" style="21" customWidth="1"/>
    <col min="15" max="15" width="4.75" style="21" customWidth="1"/>
    <col min="16" max="16" width="8.75" style="21" customWidth="1"/>
    <col min="17" max="17" width="1.75" style="21" customWidth="1"/>
    <col min="18" max="18" width="4.75" style="21" customWidth="1"/>
    <col min="19" max="19" width="0.875" style="21" customWidth="1"/>
    <col min="20" max="20" width="7.75" style="21" customWidth="1"/>
    <col min="21" max="21" width="1.375" style="21" customWidth="1"/>
    <col min="22" max="22" width="2.25" style="21" customWidth="1"/>
    <col min="23" max="23" width="9.5" style="21" bestFit="1" customWidth="1"/>
    <col min="24" max="24" width="9" style="48"/>
    <col min="25" max="25" width="10.75" style="48" customWidth="1"/>
    <col min="26" max="26" width="9" style="48"/>
    <col min="27" max="27" width="13.375" style="48" customWidth="1"/>
    <col min="28" max="33" width="9" style="48"/>
    <col min="34" max="34" width="33.75" style="48" customWidth="1"/>
    <col min="35" max="54" width="9" style="48"/>
    <col min="55" max="16384" width="9" style="21"/>
  </cols>
  <sheetData>
    <row r="2" spans="1:54" ht="13.5">
      <c r="C2" s="20" t="s">
        <v>51</v>
      </c>
    </row>
    <row r="3" spans="1:54" ht="13.5">
      <c r="C3" s="20" t="s">
        <v>297</v>
      </c>
    </row>
    <row r="4" spans="1:54" s="85" customFormat="1" ht="13.5">
      <c r="A4" s="84"/>
      <c r="B4" s="84"/>
      <c r="C4" s="20" t="s">
        <v>394</v>
      </c>
      <c r="E4" s="105"/>
      <c r="X4" s="99"/>
      <c r="Y4" s="99"/>
      <c r="Z4" s="99"/>
      <c r="AA4" s="99"/>
      <c r="AB4" s="99"/>
      <c r="AC4" s="99"/>
      <c r="AD4" s="99"/>
      <c r="AE4" s="99"/>
      <c r="AF4" s="99"/>
      <c r="AG4" s="99"/>
      <c r="AH4" s="99"/>
      <c r="AI4" s="99"/>
      <c r="AJ4" s="99"/>
      <c r="AK4" s="99"/>
      <c r="AL4" s="99"/>
      <c r="AM4" s="99"/>
      <c r="AN4" s="99"/>
      <c r="AO4" s="99"/>
      <c r="AP4" s="99"/>
      <c r="AQ4" s="99"/>
      <c r="AR4" s="99"/>
      <c r="AS4" s="99"/>
      <c r="AT4" s="99"/>
      <c r="AU4" s="99"/>
      <c r="AV4" s="99"/>
      <c r="AW4" s="99"/>
      <c r="AX4" s="99"/>
      <c r="AY4" s="99"/>
      <c r="AZ4" s="99"/>
      <c r="BA4" s="99"/>
      <c r="BB4" s="99"/>
    </row>
    <row r="5" spans="1:54" s="475" customFormat="1" ht="13.5">
      <c r="A5" s="473"/>
      <c r="B5" s="473"/>
      <c r="C5" s="481" t="s">
        <v>355</v>
      </c>
      <c r="E5" s="476"/>
      <c r="X5" s="477"/>
      <c r="Y5" s="477"/>
      <c r="Z5" s="477"/>
      <c r="AA5" s="477"/>
      <c r="AB5" s="477"/>
      <c r="AC5" s="477"/>
      <c r="AD5" s="477"/>
      <c r="AE5" s="477"/>
      <c r="AF5" s="477"/>
      <c r="AG5" s="477"/>
      <c r="AH5" s="477"/>
      <c r="AI5" s="477"/>
      <c r="AJ5" s="477"/>
      <c r="AK5" s="477"/>
      <c r="AL5" s="477"/>
      <c r="AM5" s="477"/>
      <c r="AN5" s="477"/>
      <c r="AO5" s="477"/>
      <c r="AP5" s="477"/>
      <c r="AQ5" s="477"/>
      <c r="AR5" s="477"/>
      <c r="AS5" s="477"/>
      <c r="AT5" s="477"/>
      <c r="AU5" s="477"/>
      <c r="AV5" s="477"/>
      <c r="AW5" s="477"/>
      <c r="AX5" s="477"/>
      <c r="AY5" s="477"/>
      <c r="AZ5" s="477"/>
      <c r="BA5" s="477"/>
      <c r="BB5" s="477"/>
    </row>
    <row r="6" spans="1:54" ht="13.5">
      <c r="C6" s="20"/>
    </row>
    <row r="7" spans="1:54" ht="13.5">
      <c r="C7" s="20" t="s">
        <v>2</v>
      </c>
      <c r="W7" s="20"/>
    </row>
    <row r="8" spans="1:54" s="475" customFormat="1" ht="13.5">
      <c r="A8" s="473"/>
      <c r="B8" s="473"/>
      <c r="C8" s="481" t="s">
        <v>358</v>
      </c>
      <c r="W8" s="474"/>
      <c r="X8" s="478"/>
      <c r="Y8" s="479"/>
      <c r="Z8" s="477"/>
      <c r="AA8" s="477"/>
      <c r="AB8" s="477"/>
      <c r="AC8" s="477"/>
      <c r="AD8" s="477"/>
      <c r="AE8" s="477"/>
      <c r="AF8" s="477"/>
      <c r="AG8" s="477"/>
      <c r="AH8" s="477"/>
      <c r="AI8" s="477"/>
      <c r="AJ8" s="477"/>
      <c r="AK8" s="477"/>
      <c r="AL8" s="477"/>
      <c r="AM8" s="477"/>
      <c r="AN8" s="477"/>
      <c r="AO8" s="477"/>
      <c r="AP8" s="477"/>
      <c r="AQ8" s="477"/>
      <c r="AR8" s="477"/>
      <c r="AS8" s="477"/>
      <c r="AT8" s="477"/>
      <c r="AU8" s="477"/>
      <c r="AV8" s="477"/>
      <c r="AW8" s="477"/>
      <c r="AX8" s="477"/>
      <c r="AY8" s="477"/>
      <c r="AZ8" s="477"/>
      <c r="BA8" s="477"/>
      <c r="BB8" s="477"/>
    </row>
    <row r="9" spans="1:54" s="475" customFormat="1" ht="13.5">
      <c r="A9" s="473"/>
      <c r="B9" s="473"/>
      <c r="C9" s="474"/>
      <c r="E9" s="482" t="s">
        <v>403</v>
      </c>
      <c r="W9" s="474"/>
      <c r="X9" s="478"/>
      <c r="Y9" s="479"/>
      <c r="Z9" s="477"/>
      <c r="AA9" s="477"/>
      <c r="AB9" s="477"/>
      <c r="AC9" s="477"/>
      <c r="AD9" s="477"/>
      <c r="AE9" s="477"/>
      <c r="AF9" s="477"/>
      <c r="AG9" s="477"/>
      <c r="AH9" s="477"/>
      <c r="AI9" s="477"/>
      <c r="AJ9" s="477"/>
      <c r="AK9" s="477"/>
      <c r="AL9" s="477"/>
      <c r="AM9" s="477"/>
      <c r="AN9" s="477"/>
      <c r="AO9" s="477"/>
      <c r="AP9" s="477"/>
      <c r="AQ9" s="477"/>
      <c r="AR9" s="477"/>
      <c r="AS9" s="477"/>
      <c r="AT9" s="477"/>
      <c r="AU9" s="477"/>
      <c r="AV9" s="477"/>
      <c r="AW9" s="477"/>
      <c r="AX9" s="477"/>
      <c r="AY9" s="477"/>
      <c r="AZ9" s="477"/>
      <c r="BA9" s="477"/>
      <c r="BB9" s="477"/>
    </row>
    <row r="10" spans="1:54" s="475" customFormat="1" ht="13.5">
      <c r="A10" s="473"/>
      <c r="B10" s="473"/>
      <c r="C10" s="480"/>
      <c r="D10" s="480"/>
      <c r="E10" s="481" t="s">
        <v>405</v>
      </c>
      <c r="W10" s="474"/>
      <c r="X10" s="478"/>
      <c r="Y10" s="479"/>
      <c r="Z10" s="477"/>
      <c r="AA10" s="477"/>
      <c r="AB10" s="477"/>
      <c r="AC10" s="477"/>
      <c r="AD10" s="477"/>
      <c r="AE10" s="477"/>
      <c r="AF10" s="477"/>
      <c r="AG10" s="477"/>
      <c r="AH10" s="477"/>
      <c r="AI10" s="477"/>
      <c r="AJ10" s="477"/>
      <c r="AK10" s="477"/>
      <c r="AL10" s="477"/>
      <c r="AM10" s="477"/>
      <c r="AN10" s="477"/>
      <c r="AO10" s="477"/>
      <c r="AP10" s="477"/>
      <c r="AQ10" s="477"/>
      <c r="AR10" s="477"/>
      <c r="AS10" s="477"/>
      <c r="AT10" s="477"/>
      <c r="AU10" s="477"/>
      <c r="AV10" s="477"/>
      <c r="AW10" s="477"/>
      <c r="AX10" s="477"/>
      <c r="AY10" s="477"/>
      <c r="AZ10" s="477"/>
      <c r="BA10" s="477"/>
      <c r="BB10" s="477"/>
    </row>
    <row r="11" spans="1:54" ht="13.5">
      <c r="C11" s="481" t="s">
        <v>359</v>
      </c>
      <c r="W11" s="20"/>
      <c r="X11" s="100"/>
      <c r="Y11" s="452"/>
    </row>
    <row r="12" spans="1:54" ht="13.5">
      <c r="C12" s="20" t="s">
        <v>356</v>
      </c>
      <c r="W12" s="20"/>
      <c r="X12" s="100"/>
      <c r="Y12" s="101"/>
    </row>
    <row r="13" spans="1:54" ht="13.5">
      <c r="C13" s="481" t="s">
        <v>360</v>
      </c>
      <c r="X13" s="100"/>
      <c r="Y13" s="452"/>
    </row>
    <row r="14" spans="1:54" ht="13.5">
      <c r="C14" s="20"/>
      <c r="X14" s="100"/>
      <c r="Y14" s="452"/>
    </row>
    <row r="15" spans="1:54" ht="13.5">
      <c r="B15" s="84"/>
      <c r="C15" s="481" t="s">
        <v>404</v>
      </c>
      <c r="D15" s="85"/>
      <c r="E15" s="85"/>
      <c r="W15" s="20"/>
      <c r="X15" s="100"/>
      <c r="Y15" s="452"/>
    </row>
    <row r="16" spans="1:54" s="85" customFormat="1" ht="13.5">
      <c r="A16" s="84"/>
      <c r="B16" s="84"/>
      <c r="C16" s="20" t="s">
        <v>353</v>
      </c>
      <c r="W16" s="20"/>
      <c r="X16" s="467"/>
      <c r="Y16" s="467"/>
      <c r="Z16" s="99"/>
      <c r="AA16" s="99"/>
      <c r="AB16" s="99"/>
      <c r="AC16" s="99"/>
      <c r="AD16" s="99"/>
      <c r="AE16" s="99"/>
      <c r="AF16" s="99"/>
      <c r="AG16" s="99"/>
      <c r="AH16" s="99"/>
      <c r="AI16" s="99"/>
      <c r="AJ16" s="99"/>
      <c r="AK16" s="99"/>
      <c r="AL16" s="99"/>
      <c r="AM16" s="99"/>
      <c r="AN16" s="99"/>
      <c r="AO16" s="99"/>
      <c r="AP16" s="99"/>
      <c r="AQ16" s="99"/>
      <c r="AR16" s="99"/>
      <c r="AS16" s="99"/>
      <c r="AT16" s="99"/>
      <c r="AU16" s="99"/>
      <c r="AV16" s="99"/>
      <c r="AW16" s="99"/>
      <c r="AX16" s="99"/>
      <c r="AY16" s="99"/>
      <c r="AZ16" s="99"/>
      <c r="BA16" s="99"/>
      <c r="BB16" s="99"/>
    </row>
    <row r="17" spans="1:56" s="85" customFormat="1" ht="13.5" hidden="1">
      <c r="A17" s="84"/>
      <c r="B17" s="84"/>
      <c r="C17" s="20"/>
      <c r="X17" s="467"/>
      <c r="Y17" s="467"/>
      <c r="Z17" s="99"/>
      <c r="AA17" s="99"/>
      <c r="AB17" s="99"/>
      <c r="AC17" s="99"/>
      <c r="AD17" s="99"/>
      <c r="AE17" s="99"/>
      <c r="AF17" s="99"/>
      <c r="AG17" s="99"/>
      <c r="AH17" s="99"/>
      <c r="AI17" s="99"/>
      <c r="AJ17" s="99"/>
      <c r="AK17" s="99"/>
      <c r="AL17" s="99"/>
      <c r="AM17" s="99"/>
      <c r="AN17" s="99"/>
      <c r="AO17" s="99"/>
      <c r="AP17" s="99"/>
      <c r="AQ17" s="99"/>
      <c r="AR17" s="99"/>
      <c r="AS17" s="99"/>
      <c r="AT17" s="99"/>
      <c r="AU17" s="99"/>
      <c r="AV17" s="99"/>
      <c r="AW17" s="99"/>
      <c r="AX17" s="99"/>
      <c r="AY17" s="99"/>
      <c r="AZ17" s="99"/>
      <c r="BA17" s="99"/>
      <c r="BB17" s="99"/>
    </row>
    <row r="18" spans="1:56" ht="33" customHeight="1">
      <c r="C18" s="673" t="s">
        <v>354</v>
      </c>
      <c r="D18" s="674"/>
      <c r="E18" s="674"/>
      <c r="F18" s="674"/>
      <c r="G18" s="674"/>
      <c r="H18" s="674"/>
      <c r="I18" s="674"/>
      <c r="J18" s="674"/>
      <c r="K18" s="674"/>
      <c r="L18" s="674"/>
      <c r="M18" s="675"/>
      <c r="N18" s="675"/>
      <c r="O18" s="675"/>
      <c r="P18" s="675"/>
      <c r="Q18" s="675"/>
      <c r="R18" s="675"/>
      <c r="S18" s="675"/>
      <c r="T18" s="675"/>
      <c r="U18" s="675"/>
      <c r="V18" s="675"/>
      <c r="W18" s="675"/>
      <c r="X18" s="675"/>
      <c r="Y18" s="452"/>
    </row>
    <row r="19" spans="1:56" ht="13.5">
      <c r="C19" s="20"/>
      <c r="D19" s="85"/>
      <c r="E19" s="85"/>
      <c r="F19" s="85"/>
      <c r="G19" s="85"/>
      <c r="H19" s="85"/>
      <c r="I19" s="85"/>
      <c r="J19" s="85"/>
      <c r="K19" s="85"/>
      <c r="L19" s="85"/>
      <c r="M19" s="85"/>
      <c r="N19" s="85"/>
      <c r="O19" s="85"/>
      <c r="P19" s="85"/>
      <c r="Q19" s="85"/>
      <c r="R19" s="85"/>
      <c r="S19" s="85"/>
      <c r="T19" s="85"/>
      <c r="W19" s="20"/>
      <c r="X19" s="100"/>
      <c r="Y19" s="101"/>
    </row>
    <row r="20" spans="1:56" ht="13.5">
      <c r="C20" s="20" t="s">
        <v>3</v>
      </c>
      <c r="D20" s="22"/>
      <c r="G20" s="85"/>
      <c r="H20" s="85"/>
      <c r="I20" s="85"/>
      <c r="J20" s="85"/>
      <c r="K20" s="85"/>
      <c r="L20" s="85"/>
      <c r="M20" s="85"/>
      <c r="N20" s="85"/>
      <c r="O20" s="85"/>
      <c r="P20" s="85"/>
      <c r="Q20" s="85"/>
      <c r="R20" s="85"/>
      <c r="S20" s="85"/>
      <c r="T20" s="85"/>
      <c r="W20" s="20"/>
      <c r="X20" s="100"/>
      <c r="Y20" s="101"/>
    </row>
    <row r="21" spans="1:56" ht="13.5">
      <c r="C21" s="676"/>
      <c r="D21" s="677"/>
      <c r="E21" s="20" t="s">
        <v>50</v>
      </c>
      <c r="W21" s="20"/>
      <c r="X21" s="100"/>
      <c r="Y21" s="101"/>
    </row>
    <row r="22" spans="1:56" ht="13.5">
      <c r="C22" s="678" t="s">
        <v>382</v>
      </c>
      <c r="D22" s="679"/>
      <c r="E22" s="20" t="s">
        <v>345</v>
      </c>
      <c r="W22" s="20"/>
      <c r="X22" s="101"/>
      <c r="Y22" s="101"/>
    </row>
    <row r="23" spans="1:56" ht="13.5">
      <c r="C23" s="680" t="s">
        <v>383</v>
      </c>
      <c r="D23" s="681"/>
      <c r="E23" s="20" t="s">
        <v>1</v>
      </c>
      <c r="W23" s="20"/>
      <c r="X23" s="101"/>
      <c r="Y23" s="101"/>
    </row>
    <row r="24" spans="1:56" ht="13.5">
      <c r="C24" s="682" t="s">
        <v>384</v>
      </c>
      <c r="D24" s="683"/>
      <c r="E24" s="20" t="s">
        <v>46</v>
      </c>
      <c r="W24" s="20"/>
      <c r="X24" s="101"/>
      <c r="Y24" s="101"/>
    </row>
    <row r="25" spans="1:56" ht="13.5">
      <c r="C25" s="684" t="s">
        <v>385</v>
      </c>
      <c r="D25" s="685"/>
      <c r="E25" s="481" t="s">
        <v>357</v>
      </c>
      <c r="W25" s="20"/>
      <c r="X25" s="100"/>
      <c r="Y25" s="452"/>
    </row>
    <row r="26" spans="1:56" ht="13.5">
      <c r="C26" s="24"/>
      <c r="D26" s="24"/>
      <c r="E26" s="481" t="s">
        <v>361</v>
      </c>
      <c r="F26" s="24"/>
      <c r="W26" s="20"/>
      <c r="X26" s="100"/>
      <c r="Y26" s="452"/>
      <c r="AA26" s="102"/>
    </row>
    <row r="27" spans="1:56" ht="14.25" thickBot="1">
      <c r="C27" s="24"/>
      <c r="D27" s="24"/>
      <c r="E27" s="570"/>
      <c r="U27" s="109"/>
      <c r="V27" s="109"/>
      <c r="W27" s="109"/>
      <c r="X27" s="21"/>
      <c r="Y27" s="20"/>
      <c r="Z27" s="100"/>
      <c r="AA27" s="452"/>
      <c r="BC27" s="48"/>
      <c r="BD27" s="48"/>
    </row>
    <row r="28" spans="1:56" ht="13.5">
      <c r="A28" s="21">
        <v>14</v>
      </c>
      <c r="C28" s="24"/>
      <c r="D28" s="24"/>
      <c r="E28" s="570"/>
      <c r="F28" s="24"/>
      <c r="G28" s="24"/>
      <c r="H28" s="24"/>
      <c r="P28" s="686" t="s">
        <v>327</v>
      </c>
      <c r="Q28" s="698" t="s">
        <v>86</v>
      </c>
      <c r="R28" s="699"/>
      <c r="S28" s="700"/>
      <c r="T28" s="550" t="s">
        <v>87</v>
      </c>
      <c r="U28" s="397"/>
      <c r="V28" s="397"/>
      <c r="X28" s="20"/>
      <c r="Y28" s="100"/>
      <c r="Z28" s="452"/>
      <c r="BC28" s="48"/>
    </row>
    <row r="29" spans="1:56" ht="20.100000000000001" customHeight="1" thickBot="1">
      <c r="A29" s="23">
        <f>+X261</f>
        <v>0</v>
      </c>
      <c r="C29" s="24" t="s">
        <v>298</v>
      </c>
      <c r="D29" s="24"/>
      <c r="E29" s="24"/>
      <c r="F29" s="24"/>
      <c r="G29" s="24"/>
      <c r="H29" s="24"/>
      <c r="P29" s="687"/>
      <c r="Q29" s="706" t="s">
        <v>426</v>
      </c>
      <c r="R29" s="707" t="str">
        <f t="shared" ref="R29:S29" si="0">IF($K$90+1E-21&lt;50,"〇","")</f>
        <v/>
      </c>
      <c r="S29" s="708" t="str">
        <f t="shared" si="0"/>
        <v/>
      </c>
      <c r="T29" s="495"/>
      <c r="U29" s="570"/>
      <c r="V29" s="20"/>
      <c r="X29" s="20"/>
      <c r="Y29" s="100"/>
      <c r="Z29" s="452"/>
      <c r="AA29" s="453"/>
      <c r="BC29" s="48"/>
    </row>
    <row r="30" spans="1:56" ht="13.5">
      <c r="C30" s="634" t="s">
        <v>390</v>
      </c>
      <c r="D30" s="634"/>
      <c r="E30" s="634"/>
      <c r="F30" s="634"/>
      <c r="G30" s="634"/>
      <c r="H30" s="634"/>
      <c r="I30" s="634"/>
      <c r="J30" s="634"/>
      <c r="K30" s="634"/>
      <c r="L30" s="634"/>
      <c r="M30" s="634"/>
      <c r="N30" s="634"/>
      <c r="O30" s="634"/>
      <c r="P30" s="634"/>
      <c r="Q30" s="634"/>
      <c r="R30" s="634"/>
      <c r="S30" s="634"/>
      <c r="T30" s="634"/>
      <c r="U30" s="634"/>
      <c r="W30" s="20"/>
      <c r="X30" s="102"/>
      <c r="Y30" s="452"/>
    </row>
    <row r="31" spans="1:56" ht="13.5">
      <c r="C31" s="87"/>
      <c r="D31" s="88"/>
      <c r="E31" s="88"/>
      <c r="F31" s="88"/>
      <c r="G31" s="88"/>
      <c r="H31" s="88"/>
      <c r="I31" s="88"/>
      <c r="J31" s="88"/>
      <c r="K31" s="88"/>
      <c r="L31" s="88"/>
      <c r="M31" s="88"/>
      <c r="N31" s="88"/>
      <c r="O31" s="88"/>
      <c r="P31" s="88"/>
      <c r="Q31" s="88"/>
      <c r="R31" s="88"/>
      <c r="S31" s="88"/>
      <c r="T31" s="88"/>
      <c r="U31" s="89"/>
      <c r="W31" s="20"/>
      <c r="X31" s="100"/>
      <c r="Y31" s="100"/>
    </row>
    <row r="32" spans="1:56" ht="12" customHeight="1">
      <c r="C32" s="635" t="s">
        <v>300</v>
      </c>
      <c r="D32" s="636"/>
      <c r="E32" s="636"/>
      <c r="F32" s="636"/>
      <c r="G32" s="636"/>
      <c r="H32" s="636"/>
      <c r="I32" s="636"/>
      <c r="J32" s="636"/>
      <c r="K32" s="636"/>
      <c r="L32" s="636"/>
      <c r="M32" s="636"/>
      <c r="N32" s="636"/>
      <c r="O32" s="636"/>
      <c r="P32" s="636"/>
      <c r="Q32" s="636"/>
      <c r="R32" s="636"/>
      <c r="S32" s="636"/>
      <c r="T32" s="636"/>
      <c r="U32" s="637"/>
      <c r="V32" s="20"/>
      <c r="W32" s="20"/>
      <c r="X32" s="100"/>
      <c r="Y32" s="100"/>
    </row>
    <row r="33" spans="1:25" ht="12" customHeight="1">
      <c r="C33" s="635"/>
      <c r="D33" s="636"/>
      <c r="E33" s="636"/>
      <c r="F33" s="636"/>
      <c r="G33" s="636"/>
      <c r="H33" s="636"/>
      <c r="I33" s="636"/>
      <c r="J33" s="636"/>
      <c r="K33" s="636"/>
      <c r="L33" s="636"/>
      <c r="M33" s="636"/>
      <c r="N33" s="636"/>
      <c r="O33" s="636"/>
      <c r="P33" s="636"/>
      <c r="Q33" s="636"/>
      <c r="R33" s="636"/>
      <c r="S33" s="636"/>
      <c r="T33" s="636"/>
      <c r="U33" s="637"/>
      <c r="W33" s="20"/>
      <c r="X33" s="100"/>
      <c r="Y33" s="100"/>
    </row>
    <row r="34" spans="1:25" ht="10.15" customHeight="1">
      <c r="C34" s="90"/>
      <c r="D34" s="25"/>
      <c r="E34" s="25"/>
      <c r="F34" s="25"/>
      <c r="G34" s="25"/>
      <c r="H34" s="25"/>
      <c r="I34" s="25"/>
      <c r="J34" s="25"/>
      <c r="K34" s="25"/>
      <c r="L34" s="25"/>
      <c r="M34" s="25"/>
      <c r="N34" s="25"/>
      <c r="O34" s="25"/>
      <c r="P34" s="25"/>
      <c r="Q34" s="25"/>
      <c r="R34" s="25"/>
      <c r="S34" s="25"/>
      <c r="T34" s="25"/>
      <c r="U34" s="91"/>
      <c r="W34" s="20"/>
      <c r="X34" s="100"/>
      <c r="Y34" s="452"/>
    </row>
    <row r="35" spans="1:25" ht="13.5">
      <c r="C35" s="90"/>
      <c r="D35" s="25"/>
      <c r="E35" s="25"/>
      <c r="F35" s="25"/>
      <c r="G35" s="25"/>
      <c r="H35" s="25"/>
      <c r="I35" s="25"/>
      <c r="J35" s="25"/>
      <c r="K35" s="25"/>
      <c r="L35" s="25"/>
      <c r="M35" s="25"/>
      <c r="N35" s="25"/>
      <c r="O35" s="25"/>
      <c r="P35" s="711" t="s">
        <v>419</v>
      </c>
      <c r="Q35" s="711"/>
      <c r="R35" s="711"/>
      <c r="S35" s="711"/>
      <c r="T35" s="711"/>
      <c r="U35" s="712"/>
      <c r="W35" s="20"/>
      <c r="X35" s="100"/>
      <c r="Y35" s="101"/>
    </row>
    <row r="36" spans="1:25" ht="13.5">
      <c r="C36" s="90"/>
      <c r="D36" s="25"/>
      <c r="E36" s="25"/>
      <c r="F36" s="25"/>
      <c r="G36" s="25"/>
      <c r="H36" s="25"/>
      <c r="I36" s="25"/>
      <c r="J36" s="25"/>
      <c r="K36" s="25"/>
      <c r="L36" s="25"/>
      <c r="M36" s="25"/>
      <c r="N36" s="25"/>
      <c r="O36" s="25"/>
      <c r="P36" s="25"/>
      <c r="Q36" s="25"/>
      <c r="R36" s="25"/>
      <c r="S36" s="398"/>
      <c r="T36" s="398"/>
      <c r="U36" s="92"/>
      <c r="W36" s="20"/>
      <c r="X36" s="100"/>
      <c r="Y36" s="101"/>
    </row>
    <row r="37" spans="1:25" ht="13.5">
      <c r="C37" s="709" t="s">
        <v>424</v>
      </c>
      <c r="D37" s="710"/>
      <c r="E37" s="710"/>
      <c r="F37" s="710"/>
      <c r="G37" s="571" t="s">
        <v>5</v>
      </c>
      <c r="H37" s="571"/>
      <c r="I37" s="25"/>
      <c r="J37" s="25"/>
      <c r="K37" s="25"/>
      <c r="L37" s="25"/>
      <c r="M37" s="25"/>
      <c r="N37" s="25"/>
      <c r="O37" s="25"/>
      <c r="P37" s="25"/>
      <c r="Q37" s="25"/>
      <c r="R37" s="25"/>
      <c r="S37" s="25"/>
      <c r="T37" s="25"/>
      <c r="U37" s="91"/>
      <c r="W37" s="20"/>
      <c r="X37" s="100"/>
      <c r="Y37" s="101"/>
    </row>
    <row r="38" spans="1:25" ht="13.5">
      <c r="C38" s="90"/>
      <c r="D38" s="25"/>
      <c r="E38" s="25"/>
      <c r="F38" s="25"/>
      <c r="G38" s="25"/>
      <c r="H38" s="25"/>
      <c r="I38" s="25"/>
      <c r="J38" s="25"/>
      <c r="K38" s="25"/>
      <c r="L38" s="25"/>
      <c r="M38" s="25"/>
      <c r="N38" s="25"/>
      <c r="O38" s="25"/>
      <c r="P38" s="25"/>
      <c r="Q38" s="25"/>
      <c r="R38" s="25"/>
      <c r="S38" s="25"/>
      <c r="T38" s="25"/>
      <c r="U38" s="91"/>
      <c r="W38" s="20"/>
      <c r="X38" s="100"/>
      <c r="Y38" s="101"/>
    </row>
    <row r="39" spans="1:25" ht="13.5">
      <c r="A39" s="23">
        <v>3</v>
      </c>
      <c r="C39" s="90"/>
      <c r="D39" s="25"/>
      <c r="E39" s="25"/>
      <c r="F39" s="25"/>
      <c r="G39" s="25"/>
      <c r="H39" s="25"/>
      <c r="I39" s="83"/>
      <c r="J39" s="83" t="s">
        <v>346</v>
      </c>
      <c r="K39" s="83"/>
      <c r="L39" s="25"/>
      <c r="M39" s="25"/>
      <c r="N39" s="25"/>
      <c r="O39" s="25"/>
      <c r="P39" s="25"/>
      <c r="Q39" s="25"/>
      <c r="R39" s="25"/>
      <c r="S39" s="25"/>
      <c r="T39" s="25"/>
      <c r="U39" s="91"/>
      <c r="W39" s="20"/>
      <c r="X39" s="100"/>
      <c r="Y39" s="101"/>
    </row>
    <row r="40" spans="1:25" ht="26.25" customHeight="1">
      <c r="C40" s="90"/>
      <c r="D40" s="25"/>
      <c r="E40" s="25"/>
      <c r="F40" s="25"/>
      <c r="G40" s="25"/>
      <c r="H40" s="25"/>
      <c r="I40" s="26"/>
      <c r="J40" s="26" t="s">
        <v>6</v>
      </c>
      <c r="K40" s="26"/>
      <c r="L40" s="638" t="s">
        <v>420</v>
      </c>
      <c r="M40" s="638"/>
      <c r="N40" s="638"/>
      <c r="O40" s="638"/>
      <c r="P40" s="638"/>
      <c r="Q40" s="638"/>
      <c r="R40" s="638"/>
      <c r="S40" s="638"/>
      <c r="T40" s="638"/>
      <c r="U40" s="639"/>
      <c r="W40" s="20"/>
      <c r="X40" s="100"/>
    </row>
    <row r="41" spans="1:25" ht="26.25" customHeight="1">
      <c r="C41" s="90"/>
      <c r="D41" s="25"/>
      <c r="E41" s="25"/>
      <c r="F41" s="25"/>
      <c r="G41" s="25"/>
      <c r="H41" s="25"/>
      <c r="I41" s="26"/>
      <c r="J41" s="26" t="s">
        <v>7</v>
      </c>
      <c r="K41" s="26"/>
      <c r="L41" s="638" t="s">
        <v>421</v>
      </c>
      <c r="M41" s="638"/>
      <c r="N41" s="638"/>
      <c r="O41" s="638"/>
      <c r="P41" s="638"/>
      <c r="Q41" s="638"/>
      <c r="R41" s="638"/>
      <c r="S41" s="638"/>
      <c r="T41" s="638"/>
      <c r="U41" s="639"/>
    </row>
    <row r="42" spans="1:25">
      <c r="C42" s="90"/>
      <c r="D42" s="25"/>
      <c r="E42" s="25"/>
      <c r="F42" s="25"/>
      <c r="G42" s="25"/>
      <c r="H42" s="25"/>
      <c r="I42" s="25"/>
      <c r="J42" s="25"/>
      <c r="K42" s="25"/>
      <c r="L42" s="25" t="s">
        <v>8</v>
      </c>
      <c r="M42" s="25"/>
      <c r="N42" s="25"/>
      <c r="O42" s="25"/>
      <c r="P42" s="25"/>
      <c r="Q42" s="25"/>
      <c r="R42" s="25"/>
      <c r="S42" s="25"/>
      <c r="T42" s="25"/>
      <c r="U42" s="91"/>
    </row>
    <row r="43" spans="1:25" ht="13.5">
      <c r="C43" s="90"/>
      <c r="D43" s="25"/>
      <c r="E43" s="25"/>
      <c r="F43" s="25"/>
      <c r="G43" s="25"/>
      <c r="H43" s="25"/>
      <c r="I43" s="25"/>
      <c r="J43" s="25"/>
      <c r="K43" s="25"/>
      <c r="L43" s="27"/>
      <c r="M43" s="27" t="s">
        <v>9</v>
      </c>
      <c r="N43" s="27"/>
      <c r="O43" s="640" t="s">
        <v>423</v>
      </c>
      <c r="P43" s="640"/>
      <c r="Q43" s="640"/>
      <c r="R43" s="640"/>
      <c r="S43" s="640"/>
      <c r="T43" s="640"/>
      <c r="U43" s="641"/>
    </row>
    <row r="44" spans="1:25">
      <c r="C44" s="90"/>
      <c r="D44" s="25"/>
      <c r="E44" s="25"/>
      <c r="F44" s="25"/>
      <c r="G44" s="25"/>
      <c r="H44" s="25"/>
      <c r="I44" s="25"/>
      <c r="J44" s="25"/>
      <c r="K44" s="25"/>
      <c r="L44" s="27"/>
      <c r="M44" s="27"/>
      <c r="N44" s="27"/>
      <c r="O44" s="25"/>
      <c r="P44" s="25"/>
      <c r="Q44" s="25"/>
      <c r="R44" s="25"/>
      <c r="S44" s="25"/>
      <c r="T44" s="25"/>
      <c r="U44" s="91"/>
    </row>
    <row r="45" spans="1:25">
      <c r="C45" s="90"/>
      <c r="D45" s="25"/>
      <c r="E45" s="25"/>
      <c r="F45" s="25"/>
      <c r="G45" s="25"/>
      <c r="H45" s="25"/>
      <c r="I45" s="25"/>
      <c r="J45" s="25"/>
      <c r="K45" s="25"/>
      <c r="L45" s="25"/>
      <c r="M45" s="25"/>
      <c r="N45" s="25"/>
      <c r="O45" s="25"/>
      <c r="P45" s="25"/>
      <c r="Q45" s="25"/>
      <c r="R45" s="25"/>
      <c r="S45" s="25"/>
      <c r="T45" s="25"/>
      <c r="U45" s="91"/>
    </row>
    <row r="46" spans="1:25" ht="30" customHeight="1">
      <c r="A46" s="23">
        <v>4</v>
      </c>
      <c r="C46" s="688" t="s">
        <v>369</v>
      </c>
      <c r="D46" s="689"/>
      <c r="E46" s="689"/>
      <c r="F46" s="689"/>
      <c r="G46" s="689"/>
      <c r="H46" s="689"/>
      <c r="I46" s="689"/>
      <c r="J46" s="689"/>
      <c r="K46" s="689"/>
      <c r="L46" s="689"/>
      <c r="M46" s="689"/>
      <c r="N46" s="689"/>
      <c r="O46" s="689"/>
      <c r="P46" s="689"/>
      <c r="Q46" s="689"/>
      <c r="R46" s="689"/>
      <c r="S46" s="689"/>
      <c r="T46" s="689"/>
      <c r="U46" s="690"/>
    </row>
    <row r="47" spans="1:25">
      <c r="C47" s="93"/>
      <c r="D47" s="28"/>
      <c r="E47" s="28"/>
      <c r="F47" s="28"/>
      <c r="G47" s="28"/>
      <c r="H47" s="28"/>
      <c r="I47" s="28"/>
      <c r="J47" s="28"/>
      <c r="K47" s="28"/>
      <c r="L47" s="28"/>
      <c r="M47" s="28"/>
      <c r="N47" s="28"/>
      <c r="O47" s="28"/>
      <c r="P47" s="28"/>
      <c r="Q47" s="28"/>
      <c r="R47" s="28"/>
      <c r="S47" s="28"/>
      <c r="T47" s="25"/>
      <c r="U47" s="91"/>
    </row>
    <row r="48" spans="1:25" ht="24.75" customHeight="1">
      <c r="C48" s="662" t="s">
        <v>10</v>
      </c>
      <c r="D48" s="663"/>
      <c r="E48" s="664"/>
      <c r="F48" s="608" t="s">
        <v>422</v>
      </c>
      <c r="G48" s="609"/>
      <c r="H48" s="609"/>
      <c r="I48" s="610"/>
      <c r="J48" s="610"/>
      <c r="K48" s="610"/>
      <c r="L48" s="610"/>
      <c r="M48" s="610"/>
      <c r="N48" s="610"/>
      <c r="O48" s="610"/>
      <c r="P48" s="656" t="s">
        <v>406</v>
      </c>
      <c r="Q48" s="668"/>
      <c r="R48" s="668"/>
      <c r="S48" s="668"/>
      <c r="T48" s="668"/>
      <c r="U48" s="669"/>
    </row>
    <row r="49" spans="3:23" ht="21.75" customHeight="1">
      <c r="C49" s="665"/>
      <c r="D49" s="666"/>
      <c r="E49" s="667"/>
      <c r="F49" s="611"/>
      <c r="G49" s="612"/>
      <c r="H49" s="612"/>
      <c r="I49" s="612"/>
      <c r="J49" s="612"/>
      <c r="K49" s="612"/>
      <c r="L49" s="612"/>
      <c r="M49" s="612"/>
      <c r="N49" s="612"/>
      <c r="O49" s="612"/>
      <c r="P49" s="701">
        <v>2715</v>
      </c>
      <c r="Q49" s="702"/>
      <c r="R49" s="702"/>
      <c r="S49" s="702"/>
      <c r="T49" s="702"/>
      <c r="U49" s="703"/>
    </row>
    <row r="50" spans="3:23" ht="26.25" customHeight="1">
      <c r="C50" s="662" t="s">
        <v>11</v>
      </c>
      <c r="D50" s="713"/>
      <c r="E50" s="714"/>
      <c r="F50" s="613" t="s">
        <v>420</v>
      </c>
      <c r="G50" s="614"/>
      <c r="H50" s="614"/>
      <c r="I50" s="614"/>
      <c r="J50" s="614"/>
      <c r="K50" s="614"/>
      <c r="L50" s="614"/>
      <c r="M50" s="614"/>
      <c r="N50" s="568" t="s">
        <v>131</v>
      </c>
      <c r="O50" s="572"/>
      <c r="P50" s="572"/>
      <c r="Q50" s="704" t="s">
        <v>423</v>
      </c>
      <c r="R50" s="704"/>
      <c r="S50" s="704"/>
      <c r="T50" s="704"/>
      <c r="U50" s="705"/>
    </row>
    <row r="51" spans="3:23" ht="26.25" customHeight="1">
      <c r="C51" s="715"/>
      <c r="D51" s="716"/>
      <c r="E51" s="717"/>
      <c r="F51" s="615"/>
      <c r="G51" s="616"/>
      <c r="H51" s="616"/>
      <c r="I51" s="616"/>
      <c r="J51" s="616"/>
      <c r="K51" s="616"/>
      <c r="L51" s="616"/>
      <c r="M51" s="616"/>
      <c r="N51" s="632"/>
      <c r="O51" s="632"/>
      <c r="P51" s="632"/>
      <c r="Q51" s="632"/>
      <c r="R51" s="632"/>
      <c r="S51" s="632"/>
      <c r="T51" s="632"/>
      <c r="U51" s="633"/>
    </row>
    <row r="52" spans="3:23" ht="26.25" customHeight="1">
      <c r="C52" s="624" t="s">
        <v>178</v>
      </c>
      <c r="D52" s="625"/>
      <c r="E52" s="626"/>
      <c r="F52" s="691" t="s">
        <v>407</v>
      </c>
      <c r="G52" s="692"/>
      <c r="H52" s="692"/>
      <c r="I52" s="692"/>
      <c r="J52" s="692"/>
      <c r="K52" s="692"/>
      <c r="L52" s="692"/>
      <c r="M52" s="692"/>
      <c r="N52" s="692"/>
      <c r="O52" s="692"/>
      <c r="P52" s="692"/>
      <c r="Q52" s="692"/>
      <c r="R52" s="692"/>
      <c r="S52" s="692"/>
      <c r="T52" s="692"/>
      <c r="U52" s="693"/>
    </row>
    <row r="53" spans="3:23" ht="15" customHeight="1">
      <c r="C53" s="183" t="s">
        <v>395</v>
      </c>
      <c r="D53" s="184"/>
      <c r="E53" s="184"/>
      <c r="F53" s="185"/>
      <c r="G53" s="185"/>
      <c r="H53" s="185"/>
      <c r="I53" s="185"/>
      <c r="J53" s="185"/>
      <c r="K53" s="185"/>
      <c r="L53" s="185"/>
      <c r="M53" s="185"/>
      <c r="N53" s="185"/>
      <c r="O53" s="186"/>
      <c r="P53" s="273"/>
      <c r="Q53" s="273"/>
      <c r="R53" s="273"/>
      <c r="S53" s="273"/>
      <c r="T53" s="318"/>
      <c r="U53" s="410"/>
    </row>
    <row r="54" spans="3:23" ht="45" customHeight="1">
      <c r="C54" s="187"/>
      <c r="D54" s="188" t="s">
        <v>208</v>
      </c>
      <c r="E54" s="192" t="s">
        <v>12</v>
      </c>
      <c r="F54" s="694" t="s">
        <v>115</v>
      </c>
      <c r="G54" s="695"/>
      <c r="H54" s="695"/>
      <c r="I54" s="695"/>
      <c r="J54" s="695"/>
      <c r="K54" s="695"/>
      <c r="L54" s="33" t="s">
        <v>48</v>
      </c>
      <c r="M54" s="33"/>
      <c r="N54" s="696" t="s">
        <v>425</v>
      </c>
      <c r="O54" s="696"/>
      <c r="P54" s="696"/>
      <c r="Q54" s="696"/>
      <c r="R54" s="696"/>
      <c r="S54" s="696"/>
      <c r="T54" s="696"/>
      <c r="U54" s="697"/>
      <c r="W54" s="29"/>
    </row>
    <row r="55" spans="3:23" ht="27" customHeight="1">
      <c r="C55" s="189"/>
      <c r="D55" s="551" t="s">
        <v>209</v>
      </c>
      <c r="E55" s="496" t="s">
        <v>179</v>
      </c>
      <c r="F55" s="629" t="s">
        <v>198</v>
      </c>
      <c r="G55" s="630"/>
      <c r="H55" s="630"/>
      <c r="I55" s="631"/>
      <c r="J55" s="651" t="s">
        <v>201</v>
      </c>
      <c r="K55" s="652"/>
      <c r="L55" s="652"/>
      <c r="M55" s="653"/>
      <c r="N55" s="627"/>
      <c r="O55" s="628"/>
      <c r="P55" s="628"/>
      <c r="Q55" s="628"/>
      <c r="R55" s="628"/>
      <c r="S55" s="284" t="s">
        <v>205</v>
      </c>
      <c r="T55" s="411"/>
      <c r="U55" s="250"/>
      <c r="W55" s="29"/>
    </row>
    <row r="56" spans="3:23" ht="27" customHeight="1">
      <c r="C56" s="189"/>
      <c r="D56" s="190"/>
      <c r="E56" s="191"/>
      <c r="F56" s="629" t="s">
        <v>199</v>
      </c>
      <c r="G56" s="630"/>
      <c r="H56" s="630"/>
      <c r="I56" s="631"/>
      <c r="J56" s="651" t="s">
        <v>204</v>
      </c>
      <c r="K56" s="652"/>
      <c r="L56" s="652"/>
      <c r="M56" s="653"/>
      <c r="N56" s="627"/>
      <c r="O56" s="628"/>
      <c r="P56" s="628"/>
      <c r="Q56" s="628"/>
      <c r="R56" s="628"/>
      <c r="S56" s="284" t="s">
        <v>205</v>
      </c>
      <c r="T56" s="411"/>
      <c r="U56" s="250"/>
      <c r="W56" s="29"/>
    </row>
    <row r="57" spans="3:23" ht="27" customHeight="1">
      <c r="C57" s="189"/>
      <c r="D57" s="654" t="s">
        <v>238</v>
      </c>
      <c r="E57" s="655"/>
      <c r="F57" s="629" t="s">
        <v>200</v>
      </c>
      <c r="G57" s="630"/>
      <c r="H57" s="630"/>
      <c r="I57" s="631"/>
      <c r="J57" s="651" t="s">
        <v>202</v>
      </c>
      <c r="K57" s="652"/>
      <c r="L57" s="652"/>
      <c r="M57" s="653"/>
      <c r="N57" s="627"/>
      <c r="O57" s="628"/>
      <c r="P57" s="628"/>
      <c r="Q57" s="628"/>
      <c r="R57" s="628"/>
      <c r="S57" s="284" t="s">
        <v>206</v>
      </c>
      <c r="T57" s="411"/>
      <c r="U57" s="250"/>
      <c r="W57" s="29"/>
    </row>
    <row r="58" spans="3:23" ht="27" customHeight="1">
      <c r="C58" s="189"/>
      <c r="D58" s="654"/>
      <c r="E58" s="655"/>
      <c r="F58" s="629" t="s">
        <v>207</v>
      </c>
      <c r="G58" s="630"/>
      <c r="H58" s="630"/>
      <c r="I58" s="631"/>
      <c r="J58" s="651" t="s">
        <v>203</v>
      </c>
      <c r="K58" s="652"/>
      <c r="L58" s="652"/>
      <c r="M58" s="653"/>
      <c r="N58" s="627"/>
      <c r="O58" s="628"/>
      <c r="P58" s="628"/>
      <c r="Q58" s="628"/>
      <c r="R58" s="628"/>
      <c r="S58" s="284" t="s">
        <v>205</v>
      </c>
      <c r="T58" s="411"/>
      <c r="U58" s="250"/>
      <c r="W58" s="29"/>
    </row>
    <row r="59" spans="3:23" ht="15" customHeight="1">
      <c r="C59" s="189"/>
      <c r="D59" s="389"/>
      <c r="E59" s="553"/>
      <c r="F59" s="288" t="s">
        <v>330</v>
      </c>
      <c r="G59" s="569"/>
      <c r="H59" s="569"/>
      <c r="I59" s="569"/>
      <c r="J59" s="314"/>
      <c r="K59" s="314"/>
      <c r="L59" s="314"/>
      <c r="M59" s="314"/>
      <c r="N59" s="314"/>
      <c r="O59" s="567"/>
      <c r="P59" s="567"/>
      <c r="Q59" s="567"/>
      <c r="R59" s="567"/>
      <c r="S59" s="406"/>
      <c r="T59" s="412"/>
      <c r="U59" s="392"/>
      <c r="V59" s="44"/>
      <c r="W59" s="29"/>
    </row>
    <row r="60" spans="3:23" ht="28.15" customHeight="1">
      <c r="C60" s="189"/>
      <c r="D60" s="389"/>
      <c r="E60" s="553"/>
      <c r="F60" s="749"/>
      <c r="G60" s="750"/>
      <c r="H60" s="750"/>
      <c r="I60" s="750"/>
      <c r="J60" s="750"/>
      <c r="K60" s="750"/>
      <c r="L60" s="750"/>
      <c r="M60" s="750"/>
      <c r="N60" s="750"/>
      <c r="O60" s="750"/>
      <c r="P60" s="750"/>
      <c r="Q60" s="750"/>
      <c r="R60" s="750"/>
      <c r="S60" s="750"/>
      <c r="T60" s="750"/>
      <c r="U60" s="751"/>
      <c r="W60" s="29"/>
    </row>
    <row r="61" spans="3:23" ht="18" customHeight="1">
      <c r="C61" s="573"/>
      <c r="D61" s="552" t="s">
        <v>210</v>
      </c>
      <c r="E61" s="557" t="s">
        <v>180</v>
      </c>
      <c r="F61" s="752">
        <v>599</v>
      </c>
      <c r="G61" s="753"/>
      <c r="H61" s="753"/>
      <c r="I61" s="753"/>
      <c r="J61" s="753"/>
      <c r="K61" s="753"/>
      <c r="L61" s="753"/>
      <c r="M61" s="753"/>
      <c r="N61" s="753"/>
      <c r="O61" s="753"/>
      <c r="P61" s="753"/>
      <c r="Q61" s="753"/>
      <c r="R61" s="753"/>
      <c r="S61" s="753"/>
      <c r="T61" s="753"/>
      <c r="U61" s="754"/>
      <c r="W61" s="29"/>
    </row>
    <row r="62" spans="3:23" ht="13.9" customHeight="1">
      <c r="C62" s="573"/>
      <c r="D62" s="554"/>
      <c r="E62" s="496"/>
      <c r="F62" s="642" t="s">
        <v>439</v>
      </c>
      <c r="G62" s="643"/>
      <c r="H62" s="643"/>
      <c r="I62" s="643"/>
      <c r="J62" s="643"/>
      <c r="K62" s="643"/>
      <c r="L62" s="643"/>
      <c r="M62" s="643"/>
      <c r="N62" s="643"/>
      <c r="O62" s="643"/>
      <c r="P62" s="643"/>
      <c r="Q62" s="643"/>
      <c r="R62" s="643"/>
      <c r="S62" s="643"/>
      <c r="T62" s="643"/>
      <c r="U62" s="644"/>
      <c r="W62" s="29"/>
    </row>
    <row r="63" spans="3:23" ht="13.9" customHeight="1">
      <c r="C63" s="573"/>
      <c r="D63" s="555" t="s">
        <v>386</v>
      </c>
      <c r="E63" s="756" t="s">
        <v>387</v>
      </c>
      <c r="F63" s="645"/>
      <c r="G63" s="646"/>
      <c r="H63" s="646"/>
      <c r="I63" s="646"/>
      <c r="J63" s="646"/>
      <c r="K63" s="646"/>
      <c r="L63" s="646"/>
      <c r="M63" s="646"/>
      <c r="N63" s="646"/>
      <c r="O63" s="646"/>
      <c r="P63" s="646"/>
      <c r="Q63" s="646"/>
      <c r="R63" s="646"/>
      <c r="S63" s="646"/>
      <c r="T63" s="646"/>
      <c r="U63" s="647"/>
      <c r="W63" s="29"/>
    </row>
    <row r="64" spans="3:23" ht="13.9" customHeight="1">
      <c r="C64" s="573"/>
      <c r="D64" s="555"/>
      <c r="E64" s="756"/>
      <c r="F64" s="645"/>
      <c r="G64" s="646"/>
      <c r="H64" s="646"/>
      <c r="I64" s="646"/>
      <c r="J64" s="646"/>
      <c r="K64" s="646"/>
      <c r="L64" s="646"/>
      <c r="M64" s="646"/>
      <c r="N64" s="646"/>
      <c r="O64" s="646"/>
      <c r="P64" s="646"/>
      <c r="Q64" s="646"/>
      <c r="R64" s="646"/>
      <c r="S64" s="646"/>
      <c r="T64" s="646"/>
      <c r="U64" s="647"/>
      <c r="W64" s="29"/>
    </row>
    <row r="65" spans="3:23" ht="13.9" customHeight="1">
      <c r="C65" s="573"/>
      <c r="D65" s="555"/>
      <c r="E65" s="756"/>
      <c r="F65" s="645"/>
      <c r="G65" s="646"/>
      <c r="H65" s="646"/>
      <c r="I65" s="646"/>
      <c r="J65" s="646"/>
      <c r="K65" s="646"/>
      <c r="L65" s="646"/>
      <c r="M65" s="646"/>
      <c r="N65" s="646"/>
      <c r="O65" s="646"/>
      <c r="P65" s="646"/>
      <c r="Q65" s="646"/>
      <c r="R65" s="646"/>
      <c r="S65" s="646"/>
      <c r="T65" s="646"/>
      <c r="U65" s="647"/>
      <c r="W65" s="29"/>
    </row>
    <row r="66" spans="3:23" ht="13.9" customHeight="1">
      <c r="C66" s="573"/>
      <c r="D66" s="555"/>
      <c r="E66" s="756"/>
      <c r="F66" s="645"/>
      <c r="G66" s="646"/>
      <c r="H66" s="646"/>
      <c r="I66" s="646"/>
      <c r="J66" s="646"/>
      <c r="K66" s="646"/>
      <c r="L66" s="646"/>
      <c r="M66" s="646"/>
      <c r="N66" s="646"/>
      <c r="O66" s="646"/>
      <c r="P66" s="646"/>
      <c r="Q66" s="646"/>
      <c r="R66" s="646"/>
      <c r="S66" s="646"/>
      <c r="T66" s="646"/>
      <c r="U66" s="647"/>
      <c r="W66" s="29"/>
    </row>
    <row r="67" spans="3:23" ht="13.9" customHeight="1">
      <c r="C67" s="573"/>
      <c r="D67" s="555"/>
      <c r="E67" s="756"/>
      <c r="F67" s="645"/>
      <c r="G67" s="646"/>
      <c r="H67" s="646"/>
      <c r="I67" s="646"/>
      <c r="J67" s="646"/>
      <c r="K67" s="646"/>
      <c r="L67" s="646"/>
      <c r="M67" s="646"/>
      <c r="N67" s="646"/>
      <c r="O67" s="646"/>
      <c r="P67" s="646"/>
      <c r="Q67" s="646"/>
      <c r="R67" s="646"/>
      <c r="S67" s="646"/>
      <c r="T67" s="646"/>
      <c r="U67" s="647"/>
      <c r="W67" s="29"/>
    </row>
    <row r="68" spans="3:23" ht="13.9" customHeight="1">
      <c r="C68" s="573"/>
      <c r="D68" s="757" t="s">
        <v>388</v>
      </c>
      <c r="E68" s="758"/>
      <c r="F68" s="645"/>
      <c r="G68" s="646"/>
      <c r="H68" s="646"/>
      <c r="I68" s="646"/>
      <c r="J68" s="646"/>
      <c r="K68" s="646"/>
      <c r="L68" s="646"/>
      <c r="M68" s="646"/>
      <c r="N68" s="646"/>
      <c r="O68" s="646"/>
      <c r="P68" s="646"/>
      <c r="Q68" s="646"/>
      <c r="R68" s="646"/>
      <c r="S68" s="646"/>
      <c r="T68" s="646"/>
      <c r="U68" s="647"/>
      <c r="W68" s="29"/>
    </row>
    <row r="69" spans="3:23" ht="13.9" customHeight="1">
      <c r="C69" s="573"/>
      <c r="D69" s="759"/>
      <c r="E69" s="758"/>
      <c r="F69" s="645"/>
      <c r="G69" s="646"/>
      <c r="H69" s="646"/>
      <c r="I69" s="646"/>
      <c r="J69" s="646"/>
      <c r="K69" s="646"/>
      <c r="L69" s="646"/>
      <c r="M69" s="646"/>
      <c r="N69" s="646"/>
      <c r="O69" s="646"/>
      <c r="P69" s="646"/>
      <c r="Q69" s="646"/>
      <c r="R69" s="646"/>
      <c r="S69" s="646"/>
      <c r="T69" s="646"/>
      <c r="U69" s="647"/>
      <c r="W69" s="29"/>
    </row>
    <row r="70" spans="3:23" ht="13.9" customHeight="1">
      <c r="C70" s="573"/>
      <c r="D70" s="759"/>
      <c r="E70" s="758"/>
      <c r="F70" s="645"/>
      <c r="G70" s="646"/>
      <c r="H70" s="646"/>
      <c r="I70" s="646"/>
      <c r="J70" s="646"/>
      <c r="K70" s="646"/>
      <c r="L70" s="646"/>
      <c r="M70" s="646"/>
      <c r="N70" s="646"/>
      <c r="O70" s="646"/>
      <c r="P70" s="646"/>
      <c r="Q70" s="646"/>
      <c r="R70" s="646"/>
      <c r="S70" s="646"/>
      <c r="T70" s="646"/>
      <c r="U70" s="647"/>
      <c r="W70" s="29"/>
    </row>
    <row r="71" spans="3:23" ht="13.9" customHeight="1">
      <c r="C71" s="573"/>
      <c r="D71" s="759"/>
      <c r="E71" s="758"/>
      <c r="F71" s="645"/>
      <c r="G71" s="646"/>
      <c r="H71" s="646"/>
      <c r="I71" s="646"/>
      <c r="J71" s="646"/>
      <c r="K71" s="646"/>
      <c r="L71" s="646"/>
      <c r="M71" s="646"/>
      <c r="N71" s="646"/>
      <c r="O71" s="646"/>
      <c r="P71" s="646"/>
      <c r="Q71" s="646"/>
      <c r="R71" s="646"/>
      <c r="S71" s="646"/>
      <c r="T71" s="646"/>
      <c r="U71" s="647"/>
      <c r="W71" s="29"/>
    </row>
    <row r="72" spans="3:23" ht="13.9" customHeight="1">
      <c r="C72" s="574"/>
      <c r="D72" s="556"/>
      <c r="E72" s="497"/>
      <c r="F72" s="648"/>
      <c r="G72" s="649"/>
      <c r="H72" s="649"/>
      <c r="I72" s="649"/>
      <c r="J72" s="649"/>
      <c r="K72" s="649"/>
      <c r="L72" s="649"/>
      <c r="M72" s="649"/>
      <c r="N72" s="649"/>
      <c r="O72" s="649"/>
      <c r="P72" s="649"/>
      <c r="Q72" s="649"/>
      <c r="R72" s="649"/>
      <c r="S72" s="649"/>
      <c r="T72" s="649"/>
      <c r="U72" s="650"/>
      <c r="W72" s="29"/>
    </row>
    <row r="73" spans="3:23" ht="13.9" customHeight="1">
      <c r="C73" s="575"/>
      <c r="D73" s="558"/>
      <c r="E73" s="470"/>
      <c r="F73" s="567"/>
      <c r="G73" s="567"/>
      <c r="H73" s="567"/>
      <c r="I73" s="567"/>
      <c r="J73" s="567"/>
      <c r="K73" s="567"/>
      <c r="L73" s="567"/>
      <c r="M73" s="567"/>
      <c r="N73" s="567"/>
      <c r="O73" s="567"/>
      <c r="P73" s="567"/>
      <c r="Q73" s="567"/>
      <c r="R73" s="567"/>
      <c r="S73" s="567"/>
      <c r="T73" s="567"/>
      <c r="U73" s="567"/>
      <c r="W73" s="29"/>
    </row>
    <row r="74" spans="3:23" ht="13.15" customHeight="1">
      <c r="C74" s="733" t="s">
        <v>391</v>
      </c>
      <c r="D74" s="733"/>
      <c r="E74" s="733"/>
      <c r="F74" s="733"/>
      <c r="G74" s="733"/>
      <c r="H74" s="733"/>
      <c r="I74" s="733"/>
      <c r="J74" s="733"/>
      <c r="K74" s="733"/>
      <c r="L74" s="733"/>
      <c r="M74" s="733"/>
      <c r="N74" s="733"/>
      <c r="O74" s="733"/>
      <c r="P74" s="733"/>
      <c r="Q74" s="733"/>
      <c r="R74" s="733"/>
      <c r="S74" s="733"/>
      <c r="T74" s="733"/>
      <c r="U74" s="733"/>
      <c r="W74" s="29"/>
    </row>
    <row r="75" spans="3:23" ht="15" customHeight="1">
      <c r="C75" s="183" t="s">
        <v>301</v>
      </c>
      <c r="D75" s="552"/>
      <c r="E75" s="184"/>
      <c r="F75" s="30"/>
      <c r="G75" s="30"/>
      <c r="H75" s="30"/>
      <c r="I75" s="31"/>
      <c r="J75" s="31"/>
      <c r="K75" s="31"/>
      <c r="L75" s="32"/>
      <c r="M75" s="32"/>
      <c r="N75" s="32"/>
      <c r="O75" s="33"/>
      <c r="P75" s="33"/>
      <c r="Q75" s="33"/>
      <c r="R75" s="33"/>
      <c r="S75" s="31"/>
      <c r="T75" s="31"/>
      <c r="U75" s="34"/>
      <c r="W75" s="29"/>
    </row>
    <row r="76" spans="3:23" ht="15" customHeight="1">
      <c r="C76" s="193"/>
      <c r="D76" s="181" t="s">
        <v>181</v>
      </c>
      <c r="E76" s="182"/>
      <c r="F76" s="35"/>
      <c r="G76" s="35"/>
      <c r="H76" s="35"/>
      <c r="I76" s="36"/>
      <c r="J76" s="36"/>
      <c r="K76" s="36"/>
      <c r="L76" s="37"/>
      <c r="M76" s="37"/>
      <c r="N76" s="37"/>
      <c r="O76" s="38"/>
      <c r="P76" s="38"/>
      <c r="Q76" s="38"/>
      <c r="R76" s="38"/>
      <c r="S76" s="36"/>
      <c r="T76" s="399"/>
      <c r="U76" s="413"/>
      <c r="W76" s="29"/>
    </row>
    <row r="77" spans="3:23" ht="13.9" customHeight="1">
      <c r="C77" s="189"/>
      <c r="D77" s="618" t="s">
        <v>427</v>
      </c>
      <c r="E77" s="619"/>
      <c r="F77" s="619"/>
      <c r="G77" s="619"/>
      <c r="H77" s="619"/>
      <c r="I77" s="619"/>
      <c r="J77" s="619"/>
      <c r="K77" s="619"/>
      <c r="L77" s="619"/>
      <c r="M77" s="619"/>
      <c r="N77" s="619"/>
      <c r="O77" s="619"/>
      <c r="P77" s="619"/>
      <c r="Q77" s="619"/>
      <c r="R77" s="619"/>
      <c r="S77" s="619"/>
      <c r="T77" s="619"/>
      <c r="U77" s="620"/>
      <c r="W77" s="29"/>
    </row>
    <row r="78" spans="3:23" ht="13.9" customHeight="1">
      <c r="C78" s="189"/>
      <c r="D78" s="618"/>
      <c r="E78" s="619"/>
      <c r="F78" s="619"/>
      <c r="G78" s="619"/>
      <c r="H78" s="619"/>
      <c r="I78" s="619"/>
      <c r="J78" s="619"/>
      <c r="K78" s="619"/>
      <c r="L78" s="619"/>
      <c r="M78" s="619"/>
      <c r="N78" s="619"/>
      <c r="O78" s="619"/>
      <c r="P78" s="619"/>
      <c r="Q78" s="619"/>
      <c r="R78" s="619"/>
      <c r="S78" s="619"/>
      <c r="T78" s="619"/>
      <c r="U78" s="620"/>
      <c r="W78" s="29"/>
    </row>
    <row r="79" spans="3:23" ht="13.9" customHeight="1">
      <c r="C79" s="189"/>
      <c r="D79" s="618"/>
      <c r="E79" s="619"/>
      <c r="F79" s="619"/>
      <c r="G79" s="619"/>
      <c r="H79" s="619"/>
      <c r="I79" s="619"/>
      <c r="J79" s="619"/>
      <c r="K79" s="619"/>
      <c r="L79" s="619"/>
      <c r="M79" s="619"/>
      <c r="N79" s="619"/>
      <c r="O79" s="619"/>
      <c r="P79" s="619"/>
      <c r="Q79" s="619"/>
      <c r="R79" s="619"/>
      <c r="S79" s="619"/>
      <c r="T79" s="619"/>
      <c r="U79" s="620"/>
      <c r="W79" s="29"/>
    </row>
    <row r="80" spans="3:23" ht="13.9" customHeight="1">
      <c r="C80" s="189"/>
      <c r="D80" s="618"/>
      <c r="E80" s="619"/>
      <c r="F80" s="619"/>
      <c r="G80" s="619"/>
      <c r="H80" s="619"/>
      <c r="I80" s="619"/>
      <c r="J80" s="619"/>
      <c r="K80" s="619"/>
      <c r="L80" s="619"/>
      <c r="M80" s="619"/>
      <c r="N80" s="619"/>
      <c r="O80" s="619"/>
      <c r="P80" s="619"/>
      <c r="Q80" s="619"/>
      <c r="R80" s="619"/>
      <c r="S80" s="619"/>
      <c r="T80" s="619"/>
      <c r="U80" s="620"/>
      <c r="W80" s="29"/>
    </row>
    <row r="81" spans="1:56" ht="13.9" customHeight="1">
      <c r="C81" s="189"/>
      <c r="D81" s="618"/>
      <c r="E81" s="619"/>
      <c r="F81" s="619"/>
      <c r="G81" s="619"/>
      <c r="H81" s="619"/>
      <c r="I81" s="619"/>
      <c r="J81" s="619"/>
      <c r="K81" s="619"/>
      <c r="L81" s="619"/>
      <c r="M81" s="619"/>
      <c r="N81" s="619"/>
      <c r="O81" s="619"/>
      <c r="P81" s="619"/>
      <c r="Q81" s="619"/>
      <c r="R81" s="619"/>
      <c r="S81" s="619"/>
      <c r="T81" s="619"/>
      <c r="U81" s="620"/>
      <c r="W81" s="29"/>
    </row>
    <row r="82" spans="1:56" ht="13.9" customHeight="1">
      <c r="C82" s="189"/>
      <c r="D82" s="618"/>
      <c r="E82" s="619"/>
      <c r="F82" s="619"/>
      <c r="G82" s="619"/>
      <c r="H82" s="619"/>
      <c r="I82" s="619"/>
      <c r="J82" s="619"/>
      <c r="K82" s="619"/>
      <c r="L82" s="619"/>
      <c r="M82" s="619"/>
      <c r="N82" s="619"/>
      <c r="O82" s="619"/>
      <c r="P82" s="619"/>
      <c r="Q82" s="619"/>
      <c r="R82" s="619"/>
      <c r="S82" s="619"/>
      <c r="T82" s="619"/>
      <c r="U82" s="620"/>
      <c r="W82" s="29"/>
    </row>
    <row r="83" spans="1:56" ht="13.9" customHeight="1">
      <c r="C83" s="189"/>
      <c r="D83" s="618"/>
      <c r="E83" s="619"/>
      <c r="F83" s="619"/>
      <c r="G83" s="619"/>
      <c r="H83" s="619"/>
      <c r="I83" s="619"/>
      <c r="J83" s="619"/>
      <c r="K83" s="619"/>
      <c r="L83" s="619"/>
      <c r="M83" s="619"/>
      <c r="N83" s="619"/>
      <c r="O83" s="619"/>
      <c r="P83" s="619"/>
      <c r="Q83" s="619"/>
      <c r="R83" s="619"/>
      <c r="S83" s="619"/>
      <c r="T83" s="619"/>
      <c r="U83" s="620"/>
      <c r="W83" s="29"/>
    </row>
    <row r="84" spans="1:56" ht="13.9" customHeight="1">
      <c r="C84" s="189"/>
      <c r="D84" s="618"/>
      <c r="E84" s="619"/>
      <c r="F84" s="619"/>
      <c r="G84" s="619"/>
      <c r="H84" s="619"/>
      <c r="I84" s="619"/>
      <c r="J84" s="619"/>
      <c r="K84" s="619"/>
      <c r="L84" s="619"/>
      <c r="M84" s="619"/>
      <c r="N84" s="619"/>
      <c r="O84" s="619"/>
      <c r="P84" s="619"/>
      <c r="Q84" s="619"/>
      <c r="R84" s="619"/>
      <c r="S84" s="619"/>
      <c r="T84" s="619"/>
      <c r="U84" s="620"/>
      <c r="W84" s="29"/>
    </row>
    <row r="85" spans="1:56" ht="13.9" customHeight="1">
      <c r="C85" s="189"/>
      <c r="D85" s="618"/>
      <c r="E85" s="619"/>
      <c r="F85" s="619"/>
      <c r="G85" s="619"/>
      <c r="H85" s="619"/>
      <c r="I85" s="619"/>
      <c r="J85" s="619"/>
      <c r="K85" s="619"/>
      <c r="L85" s="619"/>
      <c r="M85" s="619"/>
      <c r="N85" s="619"/>
      <c r="O85" s="619"/>
      <c r="P85" s="619"/>
      <c r="Q85" s="619"/>
      <c r="R85" s="619"/>
      <c r="S85" s="619"/>
      <c r="T85" s="619"/>
      <c r="U85" s="620"/>
      <c r="W85" s="29"/>
    </row>
    <row r="86" spans="1:56" ht="13.9" customHeight="1">
      <c r="C86" s="574"/>
      <c r="D86" s="621"/>
      <c r="E86" s="622"/>
      <c r="F86" s="622"/>
      <c r="G86" s="622"/>
      <c r="H86" s="622"/>
      <c r="I86" s="622"/>
      <c r="J86" s="622"/>
      <c r="K86" s="622"/>
      <c r="L86" s="622"/>
      <c r="M86" s="622"/>
      <c r="N86" s="622"/>
      <c r="O86" s="622"/>
      <c r="P86" s="622"/>
      <c r="Q86" s="622"/>
      <c r="R86" s="622"/>
      <c r="S86" s="622"/>
      <c r="T86" s="622"/>
      <c r="U86" s="623"/>
      <c r="W86" s="29"/>
    </row>
    <row r="87" spans="1:56" ht="15" customHeight="1">
      <c r="C87" s="183" t="s">
        <v>302</v>
      </c>
      <c r="D87" s="552"/>
      <c r="E87" s="184"/>
      <c r="F87" s="30"/>
      <c r="G87" s="30"/>
      <c r="H87" s="30"/>
      <c r="I87" s="31"/>
      <c r="J87" s="31"/>
      <c r="K87" s="31"/>
      <c r="L87" s="32"/>
      <c r="M87" s="32"/>
      <c r="N87" s="32"/>
      <c r="O87" s="33"/>
      <c r="P87" s="33"/>
      <c r="Q87" s="33"/>
      <c r="R87" s="33"/>
      <c r="S87" s="31"/>
      <c r="T87" s="31"/>
      <c r="U87" s="34"/>
      <c r="W87" s="29"/>
    </row>
    <row r="88" spans="1:56" ht="15" customHeight="1">
      <c r="C88" s="744"/>
      <c r="D88" s="656" t="s">
        <v>208</v>
      </c>
      <c r="E88" s="720" t="s">
        <v>182</v>
      </c>
      <c r="F88" s="33" t="s">
        <v>408</v>
      </c>
      <c r="G88" s="576"/>
      <c r="H88" s="576"/>
      <c r="I88" s="31"/>
      <c r="J88" s="31"/>
      <c r="K88" s="31"/>
      <c r="L88" s="32"/>
      <c r="M88" s="32"/>
      <c r="N88" s="32"/>
      <c r="O88" s="33"/>
      <c r="P88" s="33"/>
      <c r="Q88" s="33"/>
      <c r="R88" s="33"/>
      <c r="S88" s="31"/>
      <c r="T88" s="31"/>
      <c r="U88" s="34"/>
      <c r="W88" s="29"/>
    </row>
    <row r="89" spans="1:56" ht="15" customHeight="1">
      <c r="A89" s="23">
        <v>5</v>
      </c>
      <c r="C89" s="744"/>
      <c r="D89" s="657"/>
      <c r="E89" s="721"/>
      <c r="F89" s="181" t="s">
        <v>303</v>
      </c>
      <c r="G89" s="415"/>
      <c r="H89" s="415"/>
      <c r="I89" s="415"/>
      <c r="J89" s="415"/>
      <c r="K89" s="719">
        <f>+COUNTIF(別紙!G9:W9,"&gt;0")</f>
        <v>8</v>
      </c>
      <c r="L89" s="719"/>
      <c r="M89" s="719"/>
      <c r="N89" s="195" t="s">
        <v>47</v>
      </c>
      <c r="O89" s="195"/>
      <c r="P89" s="577"/>
      <c r="Q89" s="727" t="s">
        <v>323</v>
      </c>
      <c r="R89" s="727"/>
      <c r="S89" s="727"/>
      <c r="T89" s="727"/>
      <c r="U89" s="728"/>
      <c r="V89" s="400"/>
      <c r="W89" s="400"/>
      <c r="X89" s="21"/>
      <c r="Y89" s="29"/>
      <c r="BC89" s="48"/>
      <c r="BD89" s="48"/>
    </row>
    <row r="90" spans="1:56" ht="18" customHeight="1">
      <c r="A90" s="23">
        <v>6</v>
      </c>
      <c r="C90" s="744"/>
      <c r="D90" s="657"/>
      <c r="E90" s="721"/>
      <c r="F90" s="187" t="s">
        <v>157</v>
      </c>
      <c r="G90" s="194"/>
      <c r="H90" s="194"/>
      <c r="I90" s="194"/>
      <c r="J90" s="194"/>
      <c r="K90" s="755">
        <f>+別紙!X9</f>
        <v>342.37</v>
      </c>
      <c r="L90" s="755"/>
      <c r="M90" s="755"/>
      <c r="N90" s="755"/>
      <c r="O90" s="755"/>
      <c r="P90" s="194" t="s">
        <v>211</v>
      </c>
      <c r="Q90" s="729"/>
      <c r="R90" s="729"/>
      <c r="S90" s="729"/>
      <c r="T90" s="729"/>
      <c r="U90" s="730"/>
      <c r="V90" s="400"/>
      <c r="W90" s="400"/>
      <c r="X90" s="617"/>
      <c r="Y90" s="617"/>
      <c r="Z90" s="617"/>
      <c r="AA90" s="617"/>
      <c r="AB90" s="617"/>
      <c r="AC90" s="617"/>
      <c r="BC90" s="48"/>
      <c r="BD90" s="48"/>
    </row>
    <row r="91" spans="1:56" ht="13.9" customHeight="1">
      <c r="C91" s="744"/>
      <c r="D91" s="657"/>
      <c r="E91" s="721"/>
      <c r="F91" s="447"/>
      <c r="G91" s="447"/>
      <c r="H91" s="447"/>
      <c r="I91" s="578"/>
      <c r="J91" s="578"/>
      <c r="K91" s="578"/>
      <c r="L91" s="578"/>
      <c r="M91" s="578"/>
      <c r="N91" s="578"/>
      <c r="O91" s="579"/>
      <c r="P91" s="580"/>
      <c r="Q91" s="580"/>
      <c r="R91" s="580"/>
      <c r="S91" s="580"/>
      <c r="T91" s="580"/>
      <c r="U91" s="581"/>
      <c r="V91" s="434"/>
      <c r="W91" s="131"/>
      <c r="X91" s="131"/>
      <c r="Y91" s="131"/>
      <c r="Z91" s="131"/>
      <c r="AA91" s="131"/>
    </row>
    <row r="92" spans="1:56" ht="18" hidden="1" customHeight="1">
      <c r="C92" s="744"/>
      <c r="D92" s="657"/>
      <c r="E92" s="721"/>
      <c r="F92" s="448"/>
      <c r="G92" s="549"/>
      <c r="H92" s="393"/>
      <c r="I92" s="393"/>
      <c r="J92" s="549"/>
      <c r="K92" s="393"/>
      <c r="L92" s="395"/>
      <c r="M92" s="549"/>
      <c r="N92" s="393"/>
      <c r="O92" s="396"/>
      <c r="P92" s="549"/>
      <c r="Q92" s="393"/>
      <c r="R92" s="396"/>
      <c r="S92" s="731"/>
      <c r="T92" s="731"/>
      <c r="U92" s="449"/>
      <c r="V92" s="436" t="str">
        <f>+IF($F$54="Ｄ－建設業",IF($T$29="○","←　（建設業の場合は行政区毎の排出量内訳も記入してください）",""),"")</f>
        <v/>
      </c>
      <c r="W92" s="180"/>
      <c r="X92" s="180"/>
      <c r="Y92" s="180"/>
    </row>
    <row r="93" spans="1:56" ht="15" customHeight="1">
      <c r="C93" s="744"/>
      <c r="D93" s="657"/>
      <c r="E93" s="721"/>
      <c r="F93" s="181" t="s">
        <v>183</v>
      </c>
      <c r="G93" s="582"/>
      <c r="H93" s="582"/>
      <c r="I93" s="36"/>
      <c r="J93" s="36"/>
      <c r="K93" s="36"/>
      <c r="L93" s="37"/>
      <c r="M93" s="37"/>
      <c r="N93" s="37"/>
      <c r="O93" s="38"/>
      <c r="P93" s="38"/>
      <c r="Q93" s="38"/>
      <c r="R93" s="38"/>
      <c r="S93" s="36"/>
      <c r="T93" s="36"/>
      <c r="U93" s="39"/>
      <c r="V93" s="180"/>
      <c r="W93" s="180"/>
      <c r="X93" s="180"/>
      <c r="Y93" s="180"/>
    </row>
    <row r="94" spans="1:56" ht="13.9" customHeight="1">
      <c r="C94" s="744"/>
      <c r="D94" s="657"/>
      <c r="E94" s="721"/>
      <c r="F94" s="618" t="s">
        <v>428</v>
      </c>
      <c r="G94" s="619"/>
      <c r="H94" s="619"/>
      <c r="I94" s="619"/>
      <c r="J94" s="619"/>
      <c r="K94" s="619"/>
      <c r="L94" s="619"/>
      <c r="M94" s="619"/>
      <c r="N94" s="619"/>
      <c r="O94" s="619"/>
      <c r="P94" s="619"/>
      <c r="Q94" s="619"/>
      <c r="R94" s="619"/>
      <c r="S94" s="619"/>
      <c r="T94" s="619"/>
      <c r="U94" s="620"/>
      <c r="V94" s="180"/>
      <c r="W94" s="166"/>
      <c r="X94" s="166"/>
      <c r="Y94" s="166"/>
    </row>
    <row r="95" spans="1:56" ht="13.9" customHeight="1">
      <c r="C95" s="583"/>
      <c r="D95" s="657"/>
      <c r="E95" s="721"/>
      <c r="F95" s="618"/>
      <c r="G95" s="619"/>
      <c r="H95" s="619"/>
      <c r="I95" s="619"/>
      <c r="J95" s="619"/>
      <c r="K95" s="619"/>
      <c r="L95" s="619"/>
      <c r="M95" s="619"/>
      <c r="N95" s="619"/>
      <c r="O95" s="619"/>
      <c r="P95" s="619"/>
      <c r="Q95" s="619"/>
      <c r="R95" s="619"/>
      <c r="S95" s="619"/>
      <c r="T95" s="619"/>
      <c r="U95" s="620"/>
      <c r="V95" s="180"/>
      <c r="W95" s="166"/>
      <c r="X95" s="166"/>
      <c r="Y95" s="166"/>
    </row>
    <row r="96" spans="1:56" ht="13.9" customHeight="1">
      <c r="C96" s="583"/>
      <c r="D96" s="657"/>
      <c r="E96" s="721"/>
      <c r="F96" s="618"/>
      <c r="G96" s="619"/>
      <c r="H96" s="619"/>
      <c r="I96" s="619"/>
      <c r="J96" s="619"/>
      <c r="K96" s="619"/>
      <c r="L96" s="619"/>
      <c r="M96" s="619"/>
      <c r="N96" s="619"/>
      <c r="O96" s="619"/>
      <c r="P96" s="619"/>
      <c r="Q96" s="619"/>
      <c r="R96" s="619"/>
      <c r="S96" s="619"/>
      <c r="T96" s="619"/>
      <c r="U96" s="620"/>
      <c r="V96" s="180"/>
      <c r="W96" s="166"/>
      <c r="X96" s="166"/>
      <c r="Y96" s="166"/>
    </row>
    <row r="97" spans="1:56" ht="13.9" customHeight="1">
      <c r="C97" s="583"/>
      <c r="D97" s="657"/>
      <c r="E97" s="721"/>
      <c r="F97" s="618"/>
      <c r="G97" s="619"/>
      <c r="H97" s="619"/>
      <c r="I97" s="619"/>
      <c r="J97" s="619"/>
      <c r="K97" s="619"/>
      <c r="L97" s="619"/>
      <c r="M97" s="619"/>
      <c r="N97" s="619"/>
      <c r="O97" s="619"/>
      <c r="P97" s="619"/>
      <c r="Q97" s="619"/>
      <c r="R97" s="619"/>
      <c r="S97" s="619"/>
      <c r="T97" s="619"/>
      <c r="U97" s="620"/>
      <c r="V97" s="180"/>
      <c r="W97" s="166"/>
      <c r="X97" s="166"/>
      <c r="Y97" s="166"/>
    </row>
    <row r="98" spans="1:56" ht="13.9" customHeight="1">
      <c r="C98" s="583"/>
      <c r="D98" s="657"/>
      <c r="E98" s="721"/>
      <c r="F98" s="618"/>
      <c r="G98" s="619"/>
      <c r="H98" s="619"/>
      <c r="I98" s="619"/>
      <c r="J98" s="619"/>
      <c r="K98" s="619"/>
      <c r="L98" s="619"/>
      <c r="M98" s="619"/>
      <c r="N98" s="619"/>
      <c r="O98" s="619"/>
      <c r="P98" s="619"/>
      <c r="Q98" s="619"/>
      <c r="R98" s="619"/>
      <c r="S98" s="619"/>
      <c r="T98" s="619"/>
      <c r="U98" s="620"/>
      <c r="V98" s="180"/>
      <c r="W98" s="166"/>
      <c r="X98" s="166"/>
      <c r="Y98" s="166"/>
    </row>
    <row r="99" spans="1:56" ht="13.9" customHeight="1">
      <c r="C99" s="583"/>
      <c r="D99" s="657"/>
      <c r="E99" s="721"/>
      <c r="F99" s="618"/>
      <c r="G99" s="619"/>
      <c r="H99" s="619"/>
      <c r="I99" s="619"/>
      <c r="J99" s="619"/>
      <c r="K99" s="619"/>
      <c r="L99" s="619"/>
      <c r="M99" s="619"/>
      <c r="N99" s="619"/>
      <c r="O99" s="619"/>
      <c r="P99" s="619"/>
      <c r="Q99" s="619"/>
      <c r="R99" s="619"/>
      <c r="S99" s="619"/>
      <c r="T99" s="619"/>
      <c r="U99" s="620"/>
      <c r="V99" s="180"/>
      <c r="W99" s="166"/>
      <c r="X99" s="166"/>
      <c r="Y99" s="166"/>
    </row>
    <row r="100" spans="1:56" ht="13.9" customHeight="1">
      <c r="C100" s="583"/>
      <c r="D100" s="657"/>
      <c r="E100" s="721"/>
      <c r="F100" s="618"/>
      <c r="G100" s="619"/>
      <c r="H100" s="619"/>
      <c r="I100" s="619"/>
      <c r="J100" s="619"/>
      <c r="K100" s="619"/>
      <c r="L100" s="619"/>
      <c r="M100" s="619"/>
      <c r="N100" s="619"/>
      <c r="O100" s="619"/>
      <c r="P100" s="619"/>
      <c r="Q100" s="619"/>
      <c r="R100" s="619"/>
      <c r="S100" s="619"/>
      <c r="T100" s="619"/>
      <c r="U100" s="620"/>
      <c r="V100" s="180"/>
      <c r="W100" s="166"/>
      <c r="X100" s="166"/>
      <c r="Y100" s="166"/>
    </row>
    <row r="101" spans="1:56" ht="13.9" customHeight="1">
      <c r="C101" s="583"/>
      <c r="D101" s="657"/>
      <c r="E101" s="721"/>
      <c r="F101" s="618"/>
      <c r="G101" s="619"/>
      <c r="H101" s="619"/>
      <c r="I101" s="619"/>
      <c r="J101" s="619"/>
      <c r="K101" s="619"/>
      <c r="L101" s="619"/>
      <c r="M101" s="619"/>
      <c r="N101" s="619"/>
      <c r="O101" s="619"/>
      <c r="P101" s="619"/>
      <c r="Q101" s="619"/>
      <c r="R101" s="619"/>
      <c r="S101" s="619"/>
      <c r="T101" s="619"/>
      <c r="U101" s="620"/>
      <c r="V101" s="718"/>
      <c r="W101" s="718"/>
      <c r="X101" s="718"/>
      <c r="Y101" s="718"/>
      <c r="Z101" s="718"/>
    </row>
    <row r="102" spans="1:56" ht="13.9" customHeight="1">
      <c r="C102" s="583"/>
      <c r="D102" s="658"/>
      <c r="E102" s="722"/>
      <c r="F102" s="621"/>
      <c r="G102" s="622"/>
      <c r="H102" s="622"/>
      <c r="I102" s="622"/>
      <c r="J102" s="622"/>
      <c r="K102" s="622"/>
      <c r="L102" s="622"/>
      <c r="M102" s="622"/>
      <c r="N102" s="622"/>
      <c r="O102" s="622"/>
      <c r="P102" s="622"/>
      <c r="Q102" s="622"/>
      <c r="R102" s="622"/>
      <c r="S102" s="622"/>
      <c r="T102" s="622"/>
      <c r="U102" s="623"/>
      <c r="V102" s="180"/>
      <c r="W102" s="166"/>
      <c r="X102" s="166"/>
      <c r="Y102" s="166"/>
    </row>
    <row r="103" spans="1:56" ht="15" customHeight="1">
      <c r="C103" s="745"/>
      <c r="D103" s="723" t="s">
        <v>209</v>
      </c>
      <c r="E103" s="659" t="s">
        <v>185</v>
      </c>
      <c r="F103" s="417" t="s">
        <v>409</v>
      </c>
      <c r="G103" s="576"/>
      <c r="H103" s="576"/>
      <c r="I103" s="31"/>
      <c r="J103" s="31"/>
      <c r="K103" s="31"/>
      <c r="L103" s="32"/>
      <c r="M103" s="32"/>
      <c r="N103" s="32"/>
      <c r="O103" s="33"/>
      <c r="P103" s="33"/>
      <c r="Q103" s="33"/>
      <c r="R103" s="33"/>
      <c r="S103" s="31"/>
      <c r="T103" s="399"/>
      <c r="U103" s="413"/>
      <c r="V103" s="180"/>
      <c r="W103" s="166"/>
      <c r="X103" s="166"/>
      <c r="Y103" s="166"/>
    </row>
    <row r="104" spans="1:56" ht="15" customHeight="1">
      <c r="A104" s="23">
        <v>7</v>
      </c>
      <c r="C104" s="745"/>
      <c r="D104" s="724"/>
      <c r="E104" s="660"/>
      <c r="F104" s="181" t="s">
        <v>303</v>
      </c>
      <c r="G104" s="415"/>
      <c r="H104" s="415"/>
      <c r="I104" s="415"/>
      <c r="J104" s="415"/>
      <c r="K104" s="726">
        <f>+COUNTIF(別紙!G19:W19,"&gt;0")</f>
        <v>10</v>
      </c>
      <c r="L104" s="726"/>
      <c r="M104" s="726"/>
      <c r="N104" s="195" t="s">
        <v>47</v>
      </c>
      <c r="O104" s="195"/>
      <c r="P104" s="577"/>
      <c r="Q104" s="727" t="s">
        <v>324</v>
      </c>
      <c r="R104" s="727"/>
      <c r="S104" s="727"/>
      <c r="T104" s="727"/>
      <c r="U104" s="728"/>
      <c r="V104" s="400"/>
      <c r="W104" s="400"/>
      <c r="X104" s="416"/>
      <c r="Y104" s="166"/>
      <c r="Z104" s="166"/>
      <c r="AA104" s="166"/>
      <c r="BC104" s="48"/>
      <c r="BD104" s="48"/>
    </row>
    <row r="105" spans="1:56" ht="18" customHeight="1">
      <c r="A105" s="23">
        <v>8</v>
      </c>
      <c r="C105" s="745"/>
      <c r="D105" s="724"/>
      <c r="E105" s="660"/>
      <c r="F105" s="187" t="s">
        <v>157</v>
      </c>
      <c r="G105" s="194"/>
      <c r="H105" s="194"/>
      <c r="I105" s="194"/>
      <c r="J105" s="194"/>
      <c r="K105" s="732">
        <f>+別紙!X19</f>
        <v>312.02</v>
      </c>
      <c r="L105" s="732"/>
      <c r="M105" s="732"/>
      <c r="N105" s="732"/>
      <c r="O105" s="732"/>
      <c r="P105" s="584" t="s">
        <v>211</v>
      </c>
      <c r="Q105" s="729"/>
      <c r="R105" s="729"/>
      <c r="S105" s="729"/>
      <c r="T105" s="729"/>
      <c r="U105" s="730"/>
      <c r="V105" s="400"/>
      <c r="W105" s="400"/>
      <c r="X105" s="108"/>
      <c r="Y105" s="21"/>
      <c r="BC105" s="48"/>
      <c r="BD105" s="48"/>
    </row>
    <row r="106" spans="1:56" ht="13.9" customHeight="1">
      <c r="C106" s="745"/>
      <c r="D106" s="724"/>
      <c r="E106" s="660"/>
      <c r="F106" s="450"/>
      <c r="G106" s="447"/>
      <c r="H106" s="447"/>
      <c r="I106" s="578"/>
      <c r="J106" s="578"/>
      <c r="K106" s="578"/>
      <c r="L106" s="578"/>
      <c r="M106" s="578"/>
      <c r="N106" s="578"/>
      <c r="O106" s="579"/>
      <c r="P106" s="580"/>
      <c r="Q106" s="580"/>
      <c r="R106" s="580"/>
      <c r="S106" s="580"/>
      <c r="T106" s="580"/>
      <c r="U106" s="581"/>
      <c r="V106" s="108"/>
    </row>
    <row r="107" spans="1:56" ht="18" hidden="1" customHeight="1">
      <c r="A107" s="23">
        <v>9</v>
      </c>
      <c r="C107" s="745"/>
      <c r="D107" s="724"/>
      <c r="E107" s="660"/>
      <c r="F107" s="448"/>
      <c r="G107" s="549"/>
      <c r="H107" s="393"/>
      <c r="I107" s="393"/>
      <c r="J107" s="549"/>
      <c r="K107" s="393"/>
      <c r="L107" s="395"/>
      <c r="M107" s="549"/>
      <c r="N107" s="393"/>
      <c r="O107" s="396"/>
      <c r="P107" s="549"/>
      <c r="Q107" s="393"/>
      <c r="R107" s="396"/>
      <c r="S107" s="731"/>
      <c r="T107" s="731"/>
      <c r="U107" s="449"/>
      <c r="V107" s="436" t="str">
        <f>+IF($F$54="Ｄ－建設業",IF($T$29="○","←　（建設業の場合は行政区毎の排出量内訳も記入してください）",""),"")</f>
        <v/>
      </c>
      <c r="W107" s="180"/>
      <c r="X107" s="180"/>
      <c r="Y107" s="180"/>
    </row>
    <row r="108" spans="1:56" ht="15" customHeight="1">
      <c r="C108" s="745"/>
      <c r="D108" s="724"/>
      <c r="E108" s="660"/>
      <c r="F108" s="181" t="s">
        <v>184</v>
      </c>
      <c r="G108" s="582"/>
      <c r="H108" s="582"/>
      <c r="I108" s="36"/>
      <c r="J108" s="36"/>
      <c r="K108" s="36"/>
      <c r="L108" s="37"/>
      <c r="M108" s="37"/>
      <c r="N108" s="37"/>
      <c r="O108" s="38"/>
      <c r="P108" s="38"/>
      <c r="Q108" s="38"/>
      <c r="R108" s="38"/>
      <c r="S108" s="36"/>
      <c r="T108" s="36"/>
      <c r="U108" s="39"/>
      <c r="V108" s="180"/>
      <c r="W108" s="180"/>
      <c r="X108" s="180"/>
      <c r="Y108" s="180"/>
    </row>
    <row r="109" spans="1:56" ht="13.9" customHeight="1">
      <c r="C109" s="745"/>
      <c r="D109" s="724"/>
      <c r="E109" s="660"/>
      <c r="F109" s="618" t="s">
        <v>429</v>
      </c>
      <c r="G109" s="619"/>
      <c r="H109" s="619"/>
      <c r="I109" s="619"/>
      <c r="J109" s="619"/>
      <c r="K109" s="619"/>
      <c r="L109" s="619"/>
      <c r="M109" s="619"/>
      <c r="N109" s="619"/>
      <c r="O109" s="619"/>
      <c r="P109" s="619"/>
      <c r="Q109" s="619"/>
      <c r="R109" s="619"/>
      <c r="S109" s="619"/>
      <c r="T109" s="619"/>
      <c r="U109" s="620"/>
      <c r="V109" s="180"/>
      <c r="W109" s="166"/>
      <c r="X109" s="166"/>
      <c r="Y109" s="166"/>
    </row>
    <row r="110" spans="1:56" ht="13.9" customHeight="1">
      <c r="C110" s="585"/>
      <c r="D110" s="724"/>
      <c r="E110" s="660"/>
      <c r="F110" s="618"/>
      <c r="G110" s="619"/>
      <c r="H110" s="619"/>
      <c r="I110" s="619"/>
      <c r="J110" s="619"/>
      <c r="K110" s="619"/>
      <c r="L110" s="619"/>
      <c r="M110" s="619"/>
      <c r="N110" s="619"/>
      <c r="O110" s="619"/>
      <c r="P110" s="619"/>
      <c r="Q110" s="619"/>
      <c r="R110" s="619"/>
      <c r="S110" s="619"/>
      <c r="T110" s="619"/>
      <c r="U110" s="620"/>
      <c r="V110" s="180"/>
      <c r="W110" s="166"/>
      <c r="X110" s="166"/>
      <c r="Y110" s="166"/>
    </row>
    <row r="111" spans="1:56" ht="13.9" customHeight="1">
      <c r="C111" s="585"/>
      <c r="D111" s="724"/>
      <c r="E111" s="660"/>
      <c r="F111" s="618"/>
      <c r="G111" s="619"/>
      <c r="H111" s="619"/>
      <c r="I111" s="619"/>
      <c r="J111" s="619"/>
      <c r="K111" s="619"/>
      <c r="L111" s="619"/>
      <c r="M111" s="619"/>
      <c r="N111" s="619"/>
      <c r="O111" s="619"/>
      <c r="P111" s="619"/>
      <c r="Q111" s="619"/>
      <c r="R111" s="619"/>
      <c r="S111" s="619"/>
      <c r="T111" s="619"/>
      <c r="U111" s="620"/>
      <c r="V111" s="180"/>
      <c r="W111" s="166"/>
      <c r="X111" s="166"/>
      <c r="Y111" s="166"/>
    </row>
    <row r="112" spans="1:56" ht="13.9" customHeight="1">
      <c r="C112" s="585"/>
      <c r="D112" s="724"/>
      <c r="E112" s="660"/>
      <c r="F112" s="618"/>
      <c r="G112" s="619"/>
      <c r="H112" s="619"/>
      <c r="I112" s="619"/>
      <c r="J112" s="619"/>
      <c r="K112" s="619"/>
      <c r="L112" s="619"/>
      <c r="M112" s="619"/>
      <c r="N112" s="619"/>
      <c r="O112" s="619"/>
      <c r="P112" s="619"/>
      <c r="Q112" s="619"/>
      <c r="R112" s="619"/>
      <c r="S112" s="619"/>
      <c r="T112" s="619"/>
      <c r="U112" s="620"/>
      <c r="V112" s="180"/>
      <c r="W112" s="166"/>
      <c r="X112" s="166"/>
      <c r="Y112" s="166"/>
    </row>
    <row r="113" spans="3:27" ht="13.9" customHeight="1">
      <c r="C113" s="585"/>
      <c r="D113" s="724"/>
      <c r="E113" s="660"/>
      <c r="F113" s="618"/>
      <c r="G113" s="619"/>
      <c r="H113" s="619"/>
      <c r="I113" s="619"/>
      <c r="J113" s="619"/>
      <c r="K113" s="619"/>
      <c r="L113" s="619"/>
      <c r="M113" s="619"/>
      <c r="N113" s="619"/>
      <c r="O113" s="619"/>
      <c r="P113" s="619"/>
      <c r="Q113" s="619"/>
      <c r="R113" s="619"/>
      <c r="S113" s="619"/>
      <c r="T113" s="619"/>
      <c r="U113" s="620"/>
      <c r="V113" s="180"/>
      <c r="W113" s="166"/>
      <c r="X113" s="166"/>
      <c r="Y113" s="166"/>
    </row>
    <row r="114" spans="3:27" ht="13.9" customHeight="1">
      <c r="C114" s="585"/>
      <c r="D114" s="724"/>
      <c r="E114" s="660"/>
      <c r="F114" s="618"/>
      <c r="G114" s="619"/>
      <c r="H114" s="619"/>
      <c r="I114" s="619"/>
      <c r="J114" s="619"/>
      <c r="K114" s="619"/>
      <c r="L114" s="619"/>
      <c r="M114" s="619"/>
      <c r="N114" s="619"/>
      <c r="O114" s="619"/>
      <c r="P114" s="619"/>
      <c r="Q114" s="619"/>
      <c r="R114" s="619"/>
      <c r="S114" s="619"/>
      <c r="T114" s="619"/>
      <c r="U114" s="620"/>
      <c r="V114" s="180"/>
      <c r="W114" s="166"/>
      <c r="X114" s="166"/>
      <c r="Y114" s="166"/>
    </row>
    <row r="115" spans="3:27" ht="13.9" customHeight="1">
      <c r="C115" s="585"/>
      <c r="D115" s="724"/>
      <c r="E115" s="660"/>
      <c r="F115" s="618"/>
      <c r="G115" s="619"/>
      <c r="H115" s="619"/>
      <c r="I115" s="619"/>
      <c r="J115" s="619"/>
      <c r="K115" s="619"/>
      <c r="L115" s="619"/>
      <c r="M115" s="619"/>
      <c r="N115" s="619"/>
      <c r="O115" s="619"/>
      <c r="P115" s="619"/>
      <c r="Q115" s="619"/>
      <c r="R115" s="619"/>
      <c r="S115" s="619"/>
      <c r="T115" s="619"/>
      <c r="U115" s="620"/>
      <c r="V115" s="180"/>
      <c r="W115" s="166"/>
      <c r="X115" s="166"/>
      <c r="Y115" s="166"/>
    </row>
    <row r="116" spans="3:27" ht="13.9" customHeight="1">
      <c r="C116" s="585"/>
      <c r="D116" s="724"/>
      <c r="E116" s="660"/>
      <c r="F116" s="618"/>
      <c r="G116" s="619"/>
      <c r="H116" s="619"/>
      <c r="I116" s="619"/>
      <c r="J116" s="619"/>
      <c r="K116" s="619"/>
      <c r="L116" s="619"/>
      <c r="M116" s="619"/>
      <c r="N116" s="619"/>
      <c r="O116" s="619"/>
      <c r="P116" s="619"/>
      <c r="Q116" s="619"/>
      <c r="R116" s="619"/>
      <c r="S116" s="619"/>
      <c r="T116" s="619"/>
      <c r="U116" s="620"/>
      <c r="V116" s="718"/>
      <c r="W116" s="718"/>
      <c r="X116" s="718"/>
      <c r="Y116" s="718"/>
      <c r="Z116" s="718"/>
    </row>
    <row r="117" spans="3:27" ht="13.9" customHeight="1">
      <c r="C117" s="586"/>
      <c r="D117" s="725"/>
      <c r="E117" s="661"/>
      <c r="F117" s="621"/>
      <c r="G117" s="622"/>
      <c r="H117" s="622"/>
      <c r="I117" s="622"/>
      <c r="J117" s="622"/>
      <c r="K117" s="622"/>
      <c r="L117" s="622"/>
      <c r="M117" s="622"/>
      <c r="N117" s="622"/>
      <c r="O117" s="622"/>
      <c r="P117" s="622"/>
      <c r="Q117" s="622"/>
      <c r="R117" s="622"/>
      <c r="S117" s="622"/>
      <c r="T117" s="622"/>
      <c r="U117" s="623"/>
      <c r="V117" s="180"/>
      <c r="W117" s="166"/>
      <c r="X117" s="166"/>
      <c r="Y117" s="166"/>
    </row>
    <row r="118" spans="3:27" ht="15" customHeight="1">
      <c r="C118" s="196" t="s">
        <v>304</v>
      </c>
      <c r="D118" s="587"/>
      <c r="E118" s="588"/>
      <c r="F118" s="589"/>
      <c r="G118" s="589"/>
      <c r="H118" s="589"/>
      <c r="I118" s="589"/>
      <c r="J118" s="589"/>
      <c r="K118" s="589"/>
      <c r="L118" s="589"/>
      <c r="M118" s="589"/>
      <c r="N118" s="589"/>
      <c r="O118" s="589"/>
      <c r="P118" s="589"/>
      <c r="Q118" s="589"/>
      <c r="R118" s="589"/>
      <c r="S118" s="589"/>
      <c r="T118" s="589"/>
      <c r="U118" s="590"/>
      <c r="V118" s="180"/>
      <c r="W118" s="166"/>
      <c r="X118" s="166"/>
      <c r="Y118" s="166"/>
    </row>
    <row r="119" spans="3:27" ht="15" customHeight="1">
      <c r="C119" s="591"/>
      <c r="D119" s="670" t="s">
        <v>208</v>
      </c>
      <c r="E119" s="659" t="s">
        <v>182</v>
      </c>
      <c r="F119" s="292" t="s">
        <v>305</v>
      </c>
      <c r="G119" s="592"/>
      <c r="H119" s="592"/>
      <c r="I119" s="593"/>
      <c r="J119" s="593"/>
      <c r="K119" s="593"/>
      <c r="L119" s="593"/>
      <c r="M119" s="593"/>
      <c r="N119" s="593"/>
      <c r="O119" s="593"/>
      <c r="P119" s="593"/>
      <c r="Q119" s="593"/>
      <c r="R119" s="593"/>
      <c r="S119" s="593"/>
      <c r="T119" s="594"/>
      <c r="U119" s="595"/>
      <c r="V119" s="180"/>
      <c r="W119" s="166"/>
      <c r="X119" s="166"/>
      <c r="Y119" s="166"/>
    </row>
    <row r="120" spans="3:27" ht="13.9" customHeight="1">
      <c r="C120" s="591"/>
      <c r="D120" s="671"/>
      <c r="E120" s="660"/>
      <c r="F120" s="618" t="s">
        <v>430</v>
      </c>
      <c r="G120" s="619"/>
      <c r="H120" s="619"/>
      <c r="I120" s="619"/>
      <c r="J120" s="619"/>
      <c r="K120" s="619"/>
      <c r="L120" s="619"/>
      <c r="M120" s="619"/>
      <c r="N120" s="619"/>
      <c r="O120" s="619"/>
      <c r="P120" s="619"/>
      <c r="Q120" s="619"/>
      <c r="R120" s="619"/>
      <c r="S120" s="619"/>
      <c r="T120" s="619"/>
      <c r="U120" s="620"/>
      <c r="V120" s="180"/>
      <c r="W120" s="166"/>
      <c r="X120" s="166"/>
      <c r="Y120" s="166"/>
    </row>
    <row r="121" spans="3:27" ht="13.9" customHeight="1">
      <c r="C121" s="591"/>
      <c r="D121" s="671"/>
      <c r="E121" s="660"/>
      <c r="F121" s="618"/>
      <c r="G121" s="619"/>
      <c r="H121" s="619"/>
      <c r="I121" s="619"/>
      <c r="J121" s="619"/>
      <c r="K121" s="619"/>
      <c r="L121" s="619"/>
      <c r="M121" s="619"/>
      <c r="N121" s="619"/>
      <c r="O121" s="619"/>
      <c r="P121" s="619"/>
      <c r="Q121" s="619"/>
      <c r="R121" s="619"/>
      <c r="S121" s="619"/>
      <c r="T121" s="619"/>
      <c r="U121" s="620"/>
      <c r="V121" s="180"/>
      <c r="W121" s="166"/>
      <c r="X121" s="166"/>
      <c r="Y121" s="166"/>
    </row>
    <row r="122" spans="3:27" ht="13.9" customHeight="1">
      <c r="C122" s="591"/>
      <c r="D122" s="671"/>
      <c r="E122" s="660"/>
      <c r="F122" s="618"/>
      <c r="G122" s="619"/>
      <c r="H122" s="619"/>
      <c r="I122" s="619"/>
      <c r="J122" s="619"/>
      <c r="K122" s="619"/>
      <c r="L122" s="619"/>
      <c r="M122" s="619"/>
      <c r="N122" s="619"/>
      <c r="O122" s="619"/>
      <c r="P122" s="619"/>
      <c r="Q122" s="619"/>
      <c r="R122" s="619"/>
      <c r="S122" s="619"/>
      <c r="T122" s="619"/>
      <c r="U122" s="620"/>
      <c r="V122" s="180"/>
      <c r="W122" s="166"/>
      <c r="X122" s="166"/>
      <c r="Y122" s="166"/>
    </row>
    <row r="123" spans="3:27" ht="13.9" customHeight="1">
      <c r="C123" s="591"/>
      <c r="D123" s="671"/>
      <c r="E123" s="660"/>
      <c r="F123" s="618"/>
      <c r="G123" s="619"/>
      <c r="H123" s="619"/>
      <c r="I123" s="619"/>
      <c r="J123" s="619"/>
      <c r="K123" s="619"/>
      <c r="L123" s="619"/>
      <c r="M123" s="619"/>
      <c r="N123" s="619"/>
      <c r="O123" s="619"/>
      <c r="P123" s="619"/>
      <c r="Q123" s="619"/>
      <c r="R123" s="619"/>
      <c r="S123" s="619"/>
      <c r="T123" s="619"/>
      <c r="U123" s="620"/>
      <c r="V123" s="718"/>
      <c r="W123" s="718"/>
      <c r="X123" s="718"/>
      <c r="Y123" s="718"/>
      <c r="Z123" s="718"/>
      <c r="AA123" s="718"/>
    </row>
    <row r="124" spans="3:27" ht="13.9" customHeight="1">
      <c r="C124" s="591"/>
      <c r="D124" s="672"/>
      <c r="E124" s="661"/>
      <c r="F124" s="621"/>
      <c r="G124" s="622"/>
      <c r="H124" s="622"/>
      <c r="I124" s="622"/>
      <c r="J124" s="622"/>
      <c r="K124" s="622"/>
      <c r="L124" s="622"/>
      <c r="M124" s="622"/>
      <c r="N124" s="622"/>
      <c r="O124" s="622"/>
      <c r="P124" s="622"/>
      <c r="Q124" s="622"/>
      <c r="R124" s="622"/>
      <c r="S124" s="622"/>
      <c r="T124" s="622"/>
      <c r="U124" s="623"/>
      <c r="V124" s="180"/>
      <c r="W124" s="166"/>
      <c r="X124" s="166"/>
      <c r="Y124" s="166"/>
    </row>
    <row r="125" spans="3:27" ht="15" customHeight="1">
      <c r="C125" s="596"/>
      <c r="D125" s="670" t="s">
        <v>209</v>
      </c>
      <c r="E125" s="659" t="s">
        <v>185</v>
      </c>
      <c r="F125" s="288" t="s">
        <v>306</v>
      </c>
      <c r="G125" s="292"/>
      <c r="H125" s="292"/>
      <c r="I125" s="314"/>
      <c r="J125" s="314"/>
      <c r="K125" s="314"/>
      <c r="L125" s="314"/>
      <c r="M125" s="314"/>
      <c r="N125" s="314"/>
      <c r="O125" s="314"/>
      <c r="P125" s="314"/>
      <c r="Q125" s="314"/>
      <c r="R125" s="314"/>
      <c r="S125" s="314"/>
      <c r="T125" s="405"/>
      <c r="U125" s="424"/>
      <c r="V125" s="180"/>
      <c r="W125" s="166"/>
      <c r="X125" s="166"/>
      <c r="Y125" s="166"/>
    </row>
    <row r="126" spans="3:27" ht="13.9" customHeight="1">
      <c r="C126" s="596"/>
      <c r="D126" s="671"/>
      <c r="E126" s="660"/>
      <c r="F126" s="618" t="s">
        <v>431</v>
      </c>
      <c r="G126" s="619"/>
      <c r="H126" s="619"/>
      <c r="I126" s="619"/>
      <c r="J126" s="619"/>
      <c r="K126" s="619"/>
      <c r="L126" s="619"/>
      <c r="M126" s="619"/>
      <c r="N126" s="619"/>
      <c r="O126" s="619"/>
      <c r="P126" s="619"/>
      <c r="Q126" s="619"/>
      <c r="R126" s="619"/>
      <c r="S126" s="619"/>
      <c r="T126" s="619"/>
      <c r="U126" s="620"/>
      <c r="V126" s="180"/>
      <c r="W126" s="166"/>
      <c r="X126" s="166"/>
      <c r="Y126" s="166"/>
    </row>
    <row r="127" spans="3:27" ht="13.9" customHeight="1">
      <c r="C127" s="591"/>
      <c r="D127" s="671"/>
      <c r="E127" s="660"/>
      <c r="F127" s="618"/>
      <c r="G127" s="619"/>
      <c r="H127" s="619"/>
      <c r="I127" s="619"/>
      <c r="J127" s="619"/>
      <c r="K127" s="619"/>
      <c r="L127" s="619"/>
      <c r="M127" s="619"/>
      <c r="N127" s="619"/>
      <c r="O127" s="619"/>
      <c r="P127" s="619"/>
      <c r="Q127" s="619"/>
      <c r="R127" s="619"/>
      <c r="S127" s="619"/>
      <c r="T127" s="619"/>
      <c r="U127" s="620"/>
      <c r="V127" s="180"/>
      <c r="W127" s="166"/>
      <c r="X127" s="166"/>
      <c r="Y127" s="166"/>
    </row>
    <row r="128" spans="3:27" ht="13.9" customHeight="1">
      <c r="C128" s="596"/>
      <c r="D128" s="671"/>
      <c r="E128" s="660"/>
      <c r="F128" s="618"/>
      <c r="G128" s="619"/>
      <c r="H128" s="619"/>
      <c r="I128" s="619"/>
      <c r="J128" s="619"/>
      <c r="K128" s="619"/>
      <c r="L128" s="619"/>
      <c r="M128" s="619"/>
      <c r="N128" s="619"/>
      <c r="O128" s="619"/>
      <c r="P128" s="619"/>
      <c r="Q128" s="619"/>
      <c r="R128" s="619"/>
      <c r="S128" s="619"/>
      <c r="T128" s="619"/>
      <c r="U128" s="620"/>
      <c r="V128" s="180"/>
      <c r="W128" s="166"/>
      <c r="X128" s="166"/>
      <c r="Y128" s="166"/>
    </row>
    <row r="129" spans="3:56" ht="13.9" customHeight="1">
      <c r="C129" s="596"/>
      <c r="D129" s="671"/>
      <c r="E129" s="660"/>
      <c r="F129" s="618"/>
      <c r="G129" s="619"/>
      <c r="H129" s="619"/>
      <c r="I129" s="619"/>
      <c r="J129" s="619"/>
      <c r="K129" s="619"/>
      <c r="L129" s="619"/>
      <c r="M129" s="619"/>
      <c r="N129" s="619"/>
      <c r="O129" s="619"/>
      <c r="P129" s="619"/>
      <c r="Q129" s="619"/>
      <c r="R129" s="619"/>
      <c r="S129" s="619"/>
      <c r="T129" s="619"/>
      <c r="U129" s="620"/>
      <c r="V129" s="718"/>
      <c r="W129" s="718"/>
      <c r="X129" s="718"/>
      <c r="Y129" s="718"/>
      <c r="Z129" s="718"/>
      <c r="AA129" s="718"/>
    </row>
    <row r="130" spans="3:56" ht="13.9" customHeight="1">
      <c r="C130" s="597"/>
      <c r="D130" s="672"/>
      <c r="E130" s="661"/>
      <c r="F130" s="621"/>
      <c r="G130" s="622"/>
      <c r="H130" s="622"/>
      <c r="I130" s="622"/>
      <c r="J130" s="622"/>
      <c r="K130" s="622"/>
      <c r="L130" s="622"/>
      <c r="M130" s="622"/>
      <c r="N130" s="622"/>
      <c r="O130" s="622"/>
      <c r="P130" s="622"/>
      <c r="Q130" s="622"/>
      <c r="R130" s="622"/>
      <c r="S130" s="622"/>
      <c r="T130" s="622"/>
      <c r="U130" s="623"/>
      <c r="V130" s="180"/>
      <c r="W130" s="166"/>
      <c r="X130" s="166"/>
      <c r="Y130" s="166"/>
    </row>
    <row r="131" spans="3:56" ht="13.9" customHeight="1">
      <c r="C131" s="733" t="s">
        <v>389</v>
      </c>
      <c r="D131" s="733"/>
      <c r="E131" s="733"/>
      <c r="F131" s="733"/>
      <c r="G131" s="733"/>
      <c r="H131" s="733"/>
      <c r="I131" s="733"/>
      <c r="J131" s="733"/>
      <c r="K131" s="733"/>
      <c r="L131" s="733"/>
      <c r="M131" s="733"/>
      <c r="N131" s="733"/>
      <c r="O131" s="733"/>
      <c r="P131" s="733"/>
      <c r="Q131" s="733"/>
      <c r="R131" s="733"/>
      <c r="S131" s="733"/>
      <c r="T131" s="733"/>
      <c r="U131" s="733"/>
      <c r="V131" s="180"/>
      <c r="W131" s="416"/>
      <c r="X131" s="416"/>
      <c r="Y131" s="416"/>
      <c r="Z131" s="425"/>
      <c r="AA131" s="425"/>
    </row>
    <row r="132" spans="3:56" ht="15" customHeight="1">
      <c r="C132" s="196" t="s">
        <v>307</v>
      </c>
      <c r="D132" s="199"/>
      <c r="E132" s="200"/>
      <c r="F132" s="547"/>
      <c r="G132" s="547"/>
      <c r="H132" s="547"/>
      <c r="I132" s="547"/>
      <c r="J132" s="547"/>
      <c r="K132" s="547"/>
      <c r="L132" s="547"/>
      <c r="M132" s="547"/>
      <c r="N132" s="547"/>
      <c r="O132" s="547"/>
      <c r="P132" s="547"/>
      <c r="Q132" s="547"/>
      <c r="R132" s="547"/>
      <c r="S132" s="547"/>
      <c r="T132" s="547"/>
      <c r="U132" s="319"/>
      <c r="V132" s="180"/>
      <c r="W132" s="416"/>
      <c r="X132" s="416"/>
      <c r="Y132" s="416"/>
      <c r="Z132" s="425"/>
      <c r="AA132" s="425"/>
    </row>
    <row r="133" spans="3:56" ht="15" customHeight="1">
      <c r="C133" s="201"/>
      <c r="D133" s="670" t="s">
        <v>17</v>
      </c>
      <c r="E133" s="746" t="s">
        <v>182</v>
      </c>
      <c r="F133" s="33" t="s">
        <v>410</v>
      </c>
      <c r="G133" s="454"/>
      <c r="H133" s="454"/>
      <c r="I133" s="455"/>
      <c r="J133" s="455"/>
      <c r="K133" s="455"/>
      <c r="L133" s="456"/>
      <c r="M133" s="456"/>
      <c r="N133" s="456"/>
      <c r="O133" s="454"/>
      <c r="P133" s="454"/>
      <c r="Q133" s="454"/>
      <c r="R133" s="454"/>
      <c r="S133" s="455"/>
      <c r="T133" s="455"/>
      <c r="U133" s="457"/>
      <c r="V133" s="180"/>
      <c r="W133" s="416"/>
      <c r="X133" s="416"/>
      <c r="Y133" s="416"/>
      <c r="Z133" s="425"/>
      <c r="AA133" s="425"/>
    </row>
    <row r="134" spans="3:56" ht="30" customHeight="1">
      <c r="C134" s="201"/>
      <c r="D134" s="671"/>
      <c r="E134" s="747"/>
      <c r="F134" s="734" t="s">
        <v>308</v>
      </c>
      <c r="G134" s="735"/>
      <c r="H134" s="735"/>
      <c r="I134" s="735"/>
      <c r="J134" s="735"/>
      <c r="K134" s="738" t="str">
        <f>+別紙!X10</f>
        <v>0</v>
      </c>
      <c r="L134" s="738"/>
      <c r="M134" s="738"/>
      <c r="N134" s="738"/>
      <c r="O134" s="738"/>
      <c r="P134" s="458" t="s">
        <v>13</v>
      </c>
      <c r="Q134" s="742" t="s">
        <v>331</v>
      </c>
      <c r="R134" s="742"/>
      <c r="S134" s="742"/>
      <c r="T134" s="742"/>
      <c r="U134" s="743"/>
      <c r="V134" s="400"/>
      <c r="W134" s="400"/>
      <c r="X134" s="180"/>
      <c r="Y134" s="416"/>
      <c r="Z134" s="416"/>
      <c r="AA134" s="416"/>
      <c r="BC134" s="48"/>
      <c r="BD134" s="48"/>
    </row>
    <row r="135" spans="3:56" ht="13.9" customHeight="1">
      <c r="C135" s="201"/>
      <c r="D135" s="671"/>
      <c r="E135" s="747"/>
      <c r="F135" s="459" t="s">
        <v>183</v>
      </c>
      <c r="G135" s="460"/>
      <c r="H135" s="460"/>
      <c r="I135" s="314"/>
      <c r="J135" s="314"/>
      <c r="K135" s="314"/>
      <c r="L135" s="314"/>
      <c r="M135" s="314"/>
      <c r="N135" s="314"/>
      <c r="O135" s="314"/>
      <c r="P135" s="314"/>
      <c r="Q135" s="314"/>
      <c r="R135" s="314"/>
      <c r="S135" s="314"/>
      <c r="T135" s="405"/>
      <c r="U135" s="424"/>
      <c r="V135" s="180"/>
      <c r="W135" s="416"/>
      <c r="X135" s="416"/>
      <c r="Y135" s="416"/>
      <c r="Z135" s="425"/>
      <c r="AA135" s="425"/>
    </row>
    <row r="136" spans="3:56" ht="13.9" customHeight="1">
      <c r="C136" s="201"/>
      <c r="D136" s="671"/>
      <c r="E136" s="747"/>
      <c r="F136" s="618" t="s">
        <v>432</v>
      </c>
      <c r="G136" s="619"/>
      <c r="H136" s="619"/>
      <c r="I136" s="619"/>
      <c r="J136" s="619"/>
      <c r="K136" s="619"/>
      <c r="L136" s="619"/>
      <c r="M136" s="619"/>
      <c r="N136" s="619"/>
      <c r="O136" s="619"/>
      <c r="P136" s="619"/>
      <c r="Q136" s="619"/>
      <c r="R136" s="619"/>
      <c r="S136" s="619"/>
      <c r="T136" s="619"/>
      <c r="U136" s="620"/>
      <c r="V136" s="180"/>
      <c r="W136" s="416"/>
      <c r="X136" s="416"/>
      <c r="Y136" s="416"/>
      <c r="Z136" s="425"/>
      <c r="AA136" s="425"/>
    </row>
    <row r="137" spans="3:56" ht="13.9" customHeight="1">
      <c r="C137" s="201"/>
      <c r="D137" s="671"/>
      <c r="E137" s="747"/>
      <c r="F137" s="618"/>
      <c r="G137" s="619"/>
      <c r="H137" s="619"/>
      <c r="I137" s="619"/>
      <c r="J137" s="619"/>
      <c r="K137" s="619"/>
      <c r="L137" s="619"/>
      <c r="M137" s="619"/>
      <c r="N137" s="619"/>
      <c r="O137" s="619"/>
      <c r="P137" s="619"/>
      <c r="Q137" s="619"/>
      <c r="R137" s="619"/>
      <c r="S137" s="619"/>
      <c r="T137" s="619"/>
      <c r="U137" s="620"/>
      <c r="V137" s="180"/>
      <c r="W137" s="416"/>
      <c r="X137" s="416"/>
      <c r="Y137" s="416"/>
      <c r="Z137" s="425"/>
      <c r="AA137" s="425"/>
    </row>
    <row r="138" spans="3:56" ht="13.9" customHeight="1">
      <c r="C138" s="201"/>
      <c r="D138" s="671"/>
      <c r="E138" s="747"/>
      <c r="F138" s="618"/>
      <c r="G138" s="619"/>
      <c r="H138" s="619"/>
      <c r="I138" s="619"/>
      <c r="J138" s="619"/>
      <c r="K138" s="619"/>
      <c r="L138" s="619"/>
      <c r="M138" s="619"/>
      <c r="N138" s="619"/>
      <c r="O138" s="619"/>
      <c r="P138" s="619"/>
      <c r="Q138" s="619"/>
      <c r="R138" s="619"/>
      <c r="S138" s="619"/>
      <c r="T138" s="619"/>
      <c r="U138" s="620"/>
      <c r="V138" s="180"/>
      <c r="W138" s="416"/>
      <c r="X138" s="416"/>
      <c r="Y138" s="416"/>
      <c r="Z138" s="425"/>
      <c r="AA138" s="425"/>
    </row>
    <row r="139" spans="3:56" ht="13.9" customHeight="1">
      <c r="C139" s="201"/>
      <c r="D139" s="671"/>
      <c r="E139" s="747"/>
      <c r="F139" s="618"/>
      <c r="G139" s="619"/>
      <c r="H139" s="619"/>
      <c r="I139" s="619"/>
      <c r="J139" s="619"/>
      <c r="K139" s="619"/>
      <c r="L139" s="619"/>
      <c r="M139" s="619"/>
      <c r="N139" s="619"/>
      <c r="O139" s="619"/>
      <c r="P139" s="619"/>
      <c r="Q139" s="619"/>
      <c r="R139" s="619"/>
      <c r="S139" s="619"/>
      <c r="T139" s="619"/>
      <c r="U139" s="620"/>
      <c r="V139" s="180"/>
      <c r="W139" s="416"/>
      <c r="X139" s="416"/>
      <c r="Y139" s="416"/>
      <c r="Z139" s="425"/>
      <c r="AA139" s="425"/>
    </row>
    <row r="140" spans="3:56" ht="13.9" customHeight="1">
      <c r="C140" s="201"/>
      <c r="D140" s="671"/>
      <c r="E140" s="747"/>
      <c r="F140" s="618"/>
      <c r="G140" s="619"/>
      <c r="H140" s="619"/>
      <c r="I140" s="619"/>
      <c r="J140" s="619"/>
      <c r="K140" s="619"/>
      <c r="L140" s="619"/>
      <c r="M140" s="619"/>
      <c r="N140" s="619"/>
      <c r="O140" s="619"/>
      <c r="P140" s="619"/>
      <c r="Q140" s="619"/>
      <c r="R140" s="619"/>
      <c r="S140" s="619"/>
      <c r="T140" s="619"/>
      <c r="U140" s="620"/>
      <c r="V140" s="180"/>
      <c r="W140" s="416"/>
      <c r="X140" s="416"/>
      <c r="Y140" s="416"/>
      <c r="Z140" s="425"/>
      <c r="AA140" s="425"/>
    </row>
    <row r="141" spans="3:56" ht="13.9" customHeight="1">
      <c r="C141" s="201"/>
      <c r="D141" s="671"/>
      <c r="E141" s="747"/>
      <c r="F141" s="618"/>
      <c r="G141" s="619"/>
      <c r="H141" s="619"/>
      <c r="I141" s="619"/>
      <c r="J141" s="619"/>
      <c r="K141" s="619"/>
      <c r="L141" s="619"/>
      <c r="M141" s="619"/>
      <c r="N141" s="619"/>
      <c r="O141" s="619"/>
      <c r="P141" s="619"/>
      <c r="Q141" s="619"/>
      <c r="R141" s="619"/>
      <c r="S141" s="619"/>
      <c r="T141" s="619"/>
      <c r="U141" s="620"/>
      <c r="V141" s="180"/>
      <c r="W141" s="416"/>
      <c r="X141" s="416"/>
      <c r="Y141" s="416"/>
      <c r="Z141" s="425"/>
      <c r="AA141" s="425"/>
    </row>
    <row r="142" spans="3:56" ht="13.9" customHeight="1">
      <c r="C142" s="201"/>
      <c r="D142" s="671"/>
      <c r="E142" s="747"/>
      <c r="F142" s="618"/>
      <c r="G142" s="619"/>
      <c r="H142" s="619"/>
      <c r="I142" s="619"/>
      <c r="J142" s="619"/>
      <c r="K142" s="619"/>
      <c r="L142" s="619"/>
      <c r="M142" s="619"/>
      <c r="N142" s="619"/>
      <c r="O142" s="619"/>
      <c r="P142" s="619"/>
      <c r="Q142" s="619"/>
      <c r="R142" s="619"/>
      <c r="S142" s="619"/>
      <c r="T142" s="619"/>
      <c r="U142" s="620"/>
      <c r="V142" s="718"/>
      <c r="W142" s="718"/>
      <c r="X142" s="718"/>
      <c r="Y142" s="718"/>
      <c r="Z142" s="718"/>
      <c r="AA142" s="425"/>
    </row>
    <row r="143" spans="3:56" ht="13.9" customHeight="1">
      <c r="C143" s="201"/>
      <c r="D143" s="672"/>
      <c r="E143" s="748"/>
      <c r="F143" s="621"/>
      <c r="G143" s="622"/>
      <c r="H143" s="622"/>
      <c r="I143" s="622"/>
      <c r="J143" s="622"/>
      <c r="K143" s="622"/>
      <c r="L143" s="622"/>
      <c r="M143" s="622"/>
      <c r="N143" s="622"/>
      <c r="O143" s="622"/>
      <c r="P143" s="622"/>
      <c r="Q143" s="622"/>
      <c r="R143" s="622"/>
      <c r="S143" s="622"/>
      <c r="T143" s="622"/>
      <c r="U143" s="623"/>
      <c r="V143" s="180"/>
      <c r="W143" s="416"/>
      <c r="X143" s="416"/>
      <c r="Y143" s="416"/>
      <c r="Z143" s="425"/>
      <c r="AA143" s="425"/>
    </row>
    <row r="144" spans="3:56" ht="15" customHeight="1">
      <c r="C144" s="201"/>
      <c r="D144" s="670" t="s">
        <v>19</v>
      </c>
      <c r="E144" s="659" t="s">
        <v>185</v>
      </c>
      <c r="F144" s="417" t="s">
        <v>409</v>
      </c>
      <c r="G144" s="33"/>
      <c r="H144" s="33"/>
      <c r="I144" s="31"/>
      <c r="J144" s="31"/>
      <c r="K144" s="31"/>
      <c r="L144" s="32"/>
      <c r="M144" s="32"/>
      <c r="N144" s="32"/>
      <c r="O144" s="33"/>
      <c r="P144" s="33"/>
      <c r="Q144" s="33"/>
      <c r="R144" s="33"/>
      <c r="S144" s="31"/>
      <c r="T144" s="399"/>
      <c r="U144" s="413"/>
      <c r="V144" s="180"/>
      <c r="W144" s="416"/>
      <c r="X144" s="416"/>
      <c r="Y144" s="416"/>
      <c r="Z144" s="425"/>
      <c r="AA144" s="425"/>
    </row>
    <row r="145" spans="3:56" ht="30" customHeight="1">
      <c r="C145" s="201"/>
      <c r="D145" s="671"/>
      <c r="E145" s="660"/>
      <c r="F145" s="739" t="s">
        <v>309</v>
      </c>
      <c r="G145" s="740"/>
      <c r="H145" s="740"/>
      <c r="I145" s="740"/>
      <c r="J145" s="740"/>
      <c r="K145" s="741">
        <f>+別紙!X21+別紙!X28</f>
        <v>0</v>
      </c>
      <c r="L145" s="741"/>
      <c r="M145" s="741"/>
      <c r="N145" s="741"/>
      <c r="O145" s="741"/>
      <c r="P145" s="194" t="s">
        <v>13</v>
      </c>
      <c r="Q145" s="736" t="s">
        <v>332</v>
      </c>
      <c r="R145" s="736"/>
      <c r="S145" s="736"/>
      <c r="T145" s="736"/>
      <c r="U145" s="737"/>
      <c r="V145" s="400"/>
      <c r="W145" s="400"/>
      <c r="X145" s="180"/>
      <c r="Y145" s="416"/>
      <c r="Z145" s="416"/>
      <c r="AA145" s="416"/>
      <c r="BC145" s="48"/>
      <c r="BD145" s="48"/>
    </row>
    <row r="146" spans="3:56" ht="13.9" customHeight="1">
      <c r="C146" s="201"/>
      <c r="D146" s="671"/>
      <c r="E146" s="660"/>
      <c r="F146" s="181" t="s">
        <v>184</v>
      </c>
      <c r="G146" s="38"/>
      <c r="H146" s="38"/>
      <c r="I146" s="36"/>
      <c r="J146" s="36"/>
      <c r="K146" s="36"/>
      <c r="L146" s="37"/>
      <c r="M146" s="37"/>
      <c r="N146" s="37"/>
      <c r="O146" s="38"/>
      <c r="P146" s="38"/>
      <c r="Q146" s="38"/>
      <c r="R146" s="38"/>
      <c r="S146" s="36"/>
      <c r="T146" s="399"/>
      <c r="U146" s="413"/>
      <c r="V146" s="180"/>
      <c r="W146" s="416"/>
      <c r="X146" s="416"/>
      <c r="Y146" s="416"/>
      <c r="Z146" s="425"/>
      <c r="AA146" s="425"/>
    </row>
    <row r="147" spans="3:56" ht="13.9" customHeight="1">
      <c r="C147" s="201"/>
      <c r="D147" s="671"/>
      <c r="E147" s="660"/>
      <c r="F147" s="618" t="s">
        <v>433</v>
      </c>
      <c r="G147" s="619"/>
      <c r="H147" s="619"/>
      <c r="I147" s="619"/>
      <c r="J147" s="619"/>
      <c r="K147" s="619"/>
      <c r="L147" s="619"/>
      <c r="M147" s="619"/>
      <c r="N147" s="619"/>
      <c r="O147" s="619"/>
      <c r="P147" s="619"/>
      <c r="Q147" s="619"/>
      <c r="R147" s="619"/>
      <c r="S147" s="619"/>
      <c r="T147" s="619"/>
      <c r="U147" s="620"/>
      <c r="V147" s="180"/>
      <c r="W147" s="416"/>
      <c r="X147" s="416"/>
      <c r="Y147" s="416"/>
      <c r="Z147" s="425"/>
      <c r="AA147" s="425"/>
    </row>
    <row r="148" spans="3:56" ht="13.9" customHeight="1">
      <c r="C148" s="201"/>
      <c r="D148" s="671"/>
      <c r="E148" s="660"/>
      <c r="F148" s="618"/>
      <c r="G148" s="619"/>
      <c r="H148" s="619"/>
      <c r="I148" s="619"/>
      <c r="J148" s="619"/>
      <c r="K148" s="619"/>
      <c r="L148" s="619"/>
      <c r="M148" s="619"/>
      <c r="N148" s="619"/>
      <c r="O148" s="619"/>
      <c r="P148" s="619"/>
      <c r="Q148" s="619"/>
      <c r="R148" s="619"/>
      <c r="S148" s="619"/>
      <c r="T148" s="619"/>
      <c r="U148" s="620"/>
      <c r="V148" s="180"/>
      <c r="W148" s="416"/>
      <c r="X148" s="416"/>
      <c r="Y148" s="416"/>
      <c r="Z148" s="425"/>
      <c r="AA148" s="425"/>
    </row>
    <row r="149" spans="3:56" ht="13.9" customHeight="1">
      <c r="C149" s="201"/>
      <c r="D149" s="671"/>
      <c r="E149" s="660"/>
      <c r="F149" s="618"/>
      <c r="G149" s="619"/>
      <c r="H149" s="619"/>
      <c r="I149" s="619"/>
      <c r="J149" s="619"/>
      <c r="K149" s="619"/>
      <c r="L149" s="619"/>
      <c r="M149" s="619"/>
      <c r="N149" s="619"/>
      <c r="O149" s="619"/>
      <c r="P149" s="619"/>
      <c r="Q149" s="619"/>
      <c r="R149" s="619"/>
      <c r="S149" s="619"/>
      <c r="T149" s="619"/>
      <c r="U149" s="620"/>
      <c r="V149" s="180"/>
      <c r="W149" s="416"/>
      <c r="X149" s="416"/>
      <c r="Y149" s="416"/>
      <c r="Z149" s="425"/>
      <c r="AA149" s="425"/>
    </row>
    <row r="150" spans="3:56" ht="13.9" customHeight="1">
      <c r="C150" s="201"/>
      <c r="D150" s="671"/>
      <c r="E150" s="660"/>
      <c r="F150" s="618"/>
      <c r="G150" s="619"/>
      <c r="H150" s="619"/>
      <c r="I150" s="619"/>
      <c r="J150" s="619"/>
      <c r="K150" s="619"/>
      <c r="L150" s="619"/>
      <c r="M150" s="619"/>
      <c r="N150" s="619"/>
      <c r="O150" s="619"/>
      <c r="P150" s="619"/>
      <c r="Q150" s="619"/>
      <c r="R150" s="619"/>
      <c r="S150" s="619"/>
      <c r="T150" s="619"/>
      <c r="U150" s="620"/>
      <c r="V150" s="180"/>
      <c r="W150" s="416"/>
      <c r="X150" s="416"/>
      <c r="Y150" s="416"/>
      <c r="Z150" s="425"/>
      <c r="AA150" s="425"/>
    </row>
    <row r="151" spans="3:56" ht="13.9" customHeight="1">
      <c r="C151" s="201"/>
      <c r="D151" s="671"/>
      <c r="E151" s="660"/>
      <c r="F151" s="618"/>
      <c r="G151" s="619"/>
      <c r="H151" s="619"/>
      <c r="I151" s="619"/>
      <c r="J151" s="619"/>
      <c r="K151" s="619"/>
      <c r="L151" s="619"/>
      <c r="M151" s="619"/>
      <c r="N151" s="619"/>
      <c r="O151" s="619"/>
      <c r="P151" s="619"/>
      <c r="Q151" s="619"/>
      <c r="R151" s="619"/>
      <c r="S151" s="619"/>
      <c r="T151" s="619"/>
      <c r="U151" s="620"/>
      <c r="V151" s="180"/>
      <c r="W151" s="416"/>
      <c r="X151" s="416"/>
      <c r="Y151" s="416"/>
      <c r="Z151" s="425"/>
      <c r="AA151" s="425"/>
    </row>
    <row r="152" spans="3:56" ht="13.9" customHeight="1">
      <c r="C152" s="201"/>
      <c r="D152" s="671"/>
      <c r="E152" s="660"/>
      <c r="F152" s="618"/>
      <c r="G152" s="619"/>
      <c r="H152" s="619"/>
      <c r="I152" s="619"/>
      <c r="J152" s="619"/>
      <c r="K152" s="619"/>
      <c r="L152" s="619"/>
      <c r="M152" s="619"/>
      <c r="N152" s="619"/>
      <c r="O152" s="619"/>
      <c r="P152" s="619"/>
      <c r="Q152" s="619"/>
      <c r="R152" s="619"/>
      <c r="S152" s="619"/>
      <c r="T152" s="619"/>
      <c r="U152" s="620"/>
      <c r="V152" s="180"/>
      <c r="W152" s="416"/>
      <c r="X152" s="416"/>
      <c r="Y152" s="416"/>
      <c r="Z152" s="425"/>
      <c r="AA152" s="425"/>
    </row>
    <row r="153" spans="3:56" ht="13.9" customHeight="1">
      <c r="C153" s="201"/>
      <c r="D153" s="671"/>
      <c r="E153" s="660"/>
      <c r="F153" s="618"/>
      <c r="G153" s="619"/>
      <c r="H153" s="619"/>
      <c r="I153" s="619"/>
      <c r="J153" s="619"/>
      <c r="K153" s="619"/>
      <c r="L153" s="619"/>
      <c r="M153" s="619"/>
      <c r="N153" s="619"/>
      <c r="O153" s="619"/>
      <c r="P153" s="619"/>
      <c r="Q153" s="619"/>
      <c r="R153" s="619"/>
      <c r="S153" s="619"/>
      <c r="T153" s="619"/>
      <c r="U153" s="620"/>
      <c r="V153" s="718"/>
      <c r="W153" s="718"/>
      <c r="X153" s="718"/>
      <c r="Y153" s="718"/>
      <c r="Z153" s="718"/>
      <c r="AA153" s="718"/>
    </row>
    <row r="154" spans="3:56" ht="13.9" customHeight="1">
      <c r="C154" s="203"/>
      <c r="D154" s="672"/>
      <c r="E154" s="661"/>
      <c r="F154" s="621"/>
      <c r="G154" s="622"/>
      <c r="H154" s="622"/>
      <c r="I154" s="622"/>
      <c r="J154" s="622"/>
      <c r="K154" s="622"/>
      <c r="L154" s="622"/>
      <c r="M154" s="622"/>
      <c r="N154" s="622"/>
      <c r="O154" s="622"/>
      <c r="P154" s="622"/>
      <c r="Q154" s="622"/>
      <c r="R154" s="622"/>
      <c r="S154" s="622"/>
      <c r="T154" s="622"/>
      <c r="U154" s="623"/>
      <c r="V154" s="180"/>
      <c r="W154" s="416"/>
      <c r="X154" s="416"/>
      <c r="Y154" s="416"/>
      <c r="Z154" s="425"/>
      <c r="AA154" s="425"/>
    </row>
    <row r="155" spans="3:56" ht="15" customHeight="1">
      <c r="C155" s="196" t="s">
        <v>310</v>
      </c>
      <c r="D155" s="199"/>
      <c r="E155" s="200"/>
      <c r="F155" s="547"/>
      <c r="G155" s="547"/>
      <c r="H155" s="547"/>
      <c r="I155" s="547"/>
      <c r="J155" s="547"/>
      <c r="K155" s="547"/>
      <c r="L155" s="547"/>
      <c r="M155" s="547"/>
      <c r="N155" s="547"/>
      <c r="O155" s="547"/>
      <c r="P155" s="547"/>
      <c r="Q155" s="547"/>
      <c r="R155" s="547"/>
      <c r="S155" s="547"/>
      <c r="T155" s="547"/>
      <c r="U155" s="319"/>
      <c r="V155" s="180"/>
      <c r="W155" s="416"/>
      <c r="X155" s="416"/>
      <c r="Y155" s="416"/>
      <c r="Z155" s="425"/>
      <c r="AA155" s="425"/>
    </row>
    <row r="156" spans="3:56" ht="15" customHeight="1">
      <c r="C156" s="201"/>
      <c r="D156" s="670" t="s">
        <v>17</v>
      </c>
      <c r="E156" s="659" t="s">
        <v>182</v>
      </c>
      <c r="F156" s="33" t="s">
        <v>410</v>
      </c>
      <c r="G156" s="454"/>
      <c r="H156" s="454"/>
      <c r="I156" s="455"/>
      <c r="J156" s="455"/>
      <c r="K156" s="455"/>
      <c r="L156" s="456"/>
      <c r="M156" s="456"/>
      <c r="N156" s="456"/>
      <c r="O156" s="454"/>
      <c r="P156" s="454"/>
      <c r="Q156" s="454"/>
      <c r="R156" s="454"/>
      <c r="S156" s="455"/>
      <c r="T156" s="461"/>
      <c r="U156" s="462"/>
      <c r="V156" s="180"/>
      <c r="W156" s="416"/>
      <c r="X156" s="416"/>
      <c r="Y156" s="416"/>
      <c r="Z156" s="425"/>
      <c r="AA156" s="425"/>
    </row>
    <row r="157" spans="3:56" ht="37.9" customHeight="1">
      <c r="C157" s="201"/>
      <c r="D157" s="671"/>
      <c r="E157" s="660"/>
      <c r="F157" s="734" t="s">
        <v>311</v>
      </c>
      <c r="G157" s="735"/>
      <c r="H157" s="735"/>
      <c r="I157" s="735"/>
      <c r="J157" s="735"/>
      <c r="K157" s="738" t="str">
        <f>+別紙!X11</f>
        <v>0</v>
      </c>
      <c r="L157" s="738"/>
      <c r="M157" s="738"/>
      <c r="N157" s="738"/>
      <c r="O157" s="738"/>
      <c r="P157" s="458" t="s">
        <v>13</v>
      </c>
      <c r="Q157" s="742" t="s">
        <v>187</v>
      </c>
      <c r="R157" s="742"/>
      <c r="S157" s="742"/>
      <c r="T157" s="742"/>
      <c r="U157" s="743"/>
      <c r="V157" s="400"/>
      <c r="W157" s="400"/>
      <c r="X157" s="180"/>
      <c r="Y157" s="416"/>
      <c r="Z157" s="416"/>
      <c r="AA157" s="416"/>
      <c r="BC157" s="48"/>
      <c r="BD157" s="48"/>
    </row>
    <row r="158" spans="3:56" ht="37.9" customHeight="1">
      <c r="C158" s="201"/>
      <c r="D158" s="671"/>
      <c r="E158" s="660"/>
      <c r="F158" s="734" t="s">
        <v>312</v>
      </c>
      <c r="G158" s="735"/>
      <c r="H158" s="735"/>
      <c r="I158" s="735"/>
      <c r="J158" s="735"/>
      <c r="K158" s="738" t="str">
        <f>+別紙!X12</f>
        <v>0</v>
      </c>
      <c r="L158" s="738"/>
      <c r="M158" s="738"/>
      <c r="N158" s="738"/>
      <c r="O158" s="738"/>
      <c r="P158" s="458" t="s">
        <v>13</v>
      </c>
      <c r="Q158" s="742" t="s">
        <v>186</v>
      </c>
      <c r="R158" s="742"/>
      <c r="S158" s="742"/>
      <c r="T158" s="742"/>
      <c r="U158" s="743"/>
      <c r="V158" s="400"/>
      <c r="W158" s="400"/>
      <c r="X158" s="180"/>
      <c r="Y158" s="416"/>
      <c r="Z158" s="416"/>
      <c r="AA158" s="416"/>
      <c r="BC158" s="48"/>
      <c r="BD158" s="48"/>
    </row>
    <row r="159" spans="3:56" ht="13.9" customHeight="1">
      <c r="C159" s="201"/>
      <c r="D159" s="671"/>
      <c r="E159" s="660"/>
      <c r="F159" s="459" t="s">
        <v>183</v>
      </c>
      <c r="G159" s="460"/>
      <c r="H159" s="460"/>
      <c r="I159" s="314"/>
      <c r="J159" s="314"/>
      <c r="K159" s="314"/>
      <c r="L159" s="314"/>
      <c r="M159" s="314"/>
      <c r="N159" s="314"/>
      <c r="O159" s="314"/>
      <c r="P159" s="314"/>
      <c r="Q159" s="314"/>
      <c r="R159" s="314"/>
      <c r="S159" s="314"/>
      <c r="T159" s="405"/>
      <c r="U159" s="424"/>
      <c r="V159" s="180"/>
      <c r="W159" s="416"/>
      <c r="X159" s="416"/>
      <c r="Y159" s="416"/>
      <c r="Z159" s="425"/>
      <c r="AA159" s="425"/>
    </row>
    <row r="160" spans="3:56" ht="13.9" customHeight="1">
      <c r="C160" s="201"/>
      <c r="D160" s="671"/>
      <c r="E160" s="660"/>
      <c r="F160" s="618" t="s">
        <v>434</v>
      </c>
      <c r="G160" s="619"/>
      <c r="H160" s="619"/>
      <c r="I160" s="619"/>
      <c r="J160" s="619"/>
      <c r="K160" s="619"/>
      <c r="L160" s="619"/>
      <c r="M160" s="619"/>
      <c r="N160" s="619"/>
      <c r="O160" s="619"/>
      <c r="P160" s="619"/>
      <c r="Q160" s="619"/>
      <c r="R160" s="619"/>
      <c r="S160" s="619"/>
      <c r="T160" s="619"/>
      <c r="U160" s="620"/>
      <c r="V160" s="180"/>
      <c r="W160" s="416"/>
      <c r="X160" s="416"/>
      <c r="Y160" s="416"/>
      <c r="Z160" s="425"/>
      <c r="AA160" s="425"/>
    </row>
    <row r="161" spans="3:56" ht="13.9" customHeight="1">
      <c r="C161" s="201"/>
      <c r="D161" s="671"/>
      <c r="E161" s="660"/>
      <c r="F161" s="618"/>
      <c r="G161" s="619"/>
      <c r="H161" s="619"/>
      <c r="I161" s="619"/>
      <c r="J161" s="619"/>
      <c r="K161" s="619"/>
      <c r="L161" s="619"/>
      <c r="M161" s="619"/>
      <c r="N161" s="619"/>
      <c r="O161" s="619"/>
      <c r="P161" s="619"/>
      <c r="Q161" s="619"/>
      <c r="R161" s="619"/>
      <c r="S161" s="619"/>
      <c r="T161" s="619"/>
      <c r="U161" s="620"/>
      <c r="V161" s="180"/>
      <c r="W161" s="416"/>
      <c r="X161" s="416"/>
      <c r="Y161" s="416"/>
      <c r="Z161" s="425"/>
      <c r="AA161" s="425"/>
    </row>
    <row r="162" spans="3:56" ht="13.9" customHeight="1">
      <c r="C162" s="201"/>
      <c r="D162" s="671"/>
      <c r="E162" s="660"/>
      <c r="F162" s="618"/>
      <c r="G162" s="619"/>
      <c r="H162" s="619"/>
      <c r="I162" s="619"/>
      <c r="J162" s="619"/>
      <c r="K162" s="619"/>
      <c r="L162" s="619"/>
      <c r="M162" s="619"/>
      <c r="N162" s="619"/>
      <c r="O162" s="619"/>
      <c r="P162" s="619"/>
      <c r="Q162" s="619"/>
      <c r="R162" s="619"/>
      <c r="S162" s="619"/>
      <c r="T162" s="619"/>
      <c r="U162" s="620"/>
      <c r="V162" s="180"/>
      <c r="W162" s="416"/>
      <c r="X162" s="416"/>
      <c r="Y162" s="416"/>
      <c r="Z162" s="425"/>
      <c r="AA162" s="425"/>
    </row>
    <row r="163" spans="3:56" ht="13.9" customHeight="1">
      <c r="C163" s="201"/>
      <c r="D163" s="671"/>
      <c r="E163" s="660"/>
      <c r="F163" s="618"/>
      <c r="G163" s="619"/>
      <c r="H163" s="619"/>
      <c r="I163" s="619"/>
      <c r="J163" s="619"/>
      <c r="K163" s="619"/>
      <c r="L163" s="619"/>
      <c r="M163" s="619"/>
      <c r="N163" s="619"/>
      <c r="O163" s="619"/>
      <c r="P163" s="619"/>
      <c r="Q163" s="619"/>
      <c r="R163" s="619"/>
      <c r="S163" s="619"/>
      <c r="T163" s="619"/>
      <c r="U163" s="620"/>
      <c r="V163" s="180"/>
      <c r="W163" s="416"/>
      <c r="X163" s="416"/>
      <c r="Y163" s="416"/>
      <c r="Z163" s="425"/>
      <c r="AA163" s="425"/>
    </row>
    <row r="164" spans="3:56" ht="13.9" customHeight="1">
      <c r="C164" s="201"/>
      <c r="D164" s="671"/>
      <c r="E164" s="660"/>
      <c r="F164" s="618"/>
      <c r="G164" s="619"/>
      <c r="H164" s="619"/>
      <c r="I164" s="619"/>
      <c r="J164" s="619"/>
      <c r="K164" s="619"/>
      <c r="L164" s="619"/>
      <c r="M164" s="619"/>
      <c r="N164" s="619"/>
      <c r="O164" s="619"/>
      <c r="P164" s="619"/>
      <c r="Q164" s="619"/>
      <c r="R164" s="619"/>
      <c r="S164" s="619"/>
      <c r="T164" s="619"/>
      <c r="U164" s="620"/>
      <c r="V164" s="180"/>
      <c r="W164" s="416"/>
      <c r="X164" s="416"/>
      <c r="Y164" s="416"/>
      <c r="Z164" s="425"/>
      <c r="AA164" s="425"/>
    </row>
    <row r="165" spans="3:56" ht="13.9" customHeight="1">
      <c r="C165" s="201"/>
      <c r="D165" s="671"/>
      <c r="E165" s="660"/>
      <c r="F165" s="618"/>
      <c r="G165" s="619"/>
      <c r="H165" s="619"/>
      <c r="I165" s="619"/>
      <c r="J165" s="619"/>
      <c r="K165" s="619"/>
      <c r="L165" s="619"/>
      <c r="M165" s="619"/>
      <c r="N165" s="619"/>
      <c r="O165" s="619"/>
      <c r="P165" s="619"/>
      <c r="Q165" s="619"/>
      <c r="R165" s="619"/>
      <c r="S165" s="619"/>
      <c r="T165" s="619"/>
      <c r="U165" s="620"/>
      <c r="V165" s="180"/>
      <c r="W165" s="416"/>
      <c r="X165" s="416"/>
      <c r="Y165" s="416"/>
      <c r="Z165" s="425"/>
      <c r="AA165" s="425"/>
    </row>
    <row r="166" spans="3:56" ht="13.9" customHeight="1">
      <c r="C166" s="201"/>
      <c r="D166" s="671"/>
      <c r="E166" s="660"/>
      <c r="F166" s="618"/>
      <c r="G166" s="619"/>
      <c r="H166" s="619"/>
      <c r="I166" s="619"/>
      <c r="J166" s="619"/>
      <c r="K166" s="619"/>
      <c r="L166" s="619"/>
      <c r="M166" s="619"/>
      <c r="N166" s="619"/>
      <c r="O166" s="619"/>
      <c r="P166" s="619"/>
      <c r="Q166" s="619"/>
      <c r="R166" s="619"/>
      <c r="S166" s="619"/>
      <c r="T166" s="619"/>
      <c r="U166" s="620"/>
      <c r="V166" s="718"/>
      <c r="W166" s="718"/>
      <c r="X166" s="718"/>
      <c r="Y166" s="718"/>
      <c r="Z166" s="718"/>
      <c r="AA166" s="425"/>
    </row>
    <row r="167" spans="3:56" ht="13.9" customHeight="1">
      <c r="C167" s="201"/>
      <c r="D167" s="672"/>
      <c r="E167" s="661"/>
      <c r="F167" s="621"/>
      <c r="G167" s="622"/>
      <c r="H167" s="622"/>
      <c r="I167" s="622"/>
      <c r="J167" s="622"/>
      <c r="K167" s="622"/>
      <c r="L167" s="622"/>
      <c r="M167" s="622"/>
      <c r="N167" s="622"/>
      <c r="O167" s="622"/>
      <c r="P167" s="622"/>
      <c r="Q167" s="622"/>
      <c r="R167" s="622"/>
      <c r="S167" s="622"/>
      <c r="T167" s="622"/>
      <c r="U167" s="623"/>
      <c r="V167" s="180"/>
      <c r="W167" s="416"/>
      <c r="X167" s="416"/>
      <c r="Y167" s="416"/>
      <c r="Z167" s="425"/>
      <c r="AA167" s="425"/>
    </row>
    <row r="168" spans="3:56" ht="13.9" customHeight="1">
      <c r="C168" s="201"/>
      <c r="D168" s="670" t="s">
        <v>19</v>
      </c>
      <c r="E168" s="659" t="s">
        <v>185</v>
      </c>
      <c r="F168" s="417" t="s">
        <v>409</v>
      </c>
      <c r="G168" s="33"/>
      <c r="H168" s="33"/>
      <c r="I168" s="31"/>
      <c r="J168" s="31"/>
      <c r="K168" s="31"/>
      <c r="L168" s="32"/>
      <c r="M168" s="32"/>
      <c r="N168" s="32"/>
      <c r="O168" s="33"/>
      <c r="P168" s="33"/>
      <c r="Q168" s="33"/>
      <c r="R168" s="33"/>
      <c r="S168" s="31"/>
      <c r="T168" s="399"/>
      <c r="U168" s="413"/>
      <c r="V168" s="180"/>
      <c r="W168" s="416"/>
      <c r="X168" s="416"/>
      <c r="Y168" s="416"/>
      <c r="Z168" s="425"/>
      <c r="AA168" s="425"/>
    </row>
    <row r="169" spans="3:56" ht="37.9" customHeight="1">
      <c r="C169" s="201"/>
      <c r="D169" s="671"/>
      <c r="E169" s="660"/>
      <c r="F169" s="739" t="s">
        <v>313</v>
      </c>
      <c r="G169" s="740"/>
      <c r="H169" s="740"/>
      <c r="I169" s="740"/>
      <c r="J169" s="740"/>
      <c r="K169" s="741">
        <f>+別紙!X24</f>
        <v>0</v>
      </c>
      <c r="L169" s="741"/>
      <c r="M169" s="741"/>
      <c r="N169" s="741"/>
      <c r="O169" s="741"/>
      <c r="P169" s="202" t="s">
        <v>13</v>
      </c>
      <c r="Q169" s="736" t="s">
        <v>333</v>
      </c>
      <c r="R169" s="736"/>
      <c r="S169" s="736"/>
      <c r="T169" s="736"/>
      <c r="U169" s="737"/>
      <c r="V169" s="400"/>
      <c r="W169" s="400"/>
      <c r="X169" s="180"/>
      <c r="Y169" s="416"/>
      <c r="Z169" s="416"/>
      <c r="AA169" s="416"/>
      <c r="BC169" s="48"/>
      <c r="BD169" s="48"/>
    </row>
    <row r="170" spans="3:56" ht="37.9" customHeight="1">
      <c r="C170" s="201"/>
      <c r="D170" s="671"/>
      <c r="E170" s="660"/>
      <c r="F170" s="739" t="s">
        <v>314</v>
      </c>
      <c r="G170" s="740"/>
      <c r="H170" s="740"/>
      <c r="I170" s="740"/>
      <c r="J170" s="740"/>
      <c r="K170" s="741">
        <f>+別紙!X27</f>
        <v>0</v>
      </c>
      <c r="L170" s="741"/>
      <c r="M170" s="741"/>
      <c r="N170" s="741"/>
      <c r="O170" s="741"/>
      <c r="P170" s="202" t="s">
        <v>13</v>
      </c>
      <c r="Q170" s="736" t="s">
        <v>334</v>
      </c>
      <c r="R170" s="736"/>
      <c r="S170" s="736"/>
      <c r="T170" s="736"/>
      <c r="U170" s="737"/>
      <c r="V170" s="400"/>
      <c r="W170" s="400"/>
      <c r="X170" s="180"/>
      <c r="Y170" s="416"/>
      <c r="Z170" s="416"/>
      <c r="AA170" s="416"/>
      <c r="BC170" s="48"/>
      <c r="BD170" s="48"/>
    </row>
    <row r="171" spans="3:56" ht="15" customHeight="1">
      <c r="C171" s="201"/>
      <c r="D171" s="671"/>
      <c r="E171" s="660"/>
      <c r="F171" s="181" t="s">
        <v>184</v>
      </c>
      <c r="G171" s="38"/>
      <c r="H171" s="38"/>
      <c r="I171" s="36"/>
      <c r="J171" s="36"/>
      <c r="K171" s="36"/>
      <c r="L171" s="37"/>
      <c r="M171" s="37"/>
      <c r="N171" s="37"/>
      <c r="O171" s="38"/>
      <c r="P171" s="38"/>
      <c r="Q171" s="38"/>
      <c r="R171" s="38"/>
      <c r="S171" s="36"/>
      <c r="T171" s="399"/>
      <c r="U171" s="413"/>
      <c r="V171" s="180"/>
      <c r="W171" s="416"/>
      <c r="X171" s="416"/>
      <c r="Y171" s="416"/>
      <c r="Z171" s="425"/>
      <c r="AA171" s="425"/>
    </row>
    <row r="172" spans="3:56" ht="13.9" customHeight="1">
      <c r="C172" s="201"/>
      <c r="D172" s="671"/>
      <c r="E172" s="660"/>
      <c r="F172" s="618" t="s">
        <v>435</v>
      </c>
      <c r="G172" s="619"/>
      <c r="H172" s="619"/>
      <c r="I172" s="619"/>
      <c r="J172" s="619"/>
      <c r="K172" s="619"/>
      <c r="L172" s="619"/>
      <c r="M172" s="619"/>
      <c r="N172" s="619"/>
      <c r="O172" s="619"/>
      <c r="P172" s="619"/>
      <c r="Q172" s="619"/>
      <c r="R172" s="619"/>
      <c r="S172" s="619"/>
      <c r="T172" s="619"/>
      <c r="U172" s="620"/>
      <c r="V172" s="180"/>
      <c r="W172" s="416"/>
      <c r="X172" s="416"/>
      <c r="Y172" s="416"/>
      <c r="Z172" s="425"/>
      <c r="AA172" s="425"/>
    </row>
    <row r="173" spans="3:56" ht="13.9" customHeight="1">
      <c r="C173" s="201"/>
      <c r="D173" s="671"/>
      <c r="E173" s="660"/>
      <c r="F173" s="618"/>
      <c r="G173" s="619"/>
      <c r="H173" s="619"/>
      <c r="I173" s="619"/>
      <c r="J173" s="619"/>
      <c r="K173" s="619"/>
      <c r="L173" s="619"/>
      <c r="M173" s="619"/>
      <c r="N173" s="619"/>
      <c r="O173" s="619"/>
      <c r="P173" s="619"/>
      <c r="Q173" s="619"/>
      <c r="R173" s="619"/>
      <c r="S173" s="619"/>
      <c r="T173" s="619"/>
      <c r="U173" s="620"/>
      <c r="V173" s="180"/>
      <c r="W173" s="416"/>
      <c r="X173" s="416"/>
      <c r="Y173" s="416"/>
      <c r="Z173" s="425"/>
      <c r="AA173" s="425"/>
    </row>
    <row r="174" spans="3:56" ht="13.9" customHeight="1">
      <c r="C174" s="201"/>
      <c r="D174" s="671"/>
      <c r="E174" s="660"/>
      <c r="F174" s="618"/>
      <c r="G174" s="619"/>
      <c r="H174" s="619"/>
      <c r="I174" s="619"/>
      <c r="J174" s="619"/>
      <c r="K174" s="619"/>
      <c r="L174" s="619"/>
      <c r="M174" s="619"/>
      <c r="N174" s="619"/>
      <c r="O174" s="619"/>
      <c r="P174" s="619"/>
      <c r="Q174" s="619"/>
      <c r="R174" s="619"/>
      <c r="S174" s="619"/>
      <c r="T174" s="619"/>
      <c r="U174" s="620"/>
      <c r="V174" s="180"/>
      <c r="W174" s="416"/>
      <c r="X174" s="416"/>
      <c r="Y174" s="416"/>
      <c r="Z174" s="425"/>
      <c r="AA174" s="425"/>
    </row>
    <row r="175" spans="3:56" ht="13.9" customHeight="1">
      <c r="C175" s="201"/>
      <c r="D175" s="671"/>
      <c r="E175" s="660"/>
      <c r="F175" s="618"/>
      <c r="G175" s="619"/>
      <c r="H175" s="619"/>
      <c r="I175" s="619"/>
      <c r="J175" s="619"/>
      <c r="K175" s="619"/>
      <c r="L175" s="619"/>
      <c r="M175" s="619"/>
      <c r="N175" s="619"/>
      <c r="O175" s="619"/>
      <c r="P175" s="619"/>
      <c r="Q175" s="619"/>
      <c r="R175" s="619"/>
      <c r="S175" s="619"/>
      <c r="T175" s="619"/>
      <c r="U175" s="620"/>
      <c r="V175" s="180"/>
      <c r="W175" s="416"/>
      <c r="X175" s="416"/>
      <c r="Y175" s="416"/>
      <c r="Z175" s="425"/>
      <c r="AA175" s="425"/>
    </row>
    <row r="176" spans="3:56" ht="13.9" customHeight="1">
      <c r="C176" s="201"/>
      <c r="D176" s="671"/>
      <c r="E176" s="660"/>
      <c r="F176" s="618"/>
      <c r="G176" s="619"/>
      <c r="H176" s="619"/>
      <c r="I176" s="619"/>
      <c r="J176" s="619"/>
      <c r="K176" s="619"/>
      <c r="L176" s="619"/>
      <c r="M176" s="619"/>
      <c r="N176" s="619"/>
      <c r="O176" s="619"/>
      <c r="P176" s="619"/>
      <c r="Q176" s="619"/>
      <c r="R176" s="619"/>
      <c r="S176" s="619"/>
      <c r="T176" s="619"/>
      <c r="U176" s="620"/>
      <c r="V176" s="180"/>
      <c r="W176" s="416"/>
      <c r="X176" s="416"/>
      <c r="Y176" s="416"/>
      <c r="Z176" s="425"/>
      <c r="AA176" s="425"/>
    </row>
    <row r="177" spans="3:56" ht="13.9" customHeight="1">
      <c r="C177" s="201"/>
      <c r="D177" s="671"/>
      <c r="E177" s="660"/>
      <c r="F177" s="618"/>
      <c r="G177" s="619"/>
      <c r="H177" s="619"/>
      <c r="I177" s="619"/>
      <c r="J177" s="619"/>
      <c r="K177" s="619"/>
      <c r="L177" s="619"/>
      <c r="M177" s="619"/>
      <c r="N177" s="619"/>
      <c r="O177" s="619"/>
      <c r="P177" s="619"/>
      <c r="Q177" s="619"/>
      <c r="R177" s="619"/>
      <c r="S177" s="619"/>
      <c r="T177" s="619"/>
      <c r="U177" s="620"/>
      <c r="V177" s="180"/>
      <c r="W177" s="416"/>
      <c r="X177" s="416"/>
      <c r="Y177" s="416"/>
      <c r="Z177" s="425"/>
      <c r="AA177" s="425"/>
    </row>
    <row r="178" spans="3:56" ht="13.9" customHeight="1">
      <c r="C178" s="201"/>
      <c r="D178" s="671"/>
      <c r="E178" s="660"/>
      <c r="F178" s="618"/>
      <c r="G178" s="619"/>
      <c r="H178" s="619"/>
      <c r="I178" s="619"/>
      <c r="J178" s="619"/>
      <c r="K178" s="619"/>
      <c r="L178" s="619"/>
      <c r="M178" s="619"/>
      <c r="N178" s="619"/>
      <c r="O178" s="619"/>
      <c r="P178" s="619"/>
      <c r="Q178" s="619"/>
      <c r="R178" s="619"/>
      <c r="S178" s="619"/>
      <c r="T178" s="619"/>
      <c r="U178" s="620"/>
      <c r="V178" s="718"/>
      <c r="W178" s="718"/>
      <c r="X178" s="718"/>
      <c r="Y178" s="718"/>
      <c r="Z178" s="718"/>
      <c r="AA178" s="718"/>
    </row>
    <row r="179" spans="3:56" ht="13.9" customHeight="1">
      <c r="C179" s="203"/>
      <c r="D179" s="672"/>
      <c r="E179" s="661"/>
      <c r="F179" s="621"/>
      <c r="G179" s="622"/>
      <c r="H179" s="622"/>
      <c r="I179" s="622"/>
      <c r="J179" s="622"/>
      <c r="K179" s="622"/>
      <c r="L179" s="622"/>
      <c r="M179" s="622"/>
      <c r="N179" s="622"/>
      <c r="O179" s="622"/>
      <c r="P179" s="622"/>
      <c r="Q179" s="622"/>
      <c r="R179" s="622"/>
      <c r="S179" s="622"/>
      <c r="T179" s="622"/>
      <c r="U179" s="623"/>
      <c r="V179" s="180"/>
      <c r="W179" s="416"/>
      <c r="X179" s="416"/>
      <c r="Y179" s="416"/>
      <c r="Z179" s="425"/>
      <c r="AA179" s="425"/>
    </row>
    <row r="180" spans="3:56" ht="18" customHeight="1">
      <c r="C180" s="733" t="s">
        <v>392</v>
      </c>
      <c r="D180" s="733"/>
      <c r="E180" s="733"/>
      <c r="F180" s="733"/>
      <c r="G180" s="733"/>
      <c r="H180" s="733"/>
      <c r="I180" s="733"/>
      <c r="J180" s="733"/>
      <c r="K180" s="733"/>
      <c r="L180" s="733"/>
      <c r="M180" s="733"/>
      <c r="N180" s="733"/>
      <c r="O180" s="733"/>
      <c r="P180" s="733"/>
      <c r="Q180" s="733"/>
      <c r="R180" s="733"/>
      <c r="S180" s="733"/>
      <c r="T180" s="733"/>
      <c r="U180" s="733"/>
      <c r="V180" s="180"/>
      <c r="W180" s="416"/>
      <c r="X180" s="416"/>
      <c r="Y180" s="416"/>
      <c r="Z180" s="425"/>
      <c r="AA180" s="425"/>
    </row>
    <row r="181" spans="3:56" ht="15" customHeight="1">
      <c r="C181" s="196" t="s">
        <v>318</v>
      </c>
      <c r="D181" s="199"/>
      <c r="E181" s="200"/>
      <c r="F181" s="547"/>
      <c r="G181" s="547"/>
      <c r="H181" s="547"/>
      <c r="I181" s="547"/>
      <c r="J181" s="547"/>
      <c r="K181" s="547"/>
      <c r="L181" s="547"/>
      <c r="M181" s="547"/>
      <c r="N181" s="547"/>
      <c r="O181" s="547"/>
      <c r="P181" s="547"/>
      <c r="Q181" s="547"/>
      <c r="R181" s="547"/>
      <c r="S181" s="547"/>
      <c r="T181" s="547"/>
      <c r="U181" s="319"/>
      <c r="V181" s="180"/>
      <c r="W181" s="416"/>
      <c r="X181" s="416"/>
      <c r="Y181" s="416"/>
      <c r="Z181" s="425"/>
      <c r="AA181" s="425"/>
    </row>
    <row r="182" spans="3:56" ht="15" customHeight="1">
      <c r="C182" s="201"/>
      <c r="D182" s="670" t="s">
        <v>17</v>
      </c>
      <c r="E182" s="746" t="s">
        <v>182</v>
      </c>
      <c r="F182" s="33" t="s">
        <v>410</v>
      </c>
      <c r="G182" s="454"/>
      <c r="H182" s="454"/>
      <c r="I182" s="455"/>
      <c r="J182" s="455"/>
      <c r="K182" s="455"/>
      <c r="L182" s="456"/>
      <c r="M182" s="456"/>
      <c r="N182" s="456"/>
      <c r="O182" s="454"/>
      <c r="P182" s="454"/>
      <c r="Q182" s="454"/>
      <c r="R182" s="454"/>
      <c r="S182" s="455"/>
      <c r="T182" s="455"/>
      <c r="U182" s="457"/>
      <c r="V182" s="180"/>
      <c r="W182" s="416"/>
      <c r="X182" s="416"/>
      <c r="Y182" s="416"/>
      <c r="Z182" s="425"/>
      <c r="AA182" s="425"/>
    </row>
    <row r="183" spans="3:56" ht="45" customHeight="1">
      <c r="C183" s="201"/>
      <c r="D183" s="671"/>
      <c r="E183" s="747"/>
      <c r="F183" s="734" t="s">
        <v>319</v>
      </c>
      <c r="G183" s="735"/>
      <c r="H183" s="735"/>
      <c r="I183" s="735"/>
      <c r="J183" s="735"/>
      <c r="K183" s="738" t="str">
        <f>+別紙!X13</f>
        <v>0</v>
      </c>
      <c r="L183" s="738"/>
      <c r="M183" s="738"/>
      <c r="N183" s="738"/>
      <c r="O183" s="738"/>
      <c r="P183" s="458" t="s">
        <v>13</v>
      </c>
      <c r="Q183" s="742" t="s">
        <v>335</v>
      </c>
      <c r="R183" s="742"/>
      <c r="S183" s="742"/>
      <c r="T183" s="742"/>
      <c r="U183" s="743"/>
      <c r="V183" s="400"/>
      <c r="W183" s="400"/>
      <c r="X183" s="180"/>
      <c r="Y183" s="416"/>
      <c r="Z183" s="416"/>
      <c r="AA183" s="416"/>
      <c r="BC183" s="48"/>
      <c r="BD183" s="48"/>
    </row>
    <row r="184" spans="3:56" ht="13.9" customHeight="1">
      <c r="C184" s="201"/>
      <c r="D184" s="671"/>
      <c r="E184" s="747"/>
      <c r="F184" s="459" t="s">
        <v>183</v>
      </c>
      <c r="G184" s="460"/>
      <c r="H184" s="460"/>
      <c r="I184" s="314"/>
      <c r="J184" s="314"/>
      <c r="K184" s="314"/>
      <c r="L184" s="314"/>
      <c r="M184" s="314"/>
      <c r="N184" s="314"/>
      <c r="O184" s="314"/>
      <c r="P184" s="314"/>
      <c r="Q184" s="314"/>
      <c r="R184" s="314"/>
      <c r="S184" s="314"/>
      <c r="T184" s="405"/>
      <c r="U184" s="424"/>
      <c r="V184" s="180"/>
      <c r="W184" s="416"/>
      <c r="X184" s="416"/>
      <c r="Y184" s="416"/>
      <c r="Z184" s="425"/>
      <c r="AA184" s="425"/>
    </row>
    <row r="185" spans="3:56" ht="13.9" customHeight="1">
      <c r="C185" s="201"/>
      <c r="D185" s="671"/>
      <c r="E185" s="747"/>
      <c r="F185" s="618" t="s">
        <v>436</v>
      </c>
      <c r="G185" s="619"/>
      <c r="H185" s="619"/>
      <c r="I185" s="619"/>
      <c r="J185" s="619"/>
      <c r="K185" s="619"/>
      <c r="L185" s="619"/>
      <c r="M185" s="619"/>
      <c r="N185" s="619"/>
      <c r="O185" s="619"/>
      <c r="P185" s="619"/>
      <c r="Q185" s="619"/>
      <c r="R185" s="619"/>
      <c r="S185" s="619"/>
      <c r="T185" s="619"/>
      <c r="U185" s="620"/>
      <c r="V185" s="180"/>
      <c r="W185" s="416"/>
      <c r="X185" s="416"/>
      <c r="Y185" s="416"/>
      <c r="Z185" s="425"/>
      <c r="AA185" s="425"/>
    </row>
    <row r="186" spans="3:56" ht="13.9" customHeight="1">
      <c r="C186" s="201"/>
      <c r="D186" s="671"/>
      <c r="E186" s="747"/>
      <c r="F186" s="618"/>
      <c r="G186" s="619"/>
      <c r="H186" s="619"/>
      <c r="I186" s="619"/>
      <c r="J186" s="619"/>
      <c r="K186" s="619"/>
      <c r="L186" s="619"/>
      <c r="M186" s="619"/>
      <c r="N186" s="619"/>
      <c r="O186" s="619"/>
      <c r="P186" s="619"/>
      <c r="Q186" s="619"/>
      <c r="R186" s="619"/>
      <c r="S186" s="619"/>
      <c r="T186" s="619"/>
      <c r="U186" s="620"/>
      <c r="V186" s="180"/>
      <c r="W186" s="416"/>
      <c r="X186" s="416"/>
      <c r="Y186" s="416"/>
      <c r="Z186" s="425"/>
      <c r="AA186" s="425"/>
    </row>
    <row r="187" spans="3:56" ht="13.9" customHeight="1">
      <c r="C187" s="201"/>
      <c r="D187" s="671"/>
      <c r="E187" s="747"/>
      <c r="F187" s="618"/>
      <c r="G187" s="619"/>
      <c r="H187" s="619"/>
      <c r="I187" s="619"/>
      <c r="J187" s="619"/>
      <c r="K187" s="619"/>
      <c r="L187" s="619"/>
      <c r="M187" s="619"/>
      <c r="N187" s="619"/>
      <c r="O187" s="619"/>
      <c r="P187" s="619"/>
      <c r="Q187" s="619"/>
      <c r="R187" s="619"/>
      <c r="S187" s="619"/>
      <c r="T187" s="619"/>
      <c r="U187" s="620"/>
      <c r="V187" s="180"/>
      <c r="W187" s="416"/>
      <c r="X187" s="416"/>
      <c r="Y187" s="416"/>
      <c r="Z187" s="425"/>
      <c r="AA187" s="425"/>
    </row>
    <row r="188" spans="3:56" ht="13.9" customHeight="1">
      <c r="C188" s="201"/>
      <c r="D188" s="671"/>
      <c r="E188" s="747"/>
      <c r="F188" s="618"/>
      <c r="G188" s="619"/>
      <c r="H188" s="619"/>
      <c r="I188" s="619"/>
      <c r="J188" s="619"/>
      <c r="K188" s="619"/>
      <c r="L188" s="619"/>
      <c r="M188" s="619"/>
      <c r="N188" s="619"/>
      <c r="O188" s="619"/>
      <c r="P188" s="619"/>
      <c r="Q188" s="619"/>
      <c r="R188" s="619"/>
      <c r="S188" s="619"/>
      <c r="T188" s="619"/>
      <c r="U188" s="620"/>
      <c r="V188" s="180"/>
      <c r="W188" s="416"/>
      <c r="X188" s="416"/>
      <c r="Y188" s="416"/>
      <c r="Z188" s="425"/>
      <c r="AA188" s="425"/>
    </row>
    <row r="189" spans="3:56" ht="13.9" customHeight="1">
      <c r="C189" s="201"/>
      <c r="D189" s="671"/>
      <c r="E189" s="747"/>
      <c r="F189" s="618"/>
      <c r="G189" s="619"/>
      <c r="H189" s="619"/>
      <c r="I189" s="619"/>
      <c r="J189" s="619"/>
      <c r="K189" s="619"/>
      <c r="L189" s="619"/>
      <c r="M189" s="619"/>
      <c r="N189" s="619"/>
      <c r="O189" s="619"/>
      <c r="P189" s="619"/>
      <c r="Q189" s="619"/>
      <c r="R189" s="619"/>
      <c r="S189" s="619"/>
      <c r="T189" s="619"/>
      <c r="U189" s="620"/>
      <c r="V189" s="180"/>
      <c r="W189" s="416"/>
      <c r="X189" s="416"/>
      <c r="Y189" s="416"/>
      <c r="Z189" s="425"/>
      <c r="AA189" s="425"/>
    </row>
    <row r="190" spans="3:56" ht="13.9" customHeight="1">
      <c r="C190" s="201"/>
      <c r="D190" s="671"/>
      <c r="E190" s="747"/>
      <c r="F190" s="618"/>
      <c r="G190" s="619"/>
      <c r="H190" s="619"/>
      <c r="I190" s="619"/>
      <c r="J190" s="619"/>
      <c r="K190" s="619"/>
      <c r="L190" s="619"/>
      <c r="M190" s="619"/>
      <c r="N190" s="619"/>
      <c r="O190" s="619"/>
      <c r="P190" s="619"/>
      <c r="Q190" s="619"/>
      <c r="R190" s="619"/>
      <c r="S190" s="619"/>
      <c r="T190" s="619"/>
      <c r="U190" s="620"/>
      <c r="V190" s="180"/>
      <c r="W190" s="416"/>
      <c r="X190" s="416"/>
      <c r="Y190" s="416"/>
      <c r="Z190" s="425"/>
      <c r="AA190" s="425"/>
    </row>
    <row r="191" spans="3:56" ht="13.9" customHeight="1">
      <c r="C191" s="201"/>
      <c r="D191" s="671"/>
      <c r="E191" s="747"/>
      <c r="F191" s="618"/>
      <c r="G191" s="619"/>
      <c r="H191" s="619"/>
      <c r="I191" s="619"/>
      <c r="J191" s="619"/>
      <c r="K191" s="619"/>
      <c r="L191" s="619"/>
      <c r="M191" s="619"/>
      <c r="N191" s="619"/>
      <c r="O191" s="619"/>
      <c r="P191" s="619"/>
      <c r="Q191" s="619"/>
      <c r="R191" s="619"/>
      <c r="S191" s="619"/>
      <c r="T191" s="619"/>
      <c r="U191" s="620"/>
      <c r="V191" s="180"/>
      <c r="W191" s="416"/>
      <c r="X191" s="416"/>
      <c r="Y191" s="416"/>
      <c r="Z191" s="425"/>
      <c r="AA191" s="425"/>
    </row>
    <row r="192" spans="3:56" ht="13.9" customHeight="1">
      <c r="C192" s="201"/>
      <c r="D192" s="671"/>
      <c r="E192" s="747"/>
      <c r="F192" s="618"/>
      <c r="G192" s="619"/>
      <c r="H192" s="619"/>
      <c r="I192" s="619"/>
      <c r="J192" s="619"/>
      <c r="K192" s="619"/>
      <c r="L192" s="619"/>
      <c r="M192" s="619"/>
      <c r="N192" s="619"/>
      <c r="O192" s="619"/>
      <c r="P192" s="619"/>
      <c r="Q192" s="619"/>
      <c r="R192" s="619"/>
      <c r="S192" s="619"/>
      <c r="T192" s="619"/>
      <c r="U192" s="620"/>
      <c r="V192" s="718"/>
      <c r="W192" s="718"/>
      <c r="X192" s="718"/>
      <c r="Y192" s="718"/>
      <c r="Z192" s="718"/>
      <c r="AA192" s="425"/>
    </row>
    <row r="193" spans="3:56" ht="13.9" customHeight="1">
      <c r="C193" s="201"/>
      <c r="D193" s="672"/>
      <c r="E193" s="748"/>
      <c r="F193" s="621"/>
      <c r="G193" s="622"/>
      <c r="H193" s="622"/>
      <c r="I193" s="622"/>
      <c r="J193" s="622"/>
      <c r="K193" s="622"/>
      <c r="L193" s="622"/>
      <c r="M193" s="622"/>
      <c r="N193" s="622"/>
      <c r="O193" s="622"/>
      <c r="P193" s="622"/>
      <c r="Q193" s="622"/>
      <c r="R193" s="622"/>
      <c r="S193" s="622"/>
      <c r="T193" s="622"/>
      <c r="U193" s="623"/>
      <c r="V193" s="180"/>
      <c r="W193" s="416"/>
      <c r="X193" s="416"/>
      <c r="Y193" s="416"/>
      <c r="Z193" s="425"/>
      <c r="AA193" s="425"/>
    </row>
    <row r="194" spans="3:56" ht="15" customHeight="1">
      <c r="C194" s="201"/>
      <c r="D194" s="670" t="s">
        <v>19</v>
      </c>
      <c r="E194" s="659" t="s">
        <v>185</v>
      </c>
      <c r="F194" s="417" t="s">
        <v>409</v>
      </c>
      <c r="G194" s="202"/>
      <c r="H194" s="202"/>
      <c r="I194" s="426"/>
      <c r="J194" s="426"/>
      <c r="K194" s="426"/>
      <c r="L194" s="446"/>
      <c r="M194" s="446"/>
      <c r="N194" s="446"/>
      <c r="O194" s="202"/>
      <c r="P194" s="202"/>
      <c r="Q194" s="202"/>
      <c r="R194" s="202"/>
      <c r="S194" s="426"/>
      <c r="T194" s="399"/>
      <c r="U194" s="413"/>
      <c r="V194" s="180"/>
      <c r="W194" s="416"/>
      <c r="X194" s="416"/>
      <c r="Y194" s="416"/>
      <c r="Z194" s="425"/>
      <c r="AA194" s="425"/>
    </row>
    <row r="195" spans="3:56" ht="45" customHeight="1">
      <c r="C195" s="201"/>
      <c r="D195" s="671"/>
      <c r="E195" s="660"/>
      <c r="F195" s="739" t="s">
        <v>320</v>
      </c>
      <c r="G195" s="740"/>
      <c r="H195" s="740"/>
      <c r="I195" s="740"/>
      <c r="J195" s="740"/>
      <c r="K195" s="741">
        <f>+別紙!X22+別紙!X29</f>
        <v>0</v>
      </c>
      <c r="L195" s="741"/>
      <c r="M195" s="741"/>
      <c r="N195" s="741"/>
      <c r="O195" s="741"/>
      <c r="P195" s="194" t="s">
        <v>13</v>
      </c>
      <c r="Q195" s="736" t="s">
        <v>336</v>
      </c>
      <c r="R195" s="736"/>
      <c r="S195" s="736"/>
      <c r="T195" s="736"/>
      <c r="U195" s="737"/>
      <c r="V195" s="400"/>
      <c r="W195" s="400"/>
      <c r="X195" s="180"/>
      <c r="Y195" s="416"/>
      <c r="Z195" s="416"/>
      <c r="AA195" s="416"/>
      <c r="BC195" s="48"/>
      <c r="BD195" s="48"/>
    </row>
    <row r="196" spans="3:56" ht="15" customHeight="1">
      <c r="C196" s="201"/>
      <c r="D196" s="671"/>
      <c r="E196" s="660"/>
      <c r="F196" s="181" t="s">
        <v>184</v>
      </c>
      <c r="G196" s="38"/>
      <c r="H196" s="38"/>
      <c r="I196" s="36"/>
      <c r="J196" s="36"/>
      <c r="K196" s="36"/>
      <c r="L196" s="37"/>
      <c r="M196" s="37"/>
      <c r="N196" s="37"/>
      <c r="O196" s="38"/>
      <c r="P196" s="38"/>
      <c r="Q196" s="38"/>
      <c r="R196" s="38"/>
      <c r="S196" s="36"/>
      <c r="T196" s="399"/>
      <c r="U196" s="413"/>
      <c r="V196" s="180"/>
      <c r="W196" s="416"/>
      <c r="X196" s="416"/>
      <c r="Y196" s="416"/>
      <c r="Z196" s="425"/>
      <c r="AA196" s="425"/>
    </row>
    <row r="197" spans="3:56" ht="13.9" customHeight="1">
      <c r="C197" s="201"/>
      <c r="D197" s="671"/>
      <c r="E197" s="660"/>
      <c r="F197" s="618" t="s">
        <v>436</v>
      </c>
      <c r="G197" s="619"/>
      <c r="H197" s="619"/>
      <c r="I197" s="619"/>
      <c r="J197" s="619"/>
      <c r="K197" s="619"/>
      <c r="L197" s="619"/>
      <c r="M197" s="619"/>
      <c r="N197" s="619"/>
      <c r="O197" s="619"/>
      <c r="P197" s="619"/>
      <c r="Q197" s="619"/>
      <c r="R197" s="619"/>
      <c r="S197" s="619"/>
      <c r="T197" s="619"/>
      <c r="U197" s="620"/>
      <c r="V197" s="180"/>
      <c r="W197" s="416"/>
      <c r="X197" s="416"/>
      <c r="Y197" s="416"/>
      <c r="Z197" s="425"/>
      <c r="AA197" s="425"/>
    </row>
    <row r="198" spans="3:56" ht="13.9" customHeight="1">
      <c r="C198" s="201"/>
      <c r="D198" s="671"/>
      <c r="E198" s="660"/>
      <c r="F198" s="618"/>
      <c r="G198" s="619"/>
      <c r="H198" s="619"/>
      <c r="I198" s="619"/>
      <c r="J198" s="619"/>
      <c r="K198" s="619"/>
      <c r="L198" s="619"/>
      <c r="M198" s="619"/>
      <c r="N198" s="619"/>
      <c r="O198" s="619"/>
      <c r="P198" s="619"/>
      <c r="Q198" s="619"/>
      <c r="R198" s="619"/>
      <c r="S198" s="619"/>
      <c r="T198" s="619"/>
      <c r="U198" s="620"/>
      <c r="V198" s="180"/>
      <c r="W198" s="416"/>
      <c r="X198" s="416"/>
      <c r="Y198" s="416"/>
      <c r="Z198" s="425"/>
      <c r="AA198" s="425"/>
    </row>
    <row r="199" spans="3:56" ht="13.9" customHeight="1">
      <c r="C199" s="201"/>
      <c r="D199" s="671"/>
      <c r="E199" s="660"/>
      <c r="F199" s="618"/>
      <c r="G199" s="619"/>
      <c r="H199" s="619"/>
      <c r="I199" s="619"/>
      <c r="J199" s="619"/>
      <c r="K199" s="619"/>
      <c r="L199" s="619"/>
      <c r="M199" s="619"/>
      <c r="N199" s="619"/>
      <c r="O199" s="619"/>
      <c r="P199" s="619"/>
      <c r="Q199" s="619"/>
      <c r="R199" s="619"/>
      <c r="S199" s="619"/>
      <c r="T199" s="619"/>
      <c r="U199" s="620"/>
      <c r="V199" s="180"/>
      <c r="W199" s="416"/>
      <c r="X199" s="416"/>
      <c r="Y199" s="416"/>
      <c r="Z199" s="425"/>
      <c r="AA199" s="425"/>
    </row>
    <row r="200" spans="3:56" ht="13.9" customHeight="1">
      <c r="C200" s="201"/>
      <c r="D200" s="671"/>
      <c r="E200" s="660"/>
      <c r="F200" s="618"/>
      <c r="G200" s="619"/>
      <c r="H200" s="619"/>
      <c r="I200" s="619"/>
      <c r="J200" s="619"/>
      <c r="K200" s="619"/>
      <c r="L200" s="619"/>
      <c r="M200" s="619"/>
      <c r="N200" s="619"/>
      <c r="O200" s="619"/>
      <c r="P200" s="619"/>
      <c r="Q200" s="619"/>
      <c r="R200" s="619"/>
      <c r="S200" s="619"/>
      <c r="T200" s="619"/>
      <c r="U200" s="620"/>
      <c r="V200" s="180"/>
      <c r="W200" s="416"/>
      <c r="X200" s="416"/>
      <c r="Y200" s="416"/>
      <c r="Z200" s="425"/>
      <c r="AA200" s="425"/>
    </row>
    <row r="201" spans="3:56" ht="13.9" customHeight="1">
      <c r="C201" s="201"/>
      <c r="D201" s="671"/>
      <c r="E201" s="660"/>
      <c r="F201" s="618"/>
      <c r="G201" s="619"/>
      <c r="H201" s="619"/>
      <c r="I201" s="619"/>
      <c r="J201" s="619"/>
      <c r="K201" s="619"/>
      <c r="L201" s="619"/>
      <c r="M201" s="619"/>
      <c r="N201" s="619"/>
      <c r="O201" s="619"/>
      <c r="P201" s="619"/>
      <c r="Q201" s="619"/>
      <c r="R201" s="619"/>
      <c r="S201" s="619"/>
      <c r="T201" s="619"/>
      <c r="U201" s="620"/>
      <c r="V201" s="180"/>
      <c r="W201" s="416"/>
      <c r="X201" s="416"/>
      <c r="Y201" s="416"/>
      <c r="Z201" s="425"/>
      <c r="AA201" s="425"/>
    </row>
    <row r="202" spans="3:56" ht="13.9" customHeight="1">
      <c r="C202" s="201"/>
      <c r="D202" s="671"/>
      <c r="E202" s="660"/>
      <c r="F202" s="618"/>
      <c r="G202" s="619"/>
      <c r="H202" s="619"/>
      <c r="I202" s="619"/>
      <c r="J202" s="619"/>
      <c r="K202" s="619"/>
      <c r="L202" s="619"/>
      <c r="M202" s="619"/>
      <c r="N202" s="619"/>
      <c r="O202" s="619"/>
      <c r="P202" s="619"/>
      <c r="Q202" s="619"/>
      <c r="R202" s="619"/>
      <c r="S202" s="619"/>
      <c r="T202" s="619"/>
      <c r="U202" s="620"/>
      <c r="V202" s="180"/>
      <c r="W202" s="416"/>
      <c r="X202" s="416"/>
      <c r="Y202" s="416"/>
      <c r="Z202" s="425"/>
      <c r="AA202" s="425"/>
    </row>
    <row r="203" spans="3:56" ht="13.9" customHeight="1">
      <c r="C203" s="201"/>
      <c r="D203" s="671"/>
      <c r="E203" s="660"/>
      <c r="F203" s="618"/>
      <c r="G203" s="619"/>
      <c r="H203" s="619"/>
      <c r="I203" s="619"/>
      <c r="J203" s="619"/>
      <c r="K203" s="619"/>
      <c r="L203" s="619"/>
      <c r="M203" s="619"/>
      <c r="N203" s="619"/>
      <c r="O203" s="619"/>
      <c r="P203" s="619"/>
      <c r="Q203" s="619"/>
      <c r="R203" s="619"/>
      <c r="S203" s="619"/>
      <c r="T203" s="619"/>
      <c r="U203" s="620"/>
      <c r="V203" s="180"/>
      <c r="W203" s="416"/>
      <c r="X203" s="416"/>
      <c r="Y203" s="416"/>
      <c r="Z203" s="425"/>
      <c r="AA203" s="425"/>
    </row>
    <row r="204" spans="3:56" ht="13.9" customHeight="1">
      <c r="C204" s="201"/>
      <c r="D204" s="671"/>
      <c r="E204" s="660"/>
      <c r="F204" s="618"/>
      <c r="G204" s="619"/>
      <c r="H204" s="619"/>
      <c r="I204" s="619"/>
      <c r="J204" s="619"/>
      <c r="K204" s="619"/>
      <c r="L204" s="619"/>
      <c r="M204" s="619"/>
      <c r="N204" s="619"/>
      <c r="O204" s="619"/>
      <c r="P204" s="619"/>
      <c r="Q204" s="619"/>
      <c r="R204" s="619"/>
      <c r="S204" s="619"/>
      <c r="T204" s="619"/>
      <c r="U204" s="620"/>
      <c r="V204" s="718"/>
      <c r="W204" s="718"/>
      <c r="X204" s="718"/>
      <c r="Y204" s="718"/>
      <c r="Z204" s="718"/>
      <c r="AA204" s="718"/>
    </row>
    <row r="205" spans="3:56" ht="13.9" customHeight="1">
      <c r="C205" s="203"/>
      <c r="D205" s="672"/>
      <c r="E205" s="661"/>
      <c r="F205" s="621"/>
      <c r="G205" s="622"/>
      <c r="H205" s="622"/>
      <c r="I205" s="622"/>
      <c r="J205" s="622"/>
      <c r="K205" s="622"/>
      <c r="L205" s="622"/>
      <c r="M205" s="622"/>
      <c r="N205" s="622"/>
      <c r="O205" s="622"/>
      <c r="P205" s="622"/>
      <c r="Q205" s="622"/>
      <c r="R205" s="622"/>
      <c r="S205" s="622"/>
      <c r="T205" s="622"/>
      <c r="U205" s="623"/>
      <c r="V205" s="180"/>
      <c r="W205" s="416"/>
      <c r="X205" s="416"/>
      <c r="Y205" s="416"/>
      <c r="Z205" s="425"/>
      <c r="AA205" s="425"/>
    </row>
    <row r="206" spans="3:56" ht="15" customHeight="1">
      <c r="C206" s="196" t="s">
        <v>315</v>
      </c>
      <c r="D206" s="199"/>
      <c r="E206" s="200"/>
      <c r="F206" s="547"/>
      <c r="G206" s="547"/>
      <c r="H206" s="547"/>
      <c r="I206" s="547"/>
      <c r="J206" s="547"/>
      <c r="K206" s="547"/>
      <c r="L206" s="547"/>
      <c r="M206" s="547"/>
      <c r="N206" s="547"/>
      <c r="O206" s="547"/>
      <c r="P206" s="547"/>
      <c r="Q206" s="547"/>
      <c r="R206" s="547"/>
      <c r="S206" s="547"/>
      <c r="T206" s="547"/>
      <c r="U206" s="319"/>
      <c r="V206" s="180"/>
      <c r="W206" s="416"/>
      <c r="X206" s="416"/>
      <c r="Y206" s="416"/>
      <c r="Z206" s="425"/>
      <c r="AA206" s="425"/>
    </row>
    <row r="207" spans="3:56" ht="15" customHeight="1">
      <c r="C207" s="201"/>
      <c r="D207" s="670" t="s">
        <v>17</v>
      </c>
      <c r="E207" s="659" t="s">
        <v>182</v>
      </c>
      <c r="F207" s="33" t="s">
        <v>410</v>
      </c>
      <c r="G207" s="33"/>
      <c r="H207" s="33"/>
      <c r="I207" s="31"/>
      <c r="J207" s="31"/>
      <c r="K207" s="31"/>
      <c r="L207" s="32"/>
      <c r="M207" s="32"/>
      <c r="N207" s="32"/>
      <c r="O207" s="33"/>
      <c r="P207" s="33"/>
      <c r="Q207" s="33"/>
      <c r="R207" s="33"/>
      <c r="S207" s="31"/>
      <c r="T207" s="399"/>
      <c r="U207" s="413"/>
      <c r="V207" s="180"/>
      <c r="W207" s="416"/>
      <c r="X207" s="416"/>
      <c r="Y207" s="416"/>
      <c r="Z207" s="425"/>
      <c r="AA207" s="425"/>
    </row>
    <row r="208" spans="3:56" ht="43.15" customHeight="1">
      <c r="C208" s="201"/>
      <c r="D208" s="671"/>
      <c r="E208" s="660"/>
      <c r="F208" s="762" t="s">
        <v>188</v>
      </c>
      <c r="G208" s="763"/>
      <c r="H208" s="763"/>
      <c r="I208" s="763"/>
      <c r="J208" s="763"/>
      <c r="K208" s="741">
        <f>+別紙!X14</f>
        <v>342.37</v>
      </c>
      <c r="L208" s="741"/>
      <c r="M208" s="741"/>
      <c r="N208" s="741"/>
      <c r="O208" s="741"/>
      <c r="P208" s="204" t="s">
        <v>13</v>
      </c>
      <c r="Q208" s="764" t="s">
        <v>337</v>
      </c>
      <c r="R208" s="765"/>
      <c r="S208" s="765"/>
      <c r="T208" s="765"/>
      <c r="U208" s="766"/>
      <c r="V208" s="381"/>
      <c r="W208" s="381"/>
      <c r="X208" s="180"/>
      <c r="Y208" s="416"/>
      <c r="Z208" s="416"/>
      <c r="AA208" s="416"/>
      <c r="BC208" s="48"/>
      <c r="BD208" s="48"/>
    </row>
    <row r="209" spans="3:56" ht="43.15" customHeight="1">
      <c r="C209" s="201"/>
      <c r="D209" s="671"/>
      <c r="E209" s="660"/>
      <c r="F209" s="324"/>
      <c r="G209" s="760" t="s">
        <v>164</v>
      </c>
      <c r="H209" s="761"/>
      <c r="I209" s="761"/>
      <c r="J209" s="761"/>
      <c r="K209" s="741">
        <f>+別紙!X15</f>
        <v>341.38</v>
      </c>
      <c r="L209" s="741"/>
      <c r="M209" s="741"/>
      <c r="N209" s="741"/>
      <c r="O209" s="741"/>
      <c r="P209" s="548" t="s">
        <v>13</v>
      </c>
      <c r="Q209" s="767"/>
      <c r="R209" s="768"/>
      <c r="S209" s="768"/>
      <c r="T209" s="768"/>
      <c r="U209" s="769"/>
      <c r="V209" s="381"/>
      <c r="W209" s="381"/>
      <c r="X209" s="180"/>
      <c r="Y209" s="416"/>
      <c r="Z209" s="416"/>
      <c r="AA209" s="416"/>
      <c r="BC209" s="48"/>
      <c r="BD209" s="48"/>
    </row>
    <row r="210" spans="3:56" ht="43.15" customHeight="1">
      <c r="C210" s="201"/>
      <c r="D210" s="671"/>
      <c r="E210" s="660"/>
      <c r="F210" s="324"/>
      <c r="G210" s="760" t="s">
        <v>165</v>
      </c>
      <c r="H210" s="761"/>
      <c r="I210" s="761"/>
      <c r="J210" s="761"/>
      <c r="K210" s="741" t="str">
        <f>+別紙!X16</f>
        <v>0</v>
      </c>
      <c r="L210" s="741"/>
      <c r="M210" s="741"/>
      <c r="N210" s="741"/>
      <c r="O210" s="741"/>
      <c r="P210" s="548" t="s">
        <v>13</v>
      </c>
      <c r="Q210" s="767"/>
      <c r="R210" s="768"/>
      <c r="S210" s="768"/>
      <c r="T210" s="768"/>
      <c r="U210" s="769"/>
      <c r="V210" s="381"/>
      <c r="W210" s="381"/>
      <c r="X210" s="180"/>
      <c r="Y210" s="416"/>
      <c r="Z210" s="416"/>
      <c r="AA210" s="416"/>
      <c r="BC210" s="48"/>
      <c r="BD210" s="48"/>
    </row>
    <row r="211" spans="3:56" ht="43.15" customHeight="1">
      <c r="C211" s="201"/>
      <c r="D211" s="671"/>
      <c r="E211" s="660"/>
      <c r="F211" s="324"/>
      <c r="G211" s="760" t="s">
        <v>374</v>
      </c>
      <c r="H211" s="761"/>
      <c r="I211" s="761"/>
      <c r="J211" s="761"/>
      <c r="K211" s="741" t="str">
        <f>+別紙!X17</f>
        <v>0</v>
      </c>
      <c r="L211" s="741"/>
      <c r="M211" s="741"/>
      <c r="N211" s="741"/>
      <c r="O211" s="741"/>
      <c r="P211" s="548" t="s">
        <v>13</v>
      </c>
      <c r="Q211" s="767"/>
      <c r="R211" s="768"/>
      <c r="S211" s="768"/>
      <c r="T211" s="768"/>
      <c r="U211" s="769"/>
      <c r="V211" s="381"/>
      <c r="W211" s="381"/>
      <c r="X211" s="180"/>
      <c r="Y211" s="416"/>
      <c r="Z211" s="416"/>
      <c r="AA211" s="416"/>
      <c r="BC211" s="48"/>
      <c r="BD211" s="48"/>
    </row>
    <row r="212" spans="3:56" ht="43.15" customHeight="1">
      <c r="C212" s="201"/>
      <c r="D212" s="671"/>
      <c r="E212" s="660"/>
      <c r="F212" s="325"/>
      <c r="G212" s="760" t="s">
        <v>375</v>
      </c>
      <c r="H212" s="761"/>
      <c r="I212" s="761"/>
      <c r="J212" s="761"/>
      <c r="K212" s="741">
        <f>+別紙!X18</f>
        <v>0.54</v>
      </c>
      <c r="L212" s="741"/>
      <c r="M212" s="741"/>
      <c r="N212" s="741"/>
      <c r="O212" s="741"/>
      <c r="P212" s="548" t="s">
        <v>13</v>
      </c>
      <c r="Q212" s="770"/>
      <c r="R212" s="771"/>
      <c r="S212" s="771"/>
      <c r="T212" s="771"/>
      <c r="U212" s="772"/>
      <c r="V212" s="381"/>
      <c r="W212" s="381"/>
      <c r="X212" s="180"/>
      <c r="Y212" s="416"/>
      <c r="Z212" s="416"/>
      <c r="AA212" s="416"/>
      <c r="BC212" s="48"/>
      <c r="BD212" s="48"/>
    </row>
    <row r="213" spans="3:56" ht="13.9" customHeight="1">
      <c r="C213" s="201"/>
      <c r="D213" s="671"/>
      <c r="E213" s="660"/>
      <c r="F213" s="181" t="s">
        <v>183</v>
      </c>
      <c r="G213" s="38"/>
      <c r="H213" s="38"/>
      <c r="I213" s="314"/>
      <c r="J213" s="314"/>
      <c r="K213" s="314"/>
      <c r="L213" s="314"/>
      <c r="M213" s="314"/>
      <c r="N213" s="314"/>
      <c r="O213" s="314"/>
      <c r="P213" s="314"/>
      <c r="Q213" s="314"/>
      <c r="R213" s="314"/>
      <c r="S213" s="314"/>
      <c r="T213" s="405"/>
      <c r="U213" s="424"/>
      <c r="V213" s="180"/>
      <c r="W213" s="416"/>
      <c r="X213" s="416"/>
      <c r="Y213" s="416"/>
      <c r="Z213" s="425"/>
      <c r="AA213" s="425"/>
    </row>
    <row r="214" spans="3:56" ht="13.9" customHeight="1">
      <c r="C214" s="201"/>
      <c r="D214" s="671"/>
      <c r="E214" s="660"/>
      <c r="F214" s="618"/>
      <c r="G214" s="619"/>
      <c r="H214" s="619"/>
      <c r="I214" s="619"/>
      <c r="J214" s="619"/>
      <c r="K214" s="619"/>
      <c r="L214" s="619"/>
      <c r="M214" s="619"/>
      <c r="N214" s="619"/>
      <c r="O214" s="619"/>
      <c r="P214" s="619"/>
      <c r="Q214" s="619"/>
      <c r="R214" s="619"/>
      <c r="S214" s="619"/>
      <c r="T214" s="619"/>
      <c r="U214" s="620"/>
      <c r="V214" s="180"/>
      <c r="W214" s="416"/>
      <c r="X214" s="416"/>
      <c r="Y214" s="416"/>
      <c r="Z214" s="425"/>
      <c r="AA214" s="425"/>
    </row>
    <row r="215" spans="3:56" ht="13.9" customHeight="1">
      <c r="C215" s="201"/>
      <c r="D215" s="671"/>
      <c r="E215" s="660"/>
      <c r="F215" s="618"/>
      <c r="G215" s="619"/>
      <c r="H215" s="619"/>
      <c r="I215" s="619"/>
      <c r="J215" s="619"/>
      <c r="K215" s="619"/>
      <c r="L215" s="619"/>
      <c r="M215" s="619"/>
      <c r="N215" s="619"/>
      <c r="O215" s="619"/>
      <c r="P215" s="619"/>
      <c r="Q215" s="619"/>
      <c r="R215" s="619"/>
      <c r="S215" s="619"/>
      <c r="T215" s="619"/>
      <c r="U215" s="620"/>
      <c r="V215" s="180"/>
      <c r="W215" s="416"/>
      <c r="X215" s="416"/>
      <c r="Y215" s="416"/>
      <c r="Z215" s="425"/>
      <c r="AA215" s="425"/>
    </row>
    <row r="216" spans="3:56" ht="13.9" customHeight="1">
      <c r="C216" s="201"/>
      <c r="D216" s="671"/>
      <c r="E216" s="660"/>
      <c r="F216" s="618"/>
      <c r="G216" s="619"/>
      <c r="H216" s="619"/>
      <c r="I216" s="619"/>
      <c r="J216" s="619"/>
      <c r="K216" s="619"/>
      <c r="L216" s="619"/>
      <c r="M216" s="619"/>
      <c r="N216" s="619"/>
      <c r="O216" s="619"/>
      <c r="P216" s="619"/>
      <c r="Q216" s="619"/>
      <c r="R216" s="619"/>
      <c r="S216" s="619"/>
      <c r="T216" s="619"/>
      <c r="U216" s="620"/>
      <c r="V216" s="180"/>
      <c r="W216" s="416"/>
      <c r="X216" s="416"/>
      <c r="Y216" s="416"/>
      <c r="Z216" s="425"/>
      <c r="AA216" s="425"/>
    </row>
    <row r="217" spans="3:56" ht="13.9" customHeight="1">
      <c r="C217" s="201"/>
      <c r="D217" s="671"/>
      <c r="E217" s="660"/>
      <c r="F217" s="618"/>
      <c r="G217" s="619"/>
      <c r="H217" s="619"/>
      <c r="I217" s="619"/>
      <c r="J217" s="619"/>
      <c r="K217" s="619"/>
      <c r="L217" s="619"/>
      <c r="M217" s="619"/>
      <c r="N217" s="619"/>
      <c r="O217" s="619"/>
      <c r="P217" s="619"/>
      <c r="Q217" s="619"/>
      <c r="R217" s="619"/>
      <c r="S217" s="619"/>
      <c r="T217" s="619"/>
      <c r="U217" s="620"/>
      <c r="V217" s="180"/>
      <c r="W217" s="416"/>
      <c r="X217" s="416"/>
      <c r="Y217" s="416"/>
      <c r="Z217" s="425"/>
      <c r="AA217" s="425"/>
    </row>
    <row r="218" spans="3:56" ht="13.9" customHeight="1">
      <c r="C218" s="201"/>
      <c r="D218" s="671"/>
      <c r="E218" s="660"/>
      <c r="F218" s="618"/>
      <c r="G218" s="619"/>
      <c r="H218" s="619"/>
      <c r="I218" s="619"/>
      <c r="J218" s="619"/>
      <c r="K218" s="619"/>
      <c r="L218" s="619"/>
      <c r="M218" s="619"/>
      <c r="N218" s="619"/>
      <c r="O218" s="619"/>
      <c r="P218" s="619"/>
      <c r="Q218" s="619"/>
      <c r="R218" s="619"/>
      <c r="S218" s="619"/>
      <c r="T218" s="619"/>
      <c r="U218" s="620"/>
      <c r="V218" s="180"/>
      <c r="W218" s="416"/>
      <c r="X218" s="416"/>
      <c r="Y218" s="416"/>
      <c r="Z218" s="425"/>
      <c r="AA218" s="425"/>
    </row>
    <row r="219" spans="3:56" ht="13.9" customHeight="1">
      <c r="C219" s="201"/>
      <c r="D219" s="671"/>
      <c r="E219" s="660"/>
      <c r="F219" s="618"/>
      <c r="G219" s="619"/>
      <c r="H219" s="619"/>
      <c r="I219" s="619"/>
      <c r="J219" s="619"/>
      <c r="K219" s="619"/>
      <c r="L219" s="619"/>
      <c r="M219" s="619"/>
      <c r="N219" s="619"/>
      <c r="O219" s="619"/>
      <c r="P219" s="619"/>
      <c r="Q219" s="619"/>
      <c r="R219" s="619"/>
      <c r="S219" s="619"/>
      <c r="T219" s="619"/>
      <c r="U219" s="620"/>
      <c r="V219" s="180"/>
      <c r="W219" s="416"/>
      <c r="X219" s="416"/>
      <c r="Y219" s="416"/>
      <c r="Z219" s="425"/>
      <c r="AA219" s="425"/>
    </row>
    <row r="220" spans="3:56" ht="13.9" customHeight="1">
      <c r="C220" s="201"/>
      <c r="D220" s="671"/>
      <c r="E220" s="660"/>
      <c r="F220" s="618"/>
      <c r="G220" s="619"/>
      <c r="H220" s="619"/>
      <c r="I220" s="619"/>
      <c r="J220" s="619"/>
      <c r="K220" s="619"/>
      <c r="L220" s="619"/>
      <c r="M220" s="619"/>
      <c r="N220" s="619"/>
      <c r="O220" s="619"/>
      <c r="P220" s="619"/>
      <c r="Q220" s="619"/>
      <c r="R220" s="619"/>
      <c r="S220" s="619"/>
      <c r="T220" s="619"/>
      <c r="U220" s="620"/>
      <c r="V220" s="180"/>
      <c r="W220" s="416"/>
      <c r="X220" s="416"/>
      <c r="Y220" s="416"/>
      <c r="Z220" s="425"/>
      <c r="AA220" s="425"/>
    </row>
    <row r="221" spans="3:56" ht="13.9" customHeight="1">
      <c r="C221" s="201"/>
      <c r="D221" s="671"/>
      <c r="E221" s="660"/>
      <c r="F221" s="618"/>
      <c r="G221" s="619"/>
      <c r="H221" s="619"/>
      <c r="I221" s="619"/>
      <c r="J221" s="619"/>
      <c r="K221" s="619"/>
      <c r="L221" s="619"/>
      <c r="M221" s="619"/>
      <c r="N221" s="619"/>
      <c r="O221" s="619"/>
      <c r="P221" s="619"/>
      <c r="Q221" s="619"/>
      <c r="R221" s="619"/>
      <c r="S221" s="619"/>
      <c r="T221" s="619"/>
      <c r="U221" s="620"/>
      <c r="V221" s="718"/>
      <c r="W221" s="718"/>
      <c r="X221" s="718"/>
      <c r="Y221" s="718"/>
      <c r="Z221" s="718"/>
      <c r="AA221" s="425"/>
    </row>
    <row r="222" spans="3:56" ht="13.9" customHeight="1">
      <c r="C222" s="203"/>
      <c r="D222" s="672"/>
      <c r="E222" s="661"/>
      <c r="F222" s="621"/>
      <c r="G222" s="622"/>
      <c r="H222" s="622"/>
      <c r="I222" s="622"/>
      <c r="J222" s="622"/>
      <c r="K222" s="622"/>
      <c r="L222" s="622"/>
      <c r="M222" s="622"/>
      <c r="N222" s="622"/>
      <c r="O222" s="622"/>
      <c r="P222" s="622"/>
      <c r="Q222" s="622"/>
      <c r="R222" s="622"/>
      <c r="S222" s="622"/>
      <c r="T222" s="622"/>
      <c r="U222" s="623"/>
      <c r="V222" s="180"/>
      <c r="W222" s="416"/>
      <c r="X222" s="416"/>
      <c r="Y222" s="416"/>
      <c r="Z222" s="425"/>
      <c r="AA222" s="425"/>
    </row>
    <row r="223" spans="3:56" ht="18" customHeight="1">
      <c r="C223" s="733" t="s">
        <v>393</v>
      </c>
      <c r="D223" s="733"/>
      <c r="E223" s="733"/>
      <c r="F223" s="733"/>
      <c r="G223" s="733"/>
      <c r="H223" s="733"/>
      <c r="I223" s="733"/>
      <c r="J223" s="733"/>
      <c r="K223" s="733"/>
      <c r="L223" s="733"/>
      <c r="M223" s="733"/>
      <c r="N223" s="733"/>
      <c r="O223" s="733"/>
      <c r="P223" s="733"/>
      <c r="Q223" s="733"/>
      <c r="R223" s="733"/>
      <c r="S223" s="733"/>
      <c r="T223" s="733"/>
      <c r="U223" s="733"/>
      <c r="V223" s="180"/>
      <c r="W223" s="416"/>
      <c r="X223" s="416"/>
      <c r="Y223" s="416"/>
      <c r="Z223" s="425"/>
      <c r="AA223" s="425"/>
    </row>
    <row r="224" spans="3:56" ht="15" customHeight="1">
      <c r="C224" s="205"/>
      <c r="D224" s="670" t="s">
        <v>19</v>
      </c>
      <c r="E224" s="659" t="s">
        <v>185</v>
      </c>
      <c r="F224" s="417" t="s">
        <v>409</v>
      </c>
      <c r="G224" s="33"/>
      <c r="H224" s="33"/>
      <c r="I224" s="31"/>
      <c r="J224" s="31"/>
      <c r="K224" s="31"/>
      <c r="L224" s="32"/>
      <c r="M224" s="32"/>
      <c r="N224" s="32"/>
      <c r="O224" s="33"/>
      <c r="P224" s="33"/>
      <c r="Q224" s="33"/>
      <c r="R224" s="33"/>
      <c r="S224" s="31"/>
      <c r="T224" s="31"/>
      <c r="U224" s="34"/>
      <c r="V224" s="180"/>
      <c r="W224" s="416"/>
      <c r="X224" s="416"/>
      <c r="Y224" s="416"/>
      <c r="Z224" s="425"/>
      <c r="AA224" s="425"/>
    </row>
    <row r="225" spans="3:56" ht="45" customHeight="1">
      <c r="C225" s="201"/>
      <c r="D225" s="671"/>
      <c r="E225" s="660"/>
      <c r="F225" s="762" t="s">
        <v>188</v>
      </c>
      <c r="G225" s="763"/>
      <c r="H225" s="763"/>
      <c r="I225" s="763"/>
      <c r="J225" s="763"/>
      <c r="K225" s="741">
        <f>+別紙!X43</f>
        <v>312.02</v>
      </c>
      <c r="L225" s="741"/>
      <c r="M225" s="741"/>
      <c r="N225" s="741"/>
      <c r="O225" s="741"/>
      <c r="P225" s="204" t="s">
        <v>13</v>
      </c>
      <c r="Q225" s="764" t="s">
        <v>338</v>
      </c>
      <c r="R225" s="765"/>
      <c r="S225" s="765"/>
      <c r="T225" s="765"/>
      <c r="U225" s="766"/>
      <c r="V225" s="381"/>
      <c r="W225" s="381"/>
      <c r="X225" s="180"/>
      <c r="Y225" s="416"/>
      <c r="Z225" s="416"/>
      <c r="AA225" s="416"/>
      <c r="BC225" s="48"/>
      <c r="BD225" s="48"/>
    </row>
    <row r="226" spans="3:56" ht="45" customHeight="1">
      <c r="C226" s="201"/>
      <c r="D226" s="671"/>
      <c r="E226" s="660"/>
      <c r="F226" s="324"/>
      <c r="G226" s="760" t="s">
        <v>164</v>
      </c>
      <c r="H226" s="761"/>
      <c r="I226" s="761"/>
      <c r="J226" s="761"/>
      <c r="K226" s="741">
        <f>+別紙!X44</f>
        <v>312.02</v>
      </c>
      <c r="L226" s="741"/>
      <c r="M226" s="741"/>
      <c r="N226" s="741"/>
      <c r="O226" s="741"/>
      <c r="P226" s="548" t="s">
        <v>13</v>
      </c>
      <c r="Q226" s="767"/>
      <c r="R226" s="768"/>
      <c r="S226" s="768"/>
      <c r="T226" s="768"/>
      <c r="U226" s="769"/>
      <c r="V226" s="381"/>
      <c r="W226" s="381"/>
      <c r="X226" s="180"/>
      <c r="Y226" s="416"/>
      <c r="Z226" s="416"/>
      <c r="AA226" s="416"/>
      <c r="BC226" s="48"/>
      <c r="BD226" s="48"/>
    </row>
    <row r="227" spans="3:56" ht="45" customHeight="1">
      <c r="C227" s="201"/>
      <c r="D227" s="671"/>
      <c r="E227" s="660"/>
      <c r="F227" s="324"/>
      <c r="G227" s="760" t="s">
        <v>165</v>
      </c>
      <c r="H227" s="761"/>
      <c r="I227" s="761"/>
      <c r="J227" s="761"/>
      <c r="K227" s="741">
        <f>+別紙!X45</f>
        <v>0</v>
      </c>
      <c r="L227" s="741"/>
      <c r="M227" s="741"/>
      <c r="N227" s="741"/>
      <c r="O227" s="741"/>
      <c r="P227" s="548" t="s">
        <v>13</v>
      </c>
      <c r="Q227" s="767"/>
      <c r="R227" s="768"/>
      <c r="S227" s="768"/>
      <c r="T227" s="768"/>
      <c r="U227" s="769"/>
      <c r="V227" s="381"/>
      <c r="W227" s="381"/>
      <c r="X227" s="180"/>
      <c r="Y227" s="416"/>
      <c r="Z227" s="416"/>
      <c r="AA227" s="416"/>
      <c r="BC227" s="48"/>
      <c r="BD227" s="48"/>
    </row>
    <row r="228" spans="3:56" ht="45" customHeight="1">
      <c r="C228" s="201"/>
      <c r="D228" s="671"/>
      <c r="E228" s="660"/>
      <c r="F228" s="324"/>
      <c r="G228" s="760" t="s">
        <v>374</v>
      </c>
      <c r="H228" s="761"/>
      <c r="I228" s="761"/>
      <c r="J228" s="761"/>
      <c r="K228" s="741">
        <f>+別紙!X46</f>
        <v>0</v>
      </c>
      <c r="L228" s="741"/>
      <c r="M228" s="741"/>
      <c r="N228" s="741"/>
      <c r="O228" s="741"/>
      <c r="P228" s="548" t="s">
        <v>13</v>
      </c>
      <c r="Q228" s="767"/>
      <c r="R228" s="768"/>
      <c r="S228" s="768"/>
      <c r="T228" s="768"/>
      <c r="U228" s="769"/>
      <c r="V228" s="381"/>
      <c r="W228" s="381"/>
      <c r="X228" s="180"/>
      <c r="Y228" s="416"/>
      <c r="Z228" s="416"/>
      <c r="AA228" s="416"/>
      <c r="BC228" s="48"/>
      <c r="BD228" s="48"/>
    </row>
    <row r="229" spans="3:56" ht="45" customHeight="1">
      <c r="C229" s="201"/>
      <c r="D229" s="671"/>
      <c r="E229" s="660"/>
      <c r="F229" s="325"/>
      <c r="G229" s="760" t="s">
        <v>375</v>
      </c>
      <c r="H229" s="761"/>
      <c r="I229" s="761"/>
      <c r="J229" s="761"/>
      <c r="K229" s="741">
        <f>+別紙!X47</f>
        <v>0</v>
      </c>
      <c r="L229" s="741"/>
      <c r="M229" s="741"/>
      <c r="N229" s="741"/>
      <c r="O229" s="741"/>
      <c r="P229" s="548" t="s">
        <v>13</v>
      </c>
      <c r="Q229" s="770"/>
      <c r="R229" s="771"/>
      <c r="S229" s="771"/>
      <c r="T229" s="771"/>
      <c r="U229" s="772"/>
      <c r="V229" s="381"/>
      <c r="W229" s="381"/>
      <c r="X229" s="180"/>
      <c r="Y229" s="416"/>
      <c r="Z229" s="416"/>
      <c r="AA229" s="416"/>
      <c r="BC229" s="48"/>
      <c r="BD229" s="48"/>
    </row>
    <row r="230" spans="3:56" ht="13.9" customHeight="1">
      <c r="C230" s="201"/>
      <c r="D230" s="671"/>
      <c r="E230" s="660"/>
      <c r="F230" s="181" t="s">
        <v>184</v>
      </c>
      <c r="G230" s="38"/>
      <c r="H230" s="38"/>
      <c r="I230" s="36"/>
      <c r="J230" s="36"/>
      <c r="K230" s="36"/>
      <c r="L230" s="37"/>
      <c r="M230" s="37"/>
      <c r="N230" s="37"/>
      <c r="O230" s="38"/>
      <c r="P230" s="38"/>
      <c r="Q230" s="38"/>
      <c r="R230" s="38"/>
      <c r="S230" s="36"/>
      <c r="T230" s="36"/>
      <c r="U230" s="39"/>
      <c r="V230" s="180"/>
      <c r="W230" s="416"/>
      <c r="X230" s="416"/>
      <c r="Y230" s="416"/>
      <c r="Z230" s="425"/>
      <c r="AA230" s="425"/>
    </row>
    <row r="231" spans="3:56" ht="13.9" customHeight="1">
      <c r="C231" s="201"/>
      <c r="D231" s="671"/>
      <c r="E231" s="660"/>
      <c r="F231" s="618" t="s">
        <v>438</v>
      </c>
      <c r="G231" s="619"/>
      <c r="H231" s="619"/>
      <c r="I231" s="619"/>
      <c r="J231" s="619"/>
      <c r="K231" s="619"/>
      <c r="L231" s="619"/>
      <c r="M231" s="619"/>
      <c r="N231" s="619"/>
      <c r="O231" s="619"/>
      <c r="P231" s="619"/>
      <c r="Q231" s="619"/>
      <c r="R231" s="619"/>
      <c r="S231" s="619"/>
      <c r="T231" s="619"/>
      <c r="U231" s="620"/>
      <c r="V231" s="180"/>
      <c r="W231" s="416"/>
      <c r="X231" s="416"/>
      <c r="Y231" s="416"/>
      <c r="Z231" s="425"/>
      <c r="AA231" s="425"/>
    </row>
    <row r="232" spans="3:56" ht="13.9" customHeight="1">
      <c r="C232" s="201"/>
      <c r="D232" s="671"/>
      <c r="E232" s="660"/>
      <c r="F232" s="618"/>
      <c r="G232" s="619"/>
      <c r="H232" s="619"/>
      <c r="I232" s="619"/>
      <c r="J232" s="619"/>
      <c r="K232" s="619"/>
      <c r="L232" s="619"/>
      <c r="M232" s="619"/>
      <c r="N232" s="619"/>
      <c r="O232" s="619"/>
      <c r="P232" s="619"/>
      <c r="Q232" s="619"/>
      <c r="R232" s="619"/>
      <c r="S232" s="619"/>
      <c r="T232" s="619"/>
      <c r="U232" s="620"/>
      <c r="V232" s="180"/>
      <c r="W232" s="416"/>
      <c r="X232" s="416"/>
      <c r="Y232" s="416"/>
      <c r="Z232" s="425"/>
      <c r="AA232" s="425"/>
    </row>
    <row r="233" spans="3:56" ht="13.9" customHeight="1">
      <c r="C233" s="201"/>
      <c r="D233" s="671"/>
      <c r="E233" s="660"/>
      <c r="F233" s="618"/>
      <c r="G233" s="619"/>
      <c r="H233" s="619"/>
      <c r="I233" s="619"/>
      <c r="J233" s="619"/>
      <c r="K233" s="619"/>
      <c r="L233" s="619"/>
      <c r="M233" s="619"/>
      <c r="N233" s="619"/>
      <c r="O233" s="619"/>
      <c r="P233" s="619"/>
      <c r="Q233" s="619"/>
      <c r="R233" s="619"/>
      <c r="S233" s="619"/>
      <c r="T233" s="619"/>
      <c r="U233" s="620"/>
      <c r="V233" s="180"/>
      <c r="W233" s="416"/>
      <c r="X233" s="416"/>
      <c r="Y233" s="416"/>
      <c r="Z233" s="425"/>
      <c r="AA233" s="425"/>
    </row>
    <row r="234" spans="3:56" ht="13.9" customHeight="1">
      <c r="C234" s="201"/>
      <c r="D234" s="671"/>
      <c r="E234" s="660"/>
      <c r="F234" s="618"/>
      <c r="G234" s="619"/>
      <c r="H234" s="619"/>
      <c r="I234" s="619"/>
      <c r="J234" s="619"/>
      <c r="K234" s="619"/>
      <c r="L234" s="619"/>
      <c r="M234" s="619"/>
      <c r="N234" s="619"/>
      <c r="O234" s="619"/>
      <c r="P234" s="619"/>
      <c r="Q234" s="619"/>
      <c r="R234" s="619"/>
      <c r="S234" s="619"/>
      <c r="T234" s="619"/>
      <c r="U234" s="620"/>
      <c r="V234" s="180"/>
      <c r="W234" s="416"/>
      <c r="X234" s="416"/>
      <c r="Y234" s="416"/>
      <c r="Z234" s="425"/>
      <c r="AA234" s="425"/>
    </row>
    <row r="235" spans="3:56" ht="13.9" customHeight="1">
      <c r="C235" s="201"/>
      <c r="D235" s="671"/>
      <c r="E235" s="660"/>
      <c r="F235" s="618"/>
      <c r="G235" s="619"/>
      <c r="H235" s="619"/>
      <c r="I235" s="619"/>
      <c r="J235" s="619"/>
      <c r="K235" s="619"/>
      <c r="L235" s="619"/>
      <c r="M235" s="619"/>
      <c r="N235" s="619"/>
      <c r="O235" s="619"/>
      <c r="P235" s="619"/>
      <c r="Q235" s="619"/>
      <c r="R235" s="619"/>
      <c r="S235" s="619"/>
      <c r="T235" s="619"/>
      <c r="U235" s="620"/>
      <c r="V235" s="180"/>
      <c r="W235" s="416"/>
      <c r="X235" s="416"/>
      <c r="Y235" s="416"/>
      <c r="Z235" s="425"/>
      <c r="AA235" s="425"/>
    </row>
    <row r="236" spans="3:56" ht="13.9" customHeight="1">
      <c r="C236" s="201"/>
      <c r="D236" s="671"/>
      <c r="E236" s="660"/>
      <c r="F236" s="618"/>
      <c r="G236" s="619"/>
      <c r="H236" s="619"/>
      <c r="I236" s="619"/>
      <c r="J236" s="619"/>
      <c r="K236" s="619"/>
      <c r="L236" s="619"/>
      <c r="M236" s="619"/>
      <c r="N236" s="619"/>
      <c r="O236" s="619"/>
      <c r="P236" s="619"/>
      <c r="Q236" s="619"/>
      <c r="R236" s="619"/>
      <c r="S236" s="619"/>
      <c r="T236" s="619"/>
      <c r="U236" s="620"/>
      <c r="V236" s="180"/>
      <c r="W236" s="416"/>
      <c r="X236" s="416"/>
      <c r="Y236" s="416"/>
      <c r="Z236" s="425"/>
      <c r="AA236" s="425"/>
    </row>
    <row r="237" spans="3:56" ht="13.9" customHeight="1">
      <c r="C237" s="201"/>
      <c r="D237" s="671"/>
      <c r="E237" s="660"/>
      <c r="F237" s="618"/>
      <c r="G237" s="619"/>
      <c r="H237" s="619"/>
      <c r="I237" s="619"/>
      <c r="J237" s="619"/>
      <c r="K237" s="619"/>
      <c r="L237" s="619"/>
      <c r="M237" s="619"/>
      <c r="N237" s="619"/>
      <c r="O237" s="619"/>
      <c r="P237" s="619"/>
      <c r="Q237" s="619"/>
      <c r="R237" s="619"/>
      <c r="S237" s="619"/>
      <c r="T237" s="619"/>
      <c r="U237" s="620"/>
      <c r="V237" s="180"/>
      <c r="W237" s="416"/>
      <c r="X237" s="416"/>
      <c r="Y237" s="416"/>
      <c r="Z237" s="425"/>
      <c r="AA237" s="425"/>
    </row>
    <row r="238" spans="3:56" ht="13.9" customHeight="1">
      <c r="C238" s="201"/>
      <c r="D238" s="671"/>
      <c r="E238" s="660"/>
      <c r="F238" s="618"/>
      <c r="G238" s="619"/>
      <c r="H238" s="619"/>
      <c r="I238" s="619"/>
      <c r="J238" s="619"/>
      <c r="K238" s="619"/>
      <c r="L238" s="619"/>
      <c r="M238" s="619"/>
      <c r="N238" s="619"/>
      <c r="O238" s="619"/>
      <c r="P238" s="619"/>
      <c r="Q238" s="619"/>
      <c r="R238" s="619"/>
      <c r="S238" s="619"/>
      <c r="T238" s="619"/>
      <c r="U238" s="620"/>
      <c r="V238" s="718"/>
      <c r="W238" s="718"/>
      <c r="X238" s="718"/>
      <c r="Y238" s="718"/>
      <c r="Z238" s="718"/>
      <c r="AA238" s="718"/>
    </row>
    <row r="239" spans="3:56" ht="13.9" customHeight="1">
      <c r="C239" s="201"/>
      <c r="D239" s="671"/>
      <c r="E239" s="660"/>
      <c r="F239" s="618"/>
      <c r="G239" s="619"/>
      <c r="H239" s="619"/>
      <c r="I239" s="619"/>
      <c r="J239" s="619"/>
      <c r="K239" s="619"/>
      <c r="L239" s="619"/>
      <c r="M239" s="619"/>
      <c r="N239" s="619"/>
      <c r="O239" s="619"/>
      <c r="P239" s="619"/>
      <c r="Q239" s="619"/>
      <c r="R239" s="619"/>
      <c r="S239" s="619"/>
      <c r="T239" s="619"/>
      <c r="U239" s="620"/>
      <c r="V239" s="180"/>
      <c r="W239" s="416"/>
      <c r="X239" s="416"/>
      <c r="Y239" s="416"/>
      <c r="Z239" s="425"/>
      <c r="AA239" s="425"/>
    </row>
    <row r="240" spans="3:56" ht="13.9" customHeight="1">
      <c r="C240" s="775" t="s">
        <v>368</v>
      </c>
      <c r="D240" s="776"/>
      <c r="E240" s="777"/>
      <c r="F240" s="798" t="s">
        <v>411</v>
      </c>
      <c r="G240" s="799"/>
      <c r="H240" s="799"/>
      <c r="I240" s="799"/>
      <c r="J240" s="799"/>
      <c r="K240" s="799"/>
      <c r="L240" s="799"/>
      <c r="M240" s="489"/>
      <c r="N240" s="489"/>
      <c r="O240" s="489"/>
      <c r="P240" s="489"/>
      <c r="Q240" s="489"/>
      <c r="R240" s="489"/>
      <c r="S240" s="489"/>
      <c r="T240" s="489"/>
      <c r="U240" s="490"/>
      <c r="V240" s="483"/>
      <c r="W240" s="416"/>
      <c r="X240" s="416"/>
      <c r="Y240" s="416"/>
      <c r="Z240" s="425"/>
      <c r="AA240" s="425"/>
    </row>
    <row r="241" spans="1:54" ht="39.950000000000003" customHeight="1">
      <c r="C241" s="778"/>
      <c r="D241" s="779"/>
      <c r="E241" s="780"/>
      <c r="F241" s="792" t="s">
        <v>363</v>
      </c>
      <c r="G241" s="793"/>
      <c r="H241" s="793"/>
      <c r="I241" s="793"/>
      <c r="J241" s="793"/>
      <c r="K241" s="794"/>
      <c r="L241" s="795"/>
      <c r="M241" s="796">
        <f>SUM(別紙!G9:J9,別紙!N9:W9)</f>
        <v>339.87</v>
      </c>
      <c r="N241" s="797"/>
      <c r="O241" s="797"/>
      <c r="P241" s="797"/>
      <c r="Q241" s="797"/>
      <c r="R241" s="797"/>
      <c r="S241" s="797"/>
      <c r="T241" s="488" t="s">
        <v>364</v>
      </c>
      <c r="U241" s="491"/>
      <c r="V241" s="483"/>
      <c r="W241" s="416"/>
      <c r="X241" s="416"/>
      <c r="Y241" s="416"/>
      <c r="Z241" s="425"/>
      <c r="AA241" s="425"/>
    </row>
    <row r="242" spans="1:54" ht="13.9" customHeight="1">
      <c r="C242" s="781"/>
      <c r="D242" s="779"/>
      <c r="E242" s="780"/>
      <c r="F242" s="198" t="s">
        <v>367</v>
      </c>
      <c r="G242" s="486"/>
      <c r="H242" s="486"/>
      <c r="I242" s="486"/>
      <c r="J242" s="486"/>
      <c r="K242" s="486"/>
      <c r="L242" s="486"/>
      <c r="M242" s="486"/>
      <c r="N242" s="486"/>
      <c r="O242" s="486"/>
      <c r="P242" s="486"/>
      <c r="Q242" s="486"/>
      <c r="R242" s="486"/>
      <c r="S242" s="486"/>
      <c r="T242" s="486"/>
      <c r="U242" s="492"/>
      <c r="V242" s="483"/>
      <c r="W242" s="416"/>
      <c r="X242" s="416"/>
      <c r="Y242" s="416"/>
      <c r="Z242" s="425"/>
      <c r="AA242" s="425"/>
    </row>
    <row r="243" spans="1:54" ht="111.95" customHeight="1">
      <c r="C243" s="782"/>
      <c r="D243" s="783"/>
      <c r="E243" s="784"/>
      <c r="F243" s="622" t="s">
        <v>437</v>
      </c>
      <c r="G243" s="785"/>
      <c r="H243" s="785"/>
      <c r="I243" s="785"/>
      <c r="J243" s="785"/>
      <c r="K243" s="785"/>
      <c r="L243" s="785"/>
      <c r="M243" s="785"/>
      <c r="N243" s="785"/>
      <c r="O243" s="785"/>
      <c r="P243" s="785"/>
      <c r="Q243" s="785"/>
      <c r="R243" s="785"/>
      <c r="S243" s="785"/>
      <c r="T243" s="785"/>
      <c r="U243" s="786"/>
      <c r="V243" s="483"/>
      <c r="W243" s="501" t="s">
        <v>381</v>
      </c>
      <c r="X243" s="416"/>
      <c r="Y243" s="416"/>
      <c r="Z243" s="425"/>
      <c r="AA243" s="425"/>
    </row>
    <row r="244" spans="1:54" ht="60" customHeight="1">
      <c r="C244" s="787" t="s">
        <v>15</v>
      </c>
      <c r="D244" s="788"/>
      <c r="E244" s="789"/>
      <c r="F244" s="484"/>
      <c r="G244" s="485"/>
      <c r="H244" s="485"/>
      <c r="I244" s="426"/>
      <c r="J244" s="426"/>
      <c r="K244" s="426"/>
      <c r="L244" s="446"/>
      <c r="M244" s="446"/>
      <c r="N244" s="446"/>
      <c r="O244" s="202"/>
      <c r="P244" s="202"/>
      <c r="Q244" s="202"/>
      <c r="R244" s="202"/>
      <c r="S244" s="426"/>
      <c r="T244" s="426"/>
      <c r="U244" s="427"/>
      <c r="V244" s="25"/>
      <c r="W244" s="25"/>
      <c r="X244" s="425"/>
      <c r="Y244" s="425"/>
      <c r="Z244" s="425"/>
      <c r="AA244" s="425"/>
    </row>
    <row r="245" spans="1:54" ht="19.899999999999999" customHeight="1">
      <c r="C245" s="598"/>
      <c r="D245" s="599"/>
      <c r="E245" s="599"/>
      <c r="F245" s="35"/>
      <c r="G245" s="35"/>
      <c r="H245" s="35"/>
      <c r="I245" s="36"/>
      <c r="J245" s="36"/>
      <c r="K245" s="36"/>
      <c r="L245" s="37"/>
      <c r="M245" s="37"/>
      <c r="N245" s="37"/>
      <c r="O245" s="38"/>
      <c r="P245" s="38"/>
      <c r="Q245" s="38"/>
      <c r="R245" s="38"/>
      <c r="S245" s="36"/>
      <c r="T245" s="399"/>
      <c r="U245" s="399"/>
    </row>
    <row r="246" spans="1:54" ht="19.899999999999999" customHeight="1">
      <c r="C246" s="733" t="s">
        <v>396</v>
      </c>
      <c r="D246" s="733"/>
      <c r="E246" s="733"/>
      <c r="F246" s="733"/>
      <c r="G246" s="733"/>
      <c r="H246" s="733"/>
      <c r="I246" s="733"/>
      <c r="J246" s="733"/>
      <c r="K246" s="733"/>
      <c r="L246" s="733"/>
      <c r="M246" s="733"/>
      <c r="N246" s="733"/>
      <c r="O246" s="733"/>
      <c r="P246" s="733"/>
      <c r="Q246" s="733"/>
      <c r="R246" s="733"/>
      <c r="S246" s="733"/>
      <c r="T246" s="733"/>
      <c r="U246" s="733"/>
    </row>
    <row r="247" spans="1:54" ht="13.5">
      <c r="C247" s="181" t="s">
        <v>190</v>
      </c>
      <c r="D247" s="599"/>
      <c r="E247" s="599"/>
      <c r="F247" s="35"/>
      <c r="G247" s="35"/>
      <c r="H247" s="35"/>
      <c r="I247" s="36"/>
      <c r="J247" s="36"/>
      <c r="K247" s="36"/>
      <c r="L247" s="37"/>
      <c r="M247" s="37"/>
      <c r="N247" s="37"/>
      <c r="O247" s="38"/>
      <c r="P247" s="38"/>
      <c r="Q247" s="38"/>
      <c r="R247" s="38"/>
      <c r="S247" s="36"/>
      <c r="T247" s="36"/>
      <c r="U247" s="39"/>
    </row>
    <row r="248" spans="1:54" ht="15" customHeight="1">
      <c r="A248" s="23">
        <v>11</v>
      </c>
      <c r="C248" s="600"/>
      <c r="D248" s="40"/>
      <c r="E248" s="40"/>
      <c r="F248" s="40"/>
      <c r="G248" s="40"/>
      <c r="H248" s="40"/>
      <c r="I248" s="40"/>
      <c r="J248" s="40"/>
      <c r="K248" s="40"/>
      <c r="L248" s="40"/>
      <c r="M248" s="40"/>
      <c r="N248" s="40"/>
      <c r="O248" s="40"/>
      <c r="P248" s="40"/>
      <c r="Q248" s="40"/>
      <c r="R248" s="40"/>
      <c r="S248" s="40"/>
      <c r="T248" s="40"/>
      <c r="U248" s="41"/>
    </row>
    <row r="249" spans="1:54" ht="24" customHeight="1">
      <c r="C249" s="206">
        <v>1</v>
      </c>
      <c r="D249" s="773" t="s">
        <v>412</v>
      </c>
      <c r="E249" s="773"/>
      <c r="F249" s="773"/>
      <c r="G249" s="773"/>
      <c r="H249" s="773"/>
      <c r="I249" s="773"/>
      <c r="J249" s="773"/>
      <c r="K249" s="773"/>
      <c r="L249" s="773"/>
      <c r="M249" s="773"/>
      <c r="N249" s="773"/>
      <c r="O249" s="773"/>
      <c r="P249" s="773"/>
      <c r="Q249" s="773"/>
      <c r="R249" s="773"/>
      <c r="S249" s="773"/>
      <c r="T249" s="773"/>
      <c r="U249" s="774"/>
    </row>
    <row r="250" spans="1:54" ht="40.9" customHeight="1">
      <c r="C250" s="206"/>
      <c r="D250" s="773" t="s">
        <v>413</v>
      </c>
      <c r="E250" s="773"/>
      <c r="F250" s="773"/>
      <c r="G250" s="773"/>
      <c r="H250" s="773"/>
      <c r="I250" s="773"/>
      <c r="J250" s="773"/>
      <c r="K250" s="773"/>
      <c r="L250" s="773"/>
      <c r="M250" s="773"/>
      <c r="N250" s="773"/>
      <c r="O250" s="773"/>
      <c r="P250" s="773"/>
      <c r="Q250" s="773"/>
      <c r="R250" s="773"/>
      <c r="S250" s="773"/>
      <c r="T250" s="773"/>
      <c r="U250" s="774"/>
    </row>
    <row r="251" spans="1:54" s="44" customFormat="1" ht="15" customHeight="1">
      <c r="C251" s="206">
        <v>2</v>
      </c>
      <c r="D251" s="207" t="s">
        <v>414</v>
      </c>
      <c r="E251" s="545"/>
      <c r="F251" s="545"/>
      <c r="G251" s="545"/>
      <c r="H251" s="545"/>
      <c r="I251" s="545"/>
      <c r="J251" s="545"/>
      <c r="K251" s="545"/>
      <c r="L251" s="545"/>
      <c r="M251" s="545"/>
      <c r="N251" s="545"/>
      <c r="O251" s="545"/>
      <c r="P251" s="545"/>
      <c r="Q251" s="545"/>
      <c r="R251" s="545"/>
      <c r="S251" s="545"/>
      <c r="T251" s="545"/>
      <c r="U251" s="546"/>
      <c r="X251" s="46"/>
      <c r="Y251" s="46"/>
      <c r="Z251" s="46"/>
      <c r="AA251" s="46"/>
      <c r="AB251" s="46"/>
      <c r="AC251" s="46"/>
      <c r="AD251" s="46"/>
      <c r="AE251" s="46"/>
      <c r="AF251" s="46"/>
      <c r="AG251" s="46"/>
      <c r="AH251" s="46"/>
      <c r="AI251" s="46"/>
      <c r="AJ251" s="46"/>
      <c r="AK251" s="46"/>
      <c r="AL251" s="46"/>
      <c r="AM251" s="46"/>
      <c r="AN251" s="46"/>
      <c r="AO251" s="46"/>
      <c r="AP251" s="46"/>
      <c r="AQ251" s="46"/>
      <c r="AR251" s="46"/>
      <c r="AS251" s="46"/>
      <c r="AT251" s="46"/>
      <c r="AU251" s="46"/>
      <c r="AV251" s="46"/>
      <c r="AW251" s="46"/>
      <c r="AX251" s="46"/>
      <c r="AY251" s="46"/>
      <c r="AZ251" s="46"/>
      <c r="BA251" s="46"/>
      <c r="BB251" s="46"/>
    </row>
    <row r="252" spans="1:54" s="44" customFormat="1" ht="15" customHeight="1">
      <c r="C252" s="206">
        <v>3</v>
      </c>
      <c r="D252" s="207" t="s">
        <v>191</v>
      </c>
      <c r="E252" s="545"/>
      <c r="F252" s="545"/>
      <c r="G252" s="545"/>
      <c r="H252" s="545"/>
      <c r="I252" s="545"/>
      <c r="J252" s="545"/>
      <c r="K252" s="545"/>
      <c r="L252" s="545"/>
      <c r="M252" s="545"/>
      <c r="N252" s="545"/>
      <c r="O252" s="545"/>
      <c r="P252" s="545"/>
      <c r="Q252" s="545"/>
      <c r="R252" s="545"/>
      <c r="S252" s="545"/>
      <c r="T252" s="545"/>
      <c r="U252" s="546"/>
      <c r="X252" s="46"/>
      <c r="Y252" s="46"/>
      <c r="Z252" s="46"/>
      <c r="AA252" s="46"/>
      <c r="AB252" s="46"/>
      <c r="AC252" s="46"/>
      <c r="AD252" s="46"/>
      <c r="AE252" s="46"/>
      <c r="AF252" s="46"/>
      <c r="AG252" s="46"/>
      <c r="AH252" s="46"/>
      <c r="AI252" s="46"/>
      <c r="AJ252" s="46"/>
      <c r="AK252" s="46"/>
      <c r="AL252" s="46"/>
      <c r="AM252" s="46"/>
      <c r="AN252" s="46"/>
      <c r="AO252" s="46"/>
      <c r="AP252" s="46"/>
      <c r="AQ252" s="46"/>
      <c r="AR252" s="46"/>
      <c r="AS252" s="46"/>
      <c r="AT252" s="46"/>
      <c r="AU252" s="46"/>
      <c r="AV252" s="46"/>
      <c r="AW252" s="46"/>
      <c r="AX252" s="46"/>
      <c r="AY252" s="46"/>
      <c r="AZ252" s="46"/>
      <c r="BA252" s="46"/>
      <c r="BB252" s="46"/>
    </row>
    <row r="253" spans="1:54" s="44" customFormat="1" ht="15" customHeight="1">
      <c r="C253" s="206"/>
      <c r="D253" s="208" t="s">
        <v>192</v>
      </c>
      <c r="E253" s="207" t="s">
        <v>195</v>
      </c>
      <c r="F253" s="545"/>
      <c r="G253" s="545"/>
      <c r="H253" s="545"/>
      <c r="I253" s="545"/>
      <c r="J253" s="545"/>
      <c r="K253" s="545"/>
      <c r="L253" s="545"/>
      <c r="M253" s="545"/>
      <c r="N253" s="545"/>
      <c r="O253" s="545"/>
      <c r="P253" s="545"/>
      <c r="Q253" s="545"/>
      <c r="R253" s="545"/>
      <c r="S253" s="545"/>
      <c r="T253" s="545"/>
      <c r="U253" s="546"/>
      <c r="X253" s="46"/>
      <c r="Y253" s="46"/>
      <c r="Z253" s="46"/>
      <c r="AA253" s="46"/>
      <c r="AB253" s="46"/>
      <c r="AC253" s="46"/>
      <c r="AD253" s="46"/>
      <c r="AE253" s="46"/>
      <c r="AF253" s="46"/>
      <c r="AG253" s="46"/>
      <c r="AH253" s="46"/>
      <c r="AI253" s="46"/>
      <c r="AJ253" s="46"/>
      <c r="AK253" s="46"/>
      <c r="AL253" s="46"/>
      <c r="AM253" s="46"/>
      <c r="AN253" s="46"/>
      <c r="AO253" s="46"/>
      <c r="AP253" s="46"/>
      <c r="AQ253" s="46"/>
      <c r="AR253" s="46"/>
      <c r="AS253" s="46"/>
      <c r="AT253" s="46"/>
      <c r="AU253" s="46"/>
      <c r="AV253" s="46"/>
      <c r="AW253" s="46"/>
      <c r="AX253" s="46"/>
      <c r="AY253" s="46"/>
      <c r="AZ253" s="46"/>
      <c r="BA253" s="46"/>
      <c r="BB253" s="46"/>
    </row>
    <row r="254" spans="1:54" s="44" customFormat="1" ht="39" customHeight="1">
      <c r="C254" s="206"/>
      <c r="D254" s="208" t="s">
        <v>193</v>
      </c>
      <c r="E254" s="773" t="s">
        <v>196</v>
      </c>
      <c r="F254" s="773"/>
      <c r="G254" s="773"/>
      <c r="H254" s="773"/>
      <c r="I254" s="773"/>
      <c r="J254" s="773"/>
      <c r="K254" s="773"/>
      <c r="L254" s="773"/>
      <c r="M254" s="773"/>
      <c r="N254" s="773"/>
      <c r="O254" s="773"/>
      <c r="P254" s="773"/>
      <c r="Q254" s="773"/>
      <c r="R254" s="773"/>
      <c r="S254" s="773"/>
      <c r="T254" s="773"/>
      <c r="U254" s="774"/>
      <c r="W254" s="438" t="s">
        <v>40</v>
      </c>
      <c r="X254" s="46"/>
      <c r="Y254" s="46"/>
      <c r="Z254" s="46"/>
      <c r="AA254" s="2"/>
      <c r="AB254" s="2"/>
      <c r="AC254" s="46"/>
      <c r="AD254" s="46"/>
      <c r="AE254" s="46"/>
      <c r="AF254" s="46"/>
      <c r="AG254" s="46"/>
      <c r="AH254" s="46"/>
      <c r="AI254" s="46"/>
      <c r="AJ254" s="46"/>
      <c r="AK254" s="46"/>
      <c r="AL254" s="46"/>
      <c r="AM254" s="46"/>
      <c r="AN254" s="46"/>
      <c r="AO254" s="46"/>
      <c r="AP254" s="46"/>
      <c r="AQ254" s="46"/>
      <c r="AR254" s="46"/>
      <c r="AS254" s="46"/>
      <c r="AT254" s="46"/>
      <c r="AU254" s="46"/>
      <c r="AV254" s="46"/>
      <c r="AW254" s="46"/>
      <c r="AX254" s="46"/>
      <c r="AY254" s="46"/>
      <c r="AZ254" s="46"/>
      <c r="BA254" s="46"/>
      <c r="BB254" s="46"/>
    </row>
    <row r="255" spans="1:54" s="44" customFormat="1" ht="30" customHeight="1">
      <c r="C255" s="206"/>
      <c r="D255" s="208" t="s">
        <v>194</v>
      </c>
      <c r="E255" s="773" t="s">
        <v>316</v>
      </c>
      <c r="F255" s="773"/>
      <c r="G255" s="773"/>
      <c r="H255" s="773"/>
      <c r="I255" s="773"/>
      <c r="J255" s="773"/>
      <c r="K255" s="773"/>
      <c r="L255" s="773"/>
      <c r="M255" s="773"/>
      <c r="N255" s="773"/>
      <c r="O255" s="773"/>
      <c r="P255" s="773"/>
      <c r="Q255" s="773"/>
      <c r="R255" s="773"/>
      <c r="S255" s="773"/>
      <c r="T255" s="773"/>
      <c r="U255" s="774"/>
      <c r="W255" s="438" t="s">
        <v>41</v>
      </c>
      <c r="X255" s="3"/>
      <c r="Y255" s="46"/>
      <c r="Z255" s="4"/>
      <c r="AA255" s="4"/>
      <c r="AB255" s="46"/>
      <c r="AC255" s="46"/>
      <c r="AD255" s="46"/>
      <c r="AE255" s="46"/>
      <c r="AF255" s="46"/>
      <c r="AG255" s="46"/>
      <c r="AH255" s="46"/>
      <c r="AI255" s="46"/>
      <c r="AJ255" s="46"/>
      <c r="AK255" s="46"/>
      <c r="AL255" s="46"/>
      <c r="AM255" s="46"/>
      <c r="AN255" s="46"/>
      <c r="AO255" s="46"/>
      <c r="AP255" s="46"/>
      <c r="AQ255" s="46"/>
      <c r="AR255" s="46"/>
      <c r="AS255" s="46"/>
      <c r="AT255" s="46"/>
      <c r="AU255" s="46"/>
      <c r="AV255" s="46"/>
      <c r="AW255" s="46"/>
      <c r="AX255" s="46"/>
      <c r="AY255" s="46"/>
      <c r="AZ255" s="46"/>
      <c r="BA255" s="46"/>
      <c r="BB255" s="46"/>
    </row>
    <row r="256" spans="1:54" s="44" customFormat="1" ht="52.9" customHeight="1">
      <c r="C256" s="206">
        <v>4</v>
      </c>
      <c r="D256" s="773" t="s">
        <v>317</v>
      </c>
      <c r="E256" s="773"/>
      <c r="F256" s="773"/>
      <c r="G256" s="773"/>
      <c r="H256" s="773"/>
      <c r="I256" s="773"/>
      <c r="J256" s="773"/>
      <c r="K256" s="773"/>
      <c r="L256" s="773"/>
      <c r="M256" s="773"/>
      <c r="N256" s="773"/>
      <c r="O256" s="773"/>
      <c r="P256" s="773"/>
      <c r="Q256" s="773"/>
      <c r="R256" s="773"/>
      <c r="S256" s="773"/>
      <c r="T256" s="773"/>
      <c r="U256" s="774"/>
      <c r="W256" s="438" t="s">
        <v>42</v>
      </c>
      <c r="X256" s="3"/>
      <c r="Y256" s="46"/>
      <c r="Z256" s="4"/>
      <c r="AA256" s="4"/>
      <c r="AB256" s="46"/>
      <c r="AC256" s="46"/>
      <c r="AD256" s="46"/>
      <c r="AE256" s="46"/>
      <c r="AF256" s="46"/>
      <c r="AG256" s="46"/>
      <c r="AH256" s="46"/>
      <c r="AI256" s="46"/>
      <c r="AJ256" s="46"/>
      <c r="AK256" s="46"/>
      <c r="AL256" s="46"/>
      <c r="AM256" s="46"/>
      <c r="AN256" s="46"/>
      <c r="AO256" s="46"/>
      <c r="AP256" s="46"/>
      <c r="AQ256" s="46"/>
      <c r="AR256" s="46"/>
      <c r="AS256" s="46"/>
      <c r="AT256" s="46"/>
      <c r="AU256" s="46"/>
      <c r="AV256" s="46"/>
      <c r="AW256" s="46"/>
      <c r="AX256" s="46"/>
      <c r="AY256" s="46"/>
      <c r="AZ256" s="46"/>
      <c r="BA256" s="46"/>
      <c r="BB256" s="46"/>
    </row>
    <row r="257" spans="1:54" s="44" customFormat="1" ht="40.9" customHeight="1">
      <c r="C257" s="206">
        <v>5</v>
      </c>
      <c r="D257" s="773" t="s">
        <v>321</v>
      </c>
      <c r="E257" s="773"/>
      <c r="F257" s="773"/>
      <c r="G257" s="773"/>
      <c r="H257" s="773"/>
      <c r="I257" s="773"/>
      <c r="J257" s="773"/>
      <c r="K257" s="773"/>
      <c r="L257" s="773"/>
      <c r="M257" s="773"/>
      <c r="N257" s="773"/>
      <c r="O257" s="773"/>
      <c r="P257" s="773"/>
      <c r="Q257" s="773"/>
      <c r="R257" s="773"/>
      <c r="S257" s="773"/>
      <c r="T257" s="773"/>
      <c r="U257" s="774"/>
      <c r="W257" s="438" t="s">
        <v>44</v>
      </c>
      <c r="Y257" s="46"/>
      <c r="Z257" s="4"/>
      <c r="AA257" s="4"/>
      <c r="AB257" s="46"/>
      <c r="AC257" s="46"/>
      <c r="AD257" s="46"/>
      <c r="AE257" s="46"/>
      <c r="AF257" s="46"/>
      <c r="AG257" s="46"/>
      <c r="AH257" s="46"/>
      <c r="AI257" s="46"/>
      <c r="AJ257" s="46"/>
      <c r="AK257" s="46"/>
      <c r="AL257" s="46"/>
      <c r="AM257" s="46"/>
      <c r="AN257" s="46"/>
      <c r="AO257" s="46"/>
      <c r="AP257" s="46"/>
      <c r="AQ257" s="46"/>
      <c r="AR257" s="46"/>
      <c r="AS257" s="46"/>
      <c r="AT257" s="46"/>
      <c r="AU257" s="46"/>
      <c r="AV257" s="46"/>
      <c r="AW257" s="46"/>
      <c r="AX257" s="46"/>
      <c r="AY257" s="46"/>
      <c r="AZ257" s="46"/>
      <c r="BA257" s="46"/>
      <c r="BB257" s="46"/>
    </row>
    <row r="258" spans="1:54" s="44" customFormat="1" ht="76.150000000000006" customHeight="1">
      <c r="C258" s="206">
        <v>6</v>
      </c>
      <c r="D258" s="773" t="s">
        <v>373</v>
      </c>
      <c r="E258" s="773"/>
      <c r="F258" s="773"/>
      <c r="G258" s="773"/>
      <c r="H258" s="773"/>
      <c r="I258" s="773"/>
      <c r="J258" s="773"/>
      <c r="K258" s="773"/>
      <c r="L258" s="773"/>
      <c r="M258" s="773"/>
      <c r="N258" s="773"/>
      <c r="O258" s="773"/>
      <c r="P258" s="773"/>
      <c r="Q258" s="773"/>
      <c r="R258" s="773"/>
      <c r="S258" s="773"/>
      <c r="T258" s="773"/>
      <c r="U258" s="774"/>
      <c r="W258" s="438" t="s">
        <v>43</v>
      </c>
      <c r="Y258" s="46"/>
      <c r="Z258" s="4"/>
      <c r="AA258" s="4"/>
      <c r="AB258" s="46"/>
      <c r="AC258" s="46"/>
      <c r="AD258" s="46"/>
      <c r="AE258" s="46"/>
      <c r="AF258" s="46"/>
      <c r="AG258" s="46"/>
      <c r="AH258" s="46"/>
      <c r="AI258" s="46"/>
      <c r="AJ258" s="46"/>
      <c r="AK258" s="46"/>
      <c r="AL258" s="46"/>
      <c r="AM258" s="46"/>
      <c r="AN258" s="46"/>
      <c r="AO258" s="46"/>
      <c r="AP258" s="46"/>
      <c r="AQ258" s="46"/>
      <c r="AR258" s="46"/>
      <c r="AS258" s="46"/>
      <c r="AT258" s="46"/>
      <c r="AU258" s="46"/>
      <c r="AV258" s="46"/>
      <c r="AW258" s="46"/>
      <c r="AX258" s="46"/>
      <c r="AY258" s="46"/>
      <c r="AZ258" s="46"/>
      <c r="BA258" s="46"/>
      <c r="BB258" s="46"/>
    </row>
    <row r="259" spans="1:54" s="44" customFormat="1" ht="64.5" customHeight="1">
      <c r="C259" s="206">
        <v>7</v>
      </c>
      <c r="D259" s="773" t="s">
        <v>415</v>
      </c>
      <c r="E259" s="790"/>
      <c r="F259" s="790"/>
      <c r="G259" s="790"/>
      <c r="H259" s="790"/>
      <c r="I259" s="790"/>
      <c r="J259" s="790"/>
      <c r="K259" s="790"/>
      <c r="L259" s="790"/>
      <c r="M259" s="790"/>
      <c r="N259" s="790"/>
      <c r="O259" s="790"/>
      <c r="P259" s="790"/>
      <c r="Q259" s="790"/>
      <c r="R259" s="790"/>
      <c r="S259" s="790"/>
      <c r="T259" s="790"/>
      <c r="U259" s="791"/>
      <c r="W259" s="438"/>
      <c r="Y259" s="46"/>
      <c r="Z259" s="4"/>
      <c r="AA259" s="4"/>
      <c r="AB259" s="46"/>
      <c r="AC259" s="46"/>
      <c r="AD259" s="46"/>
      <c r="AE259" s="46"/>
      <c r="AF259" s="46"/>
      <c r="AG259" s="46"/>
      <c r="AH259" s="46"/>
      <c r="AI259" s="46"/>
      <c r="AJ259" s="46"/>
      <c r="AK259" s="46"/>
      <c r="AL259" s="46"/>
      <c r="AM259" s="46"/>
      <c r="AN259" s="46"/>
      <c r="AO259" s="46"/>
      <c r="AP259" s="46"/>
      <c r="AQ259" s="46"/>
      <c r="AR259" s="46"/>
      <c r="AS259" s="46"/>
      <c r="AT259" s="46"/>
      <c r="AU259" s="46"/>
      <c r="AV259" s="46"/>
      <c r="AW259" s="46"/>
      <c r="AX259" s="46"/>
      <c r="AY259" s="46"/>
      <c r="AZ259" s="46"/>
      <c r="BA259" s="46"/>
      <c r="BB259" s="46"/>
    </row>
    <row r="260" spans="1:54" s="44" customFormat="1" ht="40.9" customHeight="1">
      <c r="C260" s="206">
        <v>8</v>
      </c>
      <c r="D260" s="773" t="s">
        <v>197</v>
      </c>
      <c r="E260" s="773"/>
      <c r="F260" s="773"/>
      <c r="G260" s="773"/>
      <c r="H260" s="773"/>
      <c r="I260" s="773"/>
      <c r="J260" s="773"/>
      <c r="K260" s="773"/>
      <c r="L260" s="773"/>
      <c r="M260" s="773"/>
      <c r="N260" s="773"/>
      <c r="O260" s="773"/>
      <c r="P260" s="773"/>
      <c r="Q260" s="773"/>
      <c r="R260" s="773"/>
      <c r="S260" s="773"/>
      <c r="T260" s="773"/>
      <c r="U260" s="774"/>
      <c r="X260" s="45"/>
      <c r="Y260" s="46"/>
      <c r="Z260" s="4"/>
      <c r="AA260" s="4"/>
      <c r="AB260" s="46"/>
      <c r="AC260" s="46"/>
      <c r="AD260" s="46"/>
      <c r="AE260" s="46"/>
      <c r="AF260" s="46"/>
      <c r="AG260" s="46"/>
      <c r="AH260" s="46"/>
      <c r="AI260" s="46"/>
      <c r="AJ260" s="46"/>
      <c r="AK260" s="46"/>
      <c r="AL260" s="46"/>
      <c r="AM260" s="46"/>
      <c r="AN260" s="46"/>
      <c r="AO260" s="46"/>
      <c r="AP260" s="46"/>
      <c r="AQ260" s="46"/>
      <c r="AR260" s="46"/>
      <c r="AS260" s="46"/>
      <c r="AT260" s="46"/>
      <c r="AU260" s="46"/>
      <c r="AV260" s="46"/>
      <c r="AW260" s="46"/>
      <c r="AX260" s="46"/>
      <c r="AY260" s="46"/>
      <c r="AZ260" s="46"/>
      <c r="BA260" s="46"/>
      <c r="BB260" s="46"/>
    </row>
    <row r="261" spans="1:54" s="44" customFormat="1" ht="15" customHeight="1">
      <c r="C261" s="206">
        <v>9</v>
      </c>
      <c r="D261" s="207" t="s">
        <v>380</v>
      </c>
      <c r="E261" s="545"/>
      <c r="F261" s="545"/>
      <c r="G261" s="545"/>
      <c r="H261" s="545"/>
      <c r="I261" s="545"/>
      <c r="J261" s="545"/>
      <c r="K261" s="545"/>
      <c r="L261" s="545"/>
      <c r="M261" s="545"/>
      <c r="N261" s="545"/>
      <c r="O261" s="545"/>
      <c r="P261" s="545"/>
      <c r="Q261" s="545"/>
      <c r="R261" s="545"/>
      <c r="S261" s="545"/>
      <c r="T261" s="545"/>
      <c r="U261" s="546"/>
      <c r="W261" s="349"/>
      <c r="X261" s="349"/>
      <c r="Y261" s="349"/>
      <c r="Z261" s="349"/>
      <c r="AA261" s="349"/>
      <c r="AB261" s="349"/>
      <c r="AC261" s="349"/>
      <c r="AD261" s="349"/>
      <c r="AE261" s="349"/>
      <c r="AF261" s="349"/>
      <c r="AG261" s="350"/>
      <c r="AH261" s="350"/>
      <c r="AI261" s="350"/>
      <c r="AJ261" s="350"/>
      <c r="AK261" s="350"/>
      <c r="AL261" s="350"/>
      <c r="AM261" s="46"/>
      <c r="AN261" s="46"/>
      <c r="AO261" s="46"/>
      <c r="AP261" s="46"/>
      <c r="AQ261" s="46"/>
      <c r="AR261" s="46"/>
      <c r="AS261" s="46"/>
      <c r="AT261" s="46"/>
      <c r="AU261" s="46"/>
      <c r="AV261" s="46"/>
      <c r="AW261" s="46"/>
      <c r="AX261" s="46"/>
      <c r="AY261" s="46"/>
      <c r="AZ261" s="46"/>
      <c r="BA261" s="46"/>
      <c r="BB261" s="46"/>
    </row>
    <row r="262" spans="1:54" s="44" customFormat="1" ht="15" customHeight="1">
      <c r="C262" s="209"/>
      <c r="D262" s="42"/>
      <c r="E262" s="42"/>
      <c r="F262" s="42"/>
      <c r="G262" s="42"/>
      <c r="H262" s="42"/>
      <c r="I262" s="42"/>
      <c r="J262" s="42"/>
      <c r="K262" s="42"/>
      <c r="L262" s="42"/>
      <c r="M262" s="42"/>
      <c r="N262" s="42"/>
      <c r="O262" s="42"/>
      <c r="P262" s="42"/>
      <c r="Q262" s="42"/>
      <c r="R262" s="42"/>
      <c r="S262" s="42"/>
      <c r="T262" s="42"/>
      <c r="U262" s="43"/>
      <c r="W262" s="351"/>
      <c r="X262" s="351"/>
      <c r="Y262" s="351"/>
      <c r="Z262" s="351"/>
      <c r="AA262" s="351"/>
      <c r="AB262" s="351"/>
      <c r="AC262" s="351"/>
      <c r="AD262" s="351"/>
      <c r="AE262" s="351"/>
      <c r="AF262" s="351"/>
      <c r="AG262" s="352"/>
      <c r="AH262" s="350"/>
      <c r="AI262" s="350"/>
      <c r="AJ262" s="350"/>
      <c r="AK262" s="350"/>
      <c r="AL262" s="350"/>
      <c r="AM262" s="46"/>
      <c r="AN262" s="46"/>
      <c r="AO262" s="46"/>
      <c r="AP262" s="46"/>
      <c r="AQ262" s="46"/>
      <c r="AR262" s="46"/>
      <c r="AS262" s="46"/>
      <c r="AT262" s="46"/>
      <c r="AU262" s="46"/>
      <c r="AV262" s="46"/>
      <c r="AW262" s="46"/>
      <c r="AX262" s="46"/>
      <c r="AY262" s="46"/>
      <c r="AZ262" s="46"/>
      <c r="BA262" s="46"/>
      <c r="BB262" s="46"/>
    </row>
    <row r="263" spans="1:54" s="46" customFormat="1" ht="23.25" customHeight="1">
      <c r="C263" s="44"/>
      <c r="D263" s="44"/>
      <c r="E263" s="44"/>
      <c r="F263" s="44"/>
      <c r="G263" s="44"/>
      <c r="H263" s="44"/>
      <c r="I263" s="44"/>
      <c r="J263" s="44"/>
      <c r="K263" s="44"/>
      <c r="L263" s="44"/>
      <c r="M263" s="44"/>
      <c r="N263" s="44"/>
      <c r="O263" s="44"/>
      <c r="P263" s="44"/>
      <c r="Q263" s="44"/>
      <c r="R263" s="44"/>
      <c r="S263" s="44"/>
      <c r="T263" s="44"/>
      <c r="U263" s="44"/>
      <c r="W263" s="353"/>
      <c r="X263" s="353"/>
      <c r="Y263" s="353"/>
      <c r="Z263" s="353"/>
      <c r="AA263" s="353"/>
      <c r="AB263" s="353"/>
      <c r="AC263" s="353"/>
      <c r="AD263" s="353"/>
      <c r="AE263" s="353"/>
      <c r="AF263" s="350"/>
      <c r="AG263" s="354"/>
      <c r="AH263" s="350"/>
      <c r="AI263" s="350"/>
      <c r="AJ263" s="350"/>
      <c r="AK263" s="350"/>
      <c r="AL263" s="350"/>
    </row>
    <row r="264" spans="1:54" s="46" customFormat="1" ht="23.25" customHeight="1">
      <c r="C264" s="44"/>
      <c r="D264" s="44"/>
      <c r="E264" s="44"/>
      <c r="F264" s="44"/>
      <c r="G264" s="44"/>
      <c r="H264" s="44"/>
      <c r="I264" s="44"/>
      <c r="J264" s="44"/>
      <c r="K264" s="44"/>
      <c r="L264" s="44"/>
      <c r="M264" s="44"/>
      <c r="N264" s="44"/>
      <c r="O264" s="44"/>
      <c r="P264" s="44"/>
      <c r="Q264" s="44"/>
      <c r="R264" s="44"/>
      <c r="S264" s="44"/>
      <c r="T264" s="44"/>
      <c r="U264" s="44"/>
      <c r="W264" s="353"/>
      <c r="X264" s="353"/>
      <c r="Y264" s="353"/>
      <c r="Z264" s="353"/>
      <c r="AA264" s="354"/>
      <c r="AB264" s="353"/>
      <c r="AC264" s="353"/>
      <c r="AD264" s="353"/>
      <c r="AE264" s="353"/>
      <c r="AF264" s="350"/>
      <c r="AG264" s="354"/>
      <c r="AH264" s="350"/>
      <c r="AI264" s="350"/>
      <c r="AJ264" s="350"/>
      <c r="AK264" s="350"/>
      <c r="AL264" s="350"/>
    </row>
    <row r="265" spans="1:54" s="46" customFormat="1" ht="23.25" customHeight="1">
      <c r="C265" s="44"/>
      <c r="D265" s="44"/>
      <c r="E265" s="44"/>
      <c r="F265" s="44"/>
      <c r="G265" s="44"/>
      <c r="H265" s="44"/>
      <c r="I265" s="44"/>
      <c r="J265" s="44"/>
      <c r="K265" s="44"/>
      <c r="L265" s="44"/>
      <c r="M265" s="44"/>
      <c r="N265" s="44"/>
      <c r="O265" s="44"/>
      <c r="P265" s="44"/>
      <c r="Q265" s="44"/>
      <c r="R265" s="44"/>
      <c r="S265" s="44"/>
      <c r="T265" s="44"/>
      <c r="U265" s="44"/>
      <c r="W265" s="354"/>
      <c r="X265" s="353"/>
      <c r="Y265" s="353"/>
      <c r="Z265" s="353"/>
      <c r="AA265" s="353"/>
      <c r="AB265" s="353"/>
      <c r="AC265" s="353"/>
      <c r="AD265" s="353"/>
      <c r="AE265" s="353"/>
      <c r="AF265" s="350"/>
      <c r="AG265" s="354"/>
      <c r="AH265" s="355"/>
      <c r="AI265" s="350"/>
      <c r="AJ265" s="350"/>
      <c r="AK265" s="350"/>
      <c r="AL265" s="350"/>
    </row>
    <row r="266" spans="1:54" s="46" customFormat="1" ht="23.25" customHeight="1">
      <c r="C266" s="44"/>
      <c r="D266" s="44"/>
      <c r="E266" s="44"/>
      <c r="F266" s="44"/>
      <c r="G266" s="44"/>
      <c r="H266" s="44"/>
      <c r="I266" s="44"/>
      <c r="J266" s="44"/>
      <c r="K266" s="44"/>
      <c r="L266" s="44"/>
      <c r="M266" s="44"/>
      <c r="N266" s="44"/>
      <c r="O266" s="44"/>
      <c r="P266" s="44"/>
      <c r="Q266" s="44"/>
      <c r="R266" s="44"/>
      <c r="S266" s="44"/>
      <c r="T266" s="44"/>
      <c r="U266" s="44"/>
      <c r="W266" s="5"/>
      <c r="X266" s="5"/>
      <c r="Y266" s="5"/>
      <c r="Z266" s="5"/>
      <c r="AA266" s="104"/>
      <c r="AB266" s="5"/>
      <c r="AC266" s="5"/>
      <c r="AD266" s="5"/>
      <c r="AE266" s="5"/>
      <c r="AF266" s="5"/>
      <c r="AG266" s="104"/>
    </row>
    <row r="267" spans="1:54" s="46" customFormat="1">
      <c r="C267" s="44"/>
      <c r="D267" s="44"/>
      <c r="E267" s="44"/>
      <c r="F267" s="44"/>
      <c r="G267" s="44"/>
      <c r="H267" s="44"/>
      <c r="I267" s="44"/>
      <c r="J267" s="44"/>
      <c r="K267" s="44"/>
      <c r="L267" s="44"/>
      <c r="M267" s="44"/>
      <c r="N267" s="44"/>
      <c r="O267" s="44"/>
      <c r="P267" s="44"/>
      <c r="Q267" s="44"/>
      <c r="R267" s="44"/>
      <c r="S267" s="44"/>
      <c r="T267" s="44"/>
      <c r="U267" s="44"/>
      <c r="W267" s="5"/>
      <c r="X267" s="5"/>
      <c r="Y267" s="5"/>
      <c r="Z267" s="5"/>
      <c r="AA267" s="5"/>
      <c r="AB267" s="5"/>
      <c r="AC267" s="5"/>
      <c r="AD267" s="5"/>
      <c r="AE267" s="5"/>
      <c r="AF267" s="5"/>
      <c r="AG267" s="5"/>
    </row>
    <row r="268" spans="1:54" s="46" customFormat="1">
      <c r="C268" s="44"/>
      <c r="D268" s="44"/>
      <c r="E268" s="44"/>
      <c r="F268" s="44"/>
      <c r="G268" s="44"/>
      <c r="H268" s="44"/>
      <c r="I268" s="44"/>
      <c r="J268" s="44"/>
      <c r="K268" s="44"/>
      <c r="L268" s="44"/>
      <c r="M268" s="44"/>
      <c r="N268" s="44"/>
      <c r="O268" s="44"/>
      <c r="P268" s="44"/>
      <c r="Q268" s="44"/>
      <c r="R268" s="44"/>
      <c r="S268" s="44"/>
      <c r="T268" s="44"/>
      <c r="U268" s="44"/>
      <c r="W268" s="5"/>
      <c r="X268" s="5"/>
      <c r="Y268" s="5"/>
      <c r="Z268" s="5"/>
      <c r="AA268" s="5"/>
      <c r="AB268" s="5"/>
      <c r="AC268" s="5"/>
      <c r="AD268" s="5"/>
      <c r="AE268" s="5"/>
      <c r="AF268" s="5"/>
      <c r="AG268" s="5"/>
    </row>
    <row r="269" spans="1:54" s="46" customFormat="1" ht="13.5">
      <c r="C269" s="44"/>
      <c r="D269" s="44"/>
      <c r="E269" s="44"/>
      <c r="F269" s="44"/>
      <c r="G269" s="44"/>
      <c r="H269" s="44"/>
      <c r="I269" s="44"/>
      <c r="J269" s="44"/>
      <c r="K269" s="44"/>
      <c r="L269" s="44"/>
      <c r="M269" s="44"/>
      <c r="N269" s="44"/>
      <c r="O269" s="44"/>
      <c r="P269" s="44"/>
      <c r="Q269" s="44"/>
      <c r="R269" s="44"/>
      <c r="S269" s="44"/>
      <c r="T269" s="44"/>
      <c r="U269" s="44"/>
      <c r="W269" s="2"/>
      <c r="X269" s="2"/>
      <c r="Y269" s="2"/>
      <c r="Z269" s="2"/>
      <c r="AA269" s="2"/>
      <c r="AB269" s="2"/>
      <c r="AC269" s="2"/>
      <c r="AD269" s="2"/>
      <c r="AE269" s="2"/>
      <c r="AF269" s="2"/>
    </row>
    <row r="270" spans="1:54" ht="13.5">
      <c r="A270" s="47"/>
      <c r="B270" s="47"/>
      <c r="C270" s="44"/>
      <c r="D270" s="44"/>
      <c r="E270" s="44"/>
      <c r="F270" s="44"/>
      <c r="G270" s="44"/>
      <c r="H270" s="44"/>
      <c r="I270" s="44"/>
      <c r="J270" s="44"/>
      <c r="K270" s="44"/>
      <c r="L270" s="44"/>
      <c r="M270" s="44"/>
      <c r="N270" s="44"/>
      <c r="O270" s="44"/>
      <c r="P270" s="44"/>
      <c r="Q270" s="44"/>
      <c r="R270" s="44"/>
      <c r="S270" s="44"/>
      <c r="T270" s="44"/>
      <c r="U270" s="44"/>
      <c r="V270" s="48"/>
      <c r="W270" s="442" t="s">
        <v>45</v>
      </c>
      <c r="X270" s="439" t="s">
        <v>299</v>
      </c>
      <c r="Y270" s="1"/>
      <c r="Z270" s="1"/>
      <c r="AA270" s="1"/>
      <c r="AB270" s="1"/>
      <c r="AC270" s="1"/>
      <c r="AD270" s="1"/>
      <c r="AE270" s="1"/>
      <c r="AF270" s="1"/>
    </row>
    <row r="271" spans="1:54" ht="13.5">
      <c r="A271" s="47"/>
      <c r="B271" s="47"/>
      <c r="C271" s="44"/>
      <c r="D271" s="44"/>
      <c r="E271" s="44"/>
      <c r="F271" s="44"/>
      <c r="G271" s="44"/>
      <c r="H271" s="44"/>
      <c r="I271" s="44"/>
      <c r="J271" s="44"/>
      <c r="K271" s="44"/>
      <c r="L271" s="44"/>
      <c r="M271" s="44"/>
      <c r="N271" s="44"/>
      <c r="O271" s="44"/>
      <c r="P271" s="44"/>
      <c r="Q271" s="44"/>
      <c r="R271" s="44"/>
      <c r="S271" s="44"/>
      <c r="T271" s="44"/>
      <c r="U271" s="44"/>
      <c r="V271" s="48"/>
      <c r="W271" s="439" t="s">
        <v>79</v>
      </c>
      <c r="X271" s="439" t="s">
        <v>261</v>
      </c>
      <c r="Y271" s="1"/>
      <c r="Z271" s="1"/>
      <c r="AA271" s="1"/>
      <c r="AB271" s="1"/>
      <c r="AC271" s="1"/>
      <c r="AD271" s="1"/>
      <c r="AE271" s="1"/>
      <c r="AF271" s="1"/>
    </row>
    <row r="272" spans="1:54" ht="13.5">
      <c r="A272" s="47"/>
      <c r="B272" s="47"/>
      <c r="C272" s="44"/>
      <c r="D272" s="44"/>
      <c r="E272" s="44"/>
      <c r="F272" s="44"/>
      <c r="G272" s="44"/>
      <c r="H272" s="44"/>
      <c r="I272" s="44"/>
      <c r="J272" s="44"/>
      <c r="K272" s="44"/>
      <c r="L272" s="44"/>
      <c r="M272" s="44"/>
      <c r="N272" s="44"/>
      <c r="O272" s="44"/>
      <c r="P272" s="44"/>
      <c r="Q272" s="44"/>
      <c r="R272" s="44"/>
      <c r="S272" s="44"/>
      <c r="T272" s="44"/>
      <c r="U272" s="44"/>
      <c r="V272" s="48"/>
      <c r="W272" s="439"/>
      <c r="X272" s="1"/>
      <c r="Y272" s="1"/>
      <c r="Z272" s="1"/>
      <c r="AA272" s="1"/>
      <c r="AB272" s="1"/>
      <c r="AC272" s="1"/>
      <c r="AD272" s="1"/>
      <c r="AE272" s="1"/>
      <c r="AF272" s="1"/>
    </row>
    <row r="273" spans="3:24" ht="13.5">
      <c r="C273" s="44"/>
      <c r="D273" s="44"/>
      <c r="E273" s="44"/>
      <c r="F273" s="44"/>
      <c r="G273" s="44"/>
      <c r="H273" s="44"/>
      <c r="I273" s="44"/>
      <c r="J273" s="44"/>
      <c r="K273" s="44"/>
      <c r="L273" s="44"/>
      <c r="M273" s="44"/>
      <c r="N273" s="44"/>
      <c r="O273" s="44"/>
      <c r="P273" s="44"/>
      <c r="Q273" s="44"/>
      <c r="R273" s="44"/>
      <c r="S273" s="44"/>
      <c r="T273" s="44"/>
      <c r="U273" s="44"/>
      <c r="W273" s="493" t="s">
        <v>88</v>
      </c>
      <c r="X273" s="1"/>
    </row>
    <row r="274" spans="3:24" ht="13.5">
      <c r="C274" s="46"/>
      <c r="D274" s="46"/>
      <c r="E274" s="46"/>
      <c r="F274" s="46"/>
      <c r="G274" s="46"/>
      <c r="H274" s="46"/>
      <c r="I274" s="46"/>
      <c r="J274" s="46"/>
      <c r="K274" s="46"/>
      <c r="L274" s="46"/>
      <c r="M274" s="46"/>
      <c r="N274" s="46"/>
      <c r="O274" s="46"/>
      <c r="P274" s="46"/>
      <c r="Q274" s="46"/>
      <c r="R274" s="46"/>
      <c r="S274" s="46"/>
      <c r="T274" s="46"/>
      <c r="U274" s="46"/>
      <c r="W274" s="493" t="s">
        <v>89</v>
      </c>
      <c r="X274" s="1"/>
    </row>
    <row r="275" spans="3:24" ht="13.5">
      <c r="C275" s="46"/>
      <c r="D275" s="46"/>
      <c r="E275" s="46"/>
      <c r="F275" s="46"/>
      <c r="G275" s="46"/>
      <c r="H275" s="46"/>
      <c r="I275" s="46"/>
      <c r="J275" s="46"/>
      <c r="K275" s="46"/>
      <c r="L275" s="46"/>
      <c r="M275" s="46"/>
      <c r="N275" s="46"/>
      <c r="O275" s="46"/>
      <c r="P275" s="46"/>
      <c r="Q275" s="46"/>
      <c r="R275" s="46"/>
      <c r="S275" s="46"/>
      <c r="T275" s="46"/>
      <c r="U275" s="46"/>
      <c r="W275" s="493" t="s">
        <v>90</v>
      </c>
      <c r="X275" s="1"/>
    </row>
    <row r="276" spans="3:24" ht="13.5">
      <c r="C276" s="46"/>
      <c r="D276" s="46"/>
      <c r="E276" s="46"/>
      <c r="F276" s="46"/>
      <c r="G276" s="46"/>
      <c r="H276" s="46"/>
      <c r="I276" s="46"/>
      <c r="J276" s="46"/>
      <c r="K276" s="46"/>
      <c r="L276" s="46"/>
      <c r="M276" s="46"/>
      <c r="N276" s="46"/>
      <c r="O276" s="46"/>
      <c r="P276" s="46"/>
      <c r="Q276" s="46"/>
      <c r="R276" s="46"/>
      <c r="S276" s="46"/>
      <c r="T276" s="46"/>
      <c r="U276" s="46"/>
      <c r="W276" s="493" t="s">
        <v>91</v>
      </c>
      <c r="X276" s="1"/>
    </row>
    <row r="277" spans="3:24" ht="13.5">
      <c r="C277" s="46"/>
      <c r="D277" s="46"/>
      <c r="E277" s="46"/>
      <c r="F277" s="46"/>
      <c r="G277" s="46"/>
      <c r="H277" s="46"/>
      <c r="I277" s="46"/>
      <c r="J277" s="46"/>
      <c r="K277" s="46"/>
      <c r="L277" s="46"/>
      <c r="M277" s="46"/>
      <c r="N277" s="46"/>
      <c r="O277" s="46"/>
      <c r="P277" s="46"/>
      <c r="Q277" s="46"/>
      <c r="R277" s="46"/>
      <c r="S277" s="46"/>
      <c r="T277" s="46"/>
      <c r="U277" s="46"/>
      <c r="W277" s="493" t="s">
        <v>92</v>
      </c>
      <c r="X277" s="1"/>
    </row>
    <row r="278" spans="3:24" ht="13.5">
      <c r="C278" s="46"/>
      <c r="D278" s="46"/>
      <c r="E278" s="46"/>
      <c r="F278" s="46"/>
      <c r="G278" s="46"/>
      <c r="H278" s="46"/>
      <c r="I278" s="46"/>
      <c r="J278" s="46"/>
      <c r="K278" s="46"/>
      <c r="L278" s="46"/>
      <c r="M278" s="46"/>
      <c r="N278" s="46"/>
      <c r="O278" s="46"/>
      <c r="P278" s="46"/>
      <c r="Q278" s="46"/>
      <c r="R278" s="46"/>
      <c r="S278" s="46"/>
      <c r="T278" s="46"/>
      <c r="U278" s="46"/>
      <c r="W278" s="493" t="s">
        <v>93</v>
      </c>
    </row>
    <row r="279" spans="3:24" ht="13.5">
      <c r="C279" s="46"/>
      <c r="D279" s="46"/>
      <c r="E279" s="46"/>
      <c r="F279" s="46"/>
      <c r="G279" s="46"/>
      <c r="H279" s="46"/>
      <c r="I279" s="46"/>
      <c r="J279" s="46"/>
      <c r="K279" s="46"/>
      <c r="L279" s="46"/>
      <c r="M279" s="46"/>
      <c r="N279" s="46"/>
      <c r="O279" s="46"/>
      <c r="P279" s="46"/>
      <c r="Q279" s="46"/>
      <c r="R279" s="46"/>
      <c r="S279" s="46"/>
      <c r="T279" s="46"/>
      <c r="U279" s="46"/>
      <c r="W279" s="493" t="s">
        <v>94</v>
      </c>
    </row>
    <row r="280" spans="3:24" ht="13.5">
      <c r="C280" s="46"/>
      <c r="D280" s="46"/>
      <c r="E280" s="46"/>
      <c r="F280" s="46"/>
      <c r="G280" s="46"/>
      <c r="H280" s="46"/>
      <c r="I280" s="46"/>
      <c r="J280" s="46"/>
      <c r="K280" s="46"/>
      <c r="L280" s="46"/>
      <c r="M280" s="46"/>
      <c r="N280" s="46"/>
      <c r="O280" s="46"/>
      <c r="P280" s="46"/>
      <c r="Q280" s="46"/>
      <c r="R280" s="46"/>
      <c r="S280" s="46"/>
      <c r="T280" s="46"/>
      <c r="U280" s="46"/>
      <c r="W280" s="493" t="s">
        <v>95</v>
      </c>
    </row>
    <row r="281" spans="3:24" ht="13.5">
      <c r="C281" s="48"/>
      <c r="D281" s="48"/>
      <c r="E281" s="48"/>
      <c r="F281" s="48"/>
      <c r="G281" s="48"/>
      <c r="H281" s="48"/>
      <c r="I281" s="48"/>
      <c r="J281" s="48"/>
      <c r="K281" s="48"/>
      <c r="L281" s="48"/>
      <c r="M281" s="48"/>
      <c r="N281" s="48"/>
      <c r="O281" s="48"/>
      <c r="P281" s="48"/>
      <c r="Q281" s="48"/>
      <c r="R281" s="48"/>
      <c r="S281" s="48"/>
      <c r="T281" s="48"/>
      <c r="U281" s="48"/>
      <c r="W281" s="493" t="s">
        <v>96</v>
      </c>
    </row>
    <row r="282" spans="3:24" ht="13.5">
      <c r="C282" s="48"/>
      <c r="D282" s="48"/>
      <c r="E282" s="48"/>
      <c r="F282" s="48"/>
      <c r="G282" s="48"/>
      <c r="H282" s="48"/>
      <c r="I282" s="48"/>
      <c r="J282" s="48"/>
      <c r="K282" s="48"/>
      <c r="L282" s="48"/>
      <c r="M282" s="48"/>
      <c r="N282" s="48"/>
      <c r="O282" s="48"/>
      <c r="P282" s="48"/>
      <c r="Q282" s="48"/>
      <c r="R282" s="48"/>
      <c r="S282" s="48"/>
      <c r="T282" s="48"/>
      <c r="U282" s="48"/>
      <c r="W282" s="493" t="s">
        <v>99</v>
      </c>
    </row>
    <row r="283" spans="3:24" ht="13.5">
      <c r="C283" s="48"/>
      <c r="D283" s="48"/>
      <c r="E283" s="48"/>
      <c r="F283" s="48"/>
      <c r="G283" s="48"/>
      <c r="H283" s="48"/>
      <c r="I283" s="48"/>
      <c r="J283" s="48"/>
      <c r="K283" s="48"/>
      <c r="L283" s="48"/>
      <c r="M283" s="48"/>
      <c r="N283" s="48"/>
      <c r="O283" s="48"/>
      <c r="P283" s="48"/>
      <c r="Q283" s="48"/>
      <c r="R283" s="48"/>
      <c r="S283" s="48"/>
      <c r="T283" s="48"/>
      <c r="U283" s="48"/>
      <c r="W283" s="493" t="s">
        <v>100</v>
      </c>
    </row>
    <row r="284" spans="3:24" ht="13.5">
      <c r="W284" s="493" t="s">
        <v>101</v>
      </c>
    </row>
    <row r="285" spans="3:24" ht="13.5">
      <c r="W285" s="493" t="s">
        <v>102</v>
      </c>
    </row>
    <row r="286" spans="3:24" ht="13.5">
      <c r="W286" s="493" t="s">
        <v>103</v>
      </c>
    </row>
    <row r="287" spans="3:24" ht="13.5">
      <c r="W287" s="493" t="s">
        <v>104</v>
      </c>
    </row>
    <row r="288" spans="3:24" ht="13.5">
      <c r="W288" s="493" t="s">
        <v>97</v>
      </c>
    </row>
    <row r="289" spans="23:23" ht="13.5">
      <c r="W289" s="493" t="s">
        <v>105</v>
      </c>
    </row>
    <row r="290" spans="23:23" ht="13.5">
      <c r="W290" s="493" t="s">
        <v>106</v>
      </c>
    </row>
    <row r="291" spans="23:23" ht="13.5">
      <c r="W291" s="493" t="s">
        <v>107</v>
      </c>
    </row>
    <row r="292" spans="23:23" ht="13.5">
      <c r="W292" s="493" t="s">
        <v>108</v>
      </c>
    </row>
    <row r="293" spans="23:23" ht="13.5">
      <c r="W293" s="493" t="s">
        <v>109</v>
      </c>
    </row>
    <row r="294" spans="23:23" ht="13.5">
      <c r="W294" s="493" t="s">
        <v>110</v>
      </c>
    </row>
    <row r="295" spans="23:23" ht="13.5">
      <c r="W295" s="493" t="s">
        <v>111</v>
      </c>
    </row>
    <row r="296" spans="23:23" ht="13.5">
      <c r="W296" s="493" t="s">
        <v>112</v>
      </c>
    </row>
    <row r="297" spans="23:23" ht="13.5">
      <c r="W297" s="493" t="s">
        <v>113</v>
      </c>
    </row>
    <row r="298" spans="23:23" ht="13.5">
      <c r="W298" s="493" t="s">
        <v>114</v>
      </c>
    </row>
    <row r="299" spans="23:23" ht="13.5">
      <c r="W299" s="493" t="s">
        <v>115</v>
      </c>
    </row>
    <row r="300" spans="23:23" ht="13.5">
      <c r="W300" s="493" t="s">
        <v>98</v>
      </c>
    </row>
    <row r="301" spans="23:23" ht="13.5">
      <c r="W301" s="493" t="s">
        <v>116</v>
      </c>
    </row>
    <row r="302" spans="23:23" ht="13.5">
      <c r="W302" s="493" t="s">
        <v>117</v>
      </c>
    </row>
    <row r="303" spans="23:23" ht="13.5">
      <c r="W303" s="493" t="s">
        <v>118</v>
      </c>
    </row>
    <row r="304" spans="23:23" ht="13.5">
      <c r="W304" s="493" t="s">
        <v>119</v>
      </c>
    </row>
    <row r="305" spans="23:23" ht="13.5">
      <c r="W305" s="493" t="s">
        <v>120</v>
      </c>
    </row>
    <row r="306" spans="23:23" ht="13.5">
      <c r="W306" s="493" t="s">
        <v>121</v>
      </c>
    </row>
    <row r="307" spans="23:23" ht="13.5">
      <c r="W307" s="440" t="s">
        <v>122</v>
      </c>
    </row>
    <row r="308" spans="23:23" ht="13.5">
      <c r="W308" s="440" t="s">
        <v>123</v>
      </c>
    </row>
    <row r="309" spans="23:23" ht="13.5">
      <c r="W309" s="440" t="s">
        <v>124</v>
      </c>
    </row>
    <row r="310" spans="23:23" ht="13.5">
      <c r="W310" s="440" t="s">
        <v>125</v>
      </c>
    </row>
    <row r="311" spans="23:23" ht="13.5">
      <c r="W311" s="440" t="s">
        <v>126</v>
      </c>
    </row>
    <row r="312" spans="23:23" ht="13.5">
      <c r="W312" s="440" t="s">
        <v>127</v>
      </c>
    </row>
    <row r="313" spans="23:23" ht="13.5">
      <c r="W313" s="440" t="s">
        <v>370</v>
      </c>
    </row>
    <row r="314" spans="23:23" ht="13.5">
      <c r="W314" s="440" t="s">
        <v>371</v>
      </c>
    </row>
    <row r="315" spans="23:23" ht="13.5">
      <c r="W315" s="440" t="s">
        <v>372</v>
      </c>
    </row>
    <row r="316" spans="23:23" ht="13.5">
      <c r="W316" s="440"/>
    </row>
    <row r="317" spans="23:23">
      <c r="W317" s="441"/>
    </row>
    <row r="318" spans="23:23" ht="13.5">
      <c r="W318" s="442" t="s">
        <v>130</v>
      </c>
    </row>
    <row r="319" spans="23:23">
      <c r="W319" s="441" t="s">
        <v>128</v>
      </c>
    </row>
    <row r="320" spans="23:23">
      <c r="W320" s="21" t="s">
        <v>129</v>
      </c>
    </row>
  </sheetData>
  <sheetProtection algorithmName="SHA-512" hashValue="dYPcNpVCh1TxvSuJ7f+zEU9c6hepHSwiQiXRoJuy3SJzKJruHbVcaGp2MXK6UDX99fKS9WhDvpg5/X6HJc3txg==" saltValue="YI6ZZ+Gs7utv4z79b26TZQ==" spinCount="100000" sheet="1" objects="1" scenarios="1"/>
  <mergeCells count="173">
    <mergeCell ref="D260:U260"/>
    <mergeCell ref="F231:U239"/>
    <mergeCell ref="D249:U249"/>
    <mergeCell ref="D250:U250"/>
    <mergeCell ref="C246:U246"/>
    <mergeCell ref="E254:U254"/>
    <mergeCell ref="E255:U255"/>
    <mergeCell ref="K227:O227"/>
    <mergeCell ref="K228:O228"/>
    <mergeCell ref="K229:O229"/>
    <mergeCell ref="Q225:U229"/>
    <mergeCell ref="K225:O225"/>
    <mergeCell ref="K226:O226"/>
    <mergeCell ref="C244:E244"/>
    <mergeCell ref="G229:J229"/>
    <mergeCell ref="G227:J227"/>
    <mergeCell ref="G228:J228"/>
    <mergeCell ref="D259:U259"/>
    <mergeCell ref="F241:L241"/>
    <mergeCell ref="M241:S241"/>
    <mergeCell ref="F240:L240"/>
    <mergeCell ref="D258:U258"/>
    <mergeCell ref="D257:U257"/>
    <mergeCell ref="F225:J225"/>
    <mergeCell ref="C180:U180"/>
    <mergeCell ref="F185:U193"/>
    <mergeCell ref="Q208:U212"/>
    <mergeCell ref="K208:O208"/>
    <mergeCell ref="G211:J211"/>
    <mergeCell ref="G212:J212"/>
    <mergeCell ref="D256:U256"/>
    <mergeCell ref="C240:E243"/>
    <mergeCell ref="F243:U243"/>
    <mergeCell ref="V192:Z192"/>
    <mergeCell ref="V238:AA238"/>
    <mergeCell ref="D207:D222"/>
    <mergeCell ref="C223:U223"/>
    <mergeCell ref="F214:U222"/>
    <mergeCell ref="G209:J209"/>
    <mergeCell ref="G210:J210"/>
    <mergeCell ref="E194:E205"/>
    <mergeCell ref="F183:J183"/>
    <mergeCell ref="K211:O211"/>
    <mergeCell ref="K210:O210"/>
    <mergeCell ref="K183:O183"/>
    <mergeCell ref="K195:O195"/>
    <mergeCell ref="Q183:U183"/>
    <mergeCell ref="K212:O212"/>
    <mergeCell ref="V221:Z221"/>
    <mergeCell ref="K209:O209"/>
    <mergeCell ref="G226:J226"/>
    <mergeCell ref="F208:J208"/>
    <mergeCell ref="F197:U205"/>
    <mergeCell ref="V204:AA204"/>
    <mergeCell ref="Q195:U195"/>
    <mergeCell ref="V178:AA178"/>
    <mergeCell ref="F169:J169"/>
    <mergeCell ref="D168:D179"/>
    <mergeCell ref="E182:E193"/>
    <mergeCell ref="F60:U60"/>
    <mergeCell ref="F61:U61"/>
    <mergeCell ref="E144:E154"/>
    <mergeCell ref="K90:O90"/>
    <mergeCell ref="Q89:U90"/>
    <mergeCell ref="E156:E167"/>
    <mergeCell ref="E63:E67"/>
    <mergeCell ref="D68:E71"/>
    <mergeCell ref="K170:O170"/>
    <mergeCell ref="F160:U167"/>
    <mergeCell ref="K169:O169"/>
    <mergeCell ref="C131:U131"/>
    <mergeCell ref="Q158:U158"/>
    <mergeCell ref="F170:J170"/>
    <mergeCell ref="Q170:U170"/>
    <mergeCell ref="F172:U179"/>
    <mergeCell ref="E133:E143"/>
    <mergeCell ref="F157:J157"/>
    <mergeCell ref="F158:J158"/>
    <mergeCell ref="K158:O158"/>
    <mergeCell ref="C74:U74"/>
    <mergeCell ref="F134:J134"/>
    <mergeCell ref="D77:U86"/>
    <mergeCell ref="Q145:U145"/>
    <mergeCell ref="D224:D239"/>
    <mergeCell ref="E224:E239"/>
    <mergeCell ref="E207:E222"/>
    <mergeCell ref="F120:U124"/>
    <mergeCell ref="K134:O134"/>
    <mergeCell ref="F145:J145"/>
    <mergeCell ref="K145:O145"/>
    <mergeCell ref="Q134:U134"/>
    <mergeCell ref="Q157:U157"/>
    <mergeCell ref="E168:E179"/>
    <mergeCell ref="Q169:U169"/>
    <mergeCell ref="K157:O157"/>
    <mergeCell ref="D194:D205"/>
    <mergeCell ref="F195:J195"/>
    <mergeCell ref="D182:D193"/>
    <mergeCell ref="D144:D154"/>
    <mergeCell ref="C88:C94"/>
    <mergeCell ref="E125:E130"/>
    <mergeCell ref="C103:C109"/>
    <mergeCell ref="D125:D130"/>
    <mergeCell ref="V116:Z116"/>
    <mergeCell ref="V101:Z101"/>
    <mergeCell ref="V129:AA129"/>
    <mergeCell ref="K89:M89"/>
    <mergeCell ref="E88:E102"/>
    <mergeCell ref="D103:D117"/>
    <mergeCell ref="K104:M104"/>
    <mergeCell ref="D156:D167"/>
    <mergeCell ref="F147:U154"/>
    <mergeCell ref="V123:AA123"/>
    <mergeCell ref="V153:AA153"/>
    <mergeCell ref="V166:Z166"/>
    <mergeCell ref="V142:Z142"/>
    <mergeCell ref="Q104:U105"/>
    <mergeCell ref="F94:U102"/>
    <mergeCell ref="F109:U117"/>
    <mergeCell ref="S92:T92"/>
    <mergeCell ref="S107:T107"/>
    <mergeCell ref="K105:O105"/>
    <mergeCell ref="F126:U130"/>
    <mergeCell ref="D119:D124"/>
    <mergeCell ref="E119:E124"/>
    <mergeCell ref="C18:X18"/>
    <mergeCell ref="C21:D21"/>
    <mergeCell ref="C22:D22"/>
    <mergeCell ref="C23:D23"/>
    <mergeCell ref="C24:D24"/>
    <mergeCell ref="C25:D25"/>
    <mergeCell ref="N55:R55"/>
    <mergeCell ref="F57:I57"/>
    <mergeCell ref="J58:M58"/>
    <mergeCell ref="P28:P29"/>
    <mergeCell ref="C46:U46"/>
    <mergeCell ref="F52:U52"/>
    <mergeCell ref="F54:K54"/>
    <mergeCell ref="N54:U54"/>
    <mergeCell ref="F56:I56"/>
    <mergeCell ref="J56:M56"/>
    <mergeCell ref="Q28:S28"/>
    <mergeCell ref="P49:U49"/>
    <mergeCell ref="Q50:U50"/>
    <mergeCell ref="Q29:S29"/>
    <mergeCell ref="C37:F37"/>
    <mergeCell ref="P35:U35"/>
    <mergeCell ref="J55:M55"/>
    <mergeCell ref="C50:E51"/>
    <mergeCell ref="F48:O49"/>
    <mergeCell ref="F50:M51"/>
    <mergeCell ref="X90:AC90"/>
    <mergeCell ref="F136:U143"/>
    <mergeCell ref="C52:E52"/>
    <mergeCell ref="N56:R56"/>
    <mergeCell ref="F55:I55"/>
    <mergeCell ref="N51:U51"/>
    <mergeCell ref="C30:U30"/>
    <mergeCell ref="C32:U33"/>
    <mergeCell ref="L40:U40"/>
    <mergeCell ref="L41:U41"/>
    <mergeCell ref="O43:U43"/>
    <mergeCell ref="F58:I58"/>
    <mergeCell ref="F62:U72"/>
    <mergeCell ref="N57:R57"/>
    <mergeCell ref="J57:M57"/>
    <mergeCell ref="N58:R58"/>
    <mergeCell ref="D57:E58"/>
    <mergeCell ref="D88:D102"/>
    <mergeCell ref="E103:E117"/>
    <mergeCell ref="C48:E49"/>
    <mergeCell ref="P48:U48"/>
    <mergeCell ref="D133:D143"/>
  </mergeCells>
  <phoneticPr fontId="3"/>
  <dataValidations count="9">
    <dataValidation type="custom" allowBlank="1" showInputMessage="1" showErrorMessage="1" error="入力は少数第2位までにして下さい。" sqref="S107:T107 G92 J92 M92 P92 S92:T92 G107 J107 M107 P107">
      <formula1>G92=ROUND(G92,2)</formula1>
    </dataValidation>
    <dataValidation type="list" allowBlank="1" showInputMessage="1" showErrorMessage="1" sqref="C37:F37">
      <formula1>$W$254:$W$258</formula1>
    </dataValidation>
    <dataValidation type="textLength" operator="lessThanOrEqual" allowBlank="1" showInputMessage="1" showErrorMessage="1" error="文字数を50文字以内としてください。" sqref="N54:U54">
      <formula1>50</formula1>
    </dataValidation>
    <dataValidation type="textLength" operator="lessThanOrEqual" allowBlank="1" showInputMessage="1" showErrorMessage="1" error="文字数を500文字以内としてください。" sqref="F62:U73">
      <formula1>500</formula1>
    </dataValidation>
    <dataValidation type="textLength" operator="lessThanOrEqual" allowBlank="1" showInputMessage="1" showErrorMessage="1" error="文字数を550文字以内としてください。" sqref="D77:U86">
      <formula1>550</formula1>
    </dataValidation>
    <dataValidation type="textLength" operator="lessThanOrEqual" allowBlank="1" showInputMessage="1" showErrorMessage="1" error="文字数を400文字以内としてください。" sqref="F94:U102 F109:U117">
      <formula1>400</formula1>
    </dataValidation>
    <dataValidation type="textLength" operator="lessThanOrEqual" allowBlank="1" showInputMessage="1" showErrorMessage="1" error="文字数を200文字以内としてください。" sqref="F120:U124 F126:U130">
      <formula1>200</formula1>
    </dataValidation>
    <dataValidation type="textLength" operator="lessThanOrEqual" allowBlank="1" showInputMessage="1" showErrorMessage="1" error="文字数を350文字以内としてください。" sqref="F136:U143 F147:U154 F160:U167 F172:U179 F185:U193 F197:U205 F214:U222 F243 F231:F241 N242:S242 G242:L242 M231:M242 T231:U242 N231:S240 G231:L239">
      <formula1>350</formula1>
    </dataValidation>
    <dataValidation type="list" allowBlank="1" showInputMessage="1" showErrorMessage="1" sqref="F54:K54">
      <formula1>$W$273:$W$315</formula1>
    </dataValidation>
  </dataValidations>
  <printOptions horizontalCentered="1"/>
  <pageMargins left="0.6692913385826772" right="0.62992125984251968" top="0.55118110236220474" bottom="0.55118110236220474" header="0" footer="0.51181102362204722"/>
  <pageSetup paperSize="9" scale="98" orientation="portrait" horizontalDpi="300" verticalDpi="300" r:id="rId1"/>
  <headerFooter alignWithMargins="0"/>
  <rowBreaks count="5" manualBreakCount="5">
    <brk id="73" min="2" max="20" man="1"/>
    <brk id="130" min="2" max="20" man="1"/>
    <brk id="179" min="2" max="20" man="1"/>
    <brk id="222" min="2" max="20" man="1"/>
    <brk id="245" min="2" max="20" man="1"/>
  </rowBreaks>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6">
    <pageSetUpPr fitToPage="1"/>
  </sheetPr>
  <dimension ref="B1:BI76"/>
  <sheetViews>
    <sheetView showGridLines="0" zoomScaleNormal="100" workbookViewId="0"/>
  </sheetViews>
  <sheetFormatPr defaultColWidth="9" defaultRowHeight="12"/>
  <cols>
    <col min="1" max="2" width="2.875" style="50" customWidth="1"/>
    <col min="3" max="3" width="17.375" style="50" customWidth="1"/>
    <col min="4" max="5" width="2.875" style="50" customWidth="1"/>
    <col min="6" max="6" width="3" style="50" customWidth="1"/>
    <col min="7" max="7" width="11.5" style="50" customWidth="1"/>
    <col min="8" max="8" width="2.375" style="50" customWidth="1"/>
    <col min="9" max="10" width="2.5" style="50" customWidth="1"/>
    <col min="11" max="11" width="2.75" style="50" customWidth="1"/>
    <col min="12" max="12" width="2.875" style="50" customWidth="1"/>
    <col min="13" max="14" width="2.75" style="50" customWidth="1"/>
    <col min="15" max="15" width="3" style="50" customWidth="1"/>
    <col min="16" max="18" width="4.75" style="50" customWidth="1"/>
    <col min="19" max="21" width="2.875" style="50" customWidth="1"/>
    <col min="22" max="23" width="2.5" style="50" customWidth="1"/>
    <col min="24" max="24" width="2.875" style="50" customWidth="1"/>
    <col min="25" max="25" width="7.75" style="50" customWidth="1"/>
    <col min="26" max="26" width="4.75" style="50" customWidth="1"/>
    <col min="27" max="27" width="2" style="50" customWidth="1"/>
    <col min="28" max="29" width="2.375" style="50" customWidth="1"/>
    <col min="30" max="30" width="3.125" style="50" customWidth="1"/>
    <col min="31" max="32" width="2.375" style="50" customWidth="1"/>
    <col min="33" max="33" width="2.875" style="50" customWidth="1"/>
    <col min="34" max="34" width="7.75" style="50" customWidth="1"/>
    <col min="35" max="36" width="4.375" style="50" customWidth="1"/>
    <col min="37" max="37" width="3.375" style="50" customWidth="1"/>
    <col min="38" max="38" width="2.75" style="50" customWidth="1"/>
    <col min="39" max="39" width="2.875" style="50" customWidth="1"/>
    <col min="40" max="40" width="10.75" style="50" customWidth="1"/>
    <col min="41" max="41" width="2.875" style="50" customWidth="1"/>
    <col min="42" max="43" width="2.5" style="50" customWidth="1"/>
    <col min="44" max="44" width="2.75" style="50" customWidth="1"/>
    <col min="45" max="45" width="7.75" style="50" customWidth="1"/>
    <col min="46" max="46" width="11.75" style="50" customWidth="1"/>
    <col min="47" max="47" width="1.875" style="50" customWidth="1"/>
    <col min="48" max="57" width="9" style="50"/>
    <col min="58" max="58" width="16.25" style="50" customWidth="1"/>
    <col min="59" max="16384" width="9" style="50"/>
  </cols>
  <sheetData>
    <row r="1" spans="2:47" ht="27" customHeight="1">
      <c r="F1" s="49"/>
      <c r="R1" s="96" t="s">
        <v>75</v>
      </c>
      <c r="S1" s="96" t="s">
        <v>325</v>
      </c>
    </row>
    <row r="2" spans="2:47" ht="12" customHeight="1" thickBot="1">
      <c r="B2" s="826" t="s">
        <v>275</v>
      </c>
      <c r="C2" s="826"/>
      <c r="D2" s="826"/>
      <c r="E2" s="826"/>
      <c r="F2" s="826"/>
      <c r="G2" s="826"/>
      <c r="H2" s="131"/>
      <c r="I2" s="131"/>
      <c r="J2" s="131"/>
      <c r="K2" s="131"/>
      <c r="L2" s="131"/>
      <c r="M2" s="131"/>
      <c r="N2" s="131"/>
      <c r="O2" s="131"/>
      <c r="P2" s="131"/>
      <c r="Q2" s="131"/>
      <c r="R2" s="131"/>
      <c r="S2" s="131"/>
      <c r="T2" s="131"/>
      <c r="U2" s="131"/>
      <c r="V2" s="131"/>
      <c r="W2" s="131"/>
      <c r="X2" s="111"/>
      <c r="Y2" s="51"/>
      <c r="Z2" s="51"/>
      <c r="AA2" s="51"/>
      <c r="AB2" s="51"/>
      <c r="AC2" s="51"/>
      <c r="AD2" s="51"/>
      <c r="AE2" s="51"/>
      <c r="AF2" s="51"/>
      <c r="AG2" s="51"/>
      <c r="AH2" s="51"/>
      <c r="AI2" s="51"/>
      <c r="AJ2" s="51"/>
      <c r="AK2" s="51"/>
      <c r="AL2" s="51"/>
      <c r="AM2" s="51"/>
      <c r="AN2" s="51"/>
      <c r="AO2" s="51"/>
      <c r="AP2" s="51"/>
      <c r="AQ2" s="51"/>
      <c r="AR2" s="51"/>
      <c r="AS2" s="51"/>
      <c r="AT2" s="124"/>
      <c r="AU2" s="122"/>
    </row>
    <row r="3" spans="2:47" ht="13.15" customHeight="1">
      <c r="B3" s="826"/>
      <c r="C3" s="826"/>
      <c r="D3" s="826"/>
      <c r="E3" s="826"/>
      <c r="F3" s="826"/>
      <c r="G3" s="826"/>
      <c r="H3" s="131"/>
      <c r="I3" s="131"/>
      <c r="J3" s="131"/>
      <c r="K3" s="131"/>
      <c r="L3" s="131"/>
      <c r="M3" s="131"/>
      <c r="N3" s="131"/>
      <c r="O3" s="131"/>
      <c r="P3" s="131"/>
      <c r="Q3" s="131"/>
      <c r="R3" s="131"/>
      <c r="S3" s="131"/>
      <c r="T3" s="131"/>
      <c r="U3" s="131"/>
      <c r="V3" s="131"/>
      <c r="W3" s="131"/>
      <c r="X3" s="111"/>
      <c r="Y3" s="52"/>
      <c r="Z3" s="52"/>
      <c r="AA3" s="883"/>
      <c r="AB3" s="883"/>
      <c r="AC3" s="883"/>
      <c r="AD3" s="103"/>
      <c r="AE3" s="112"/>
      <c r="AF3" s="112"/>
      <c r="AG3" s="112"/>
      <c r="AH3" s="112"/>
      <c r="AI3" s="112"/>
      <c r="AJ3" s="112"/>
      <c r="AK3" s="112"/>
      <c r="AL3" s="112"/>
      <c r="AM3" s="112"/>
      <c r="AN3" s="112"/>
      <c r="AO3" s="905" t="s">
        <v>329</v>
      </c>
      <c r="AP3" s="888"/>
      <c r="AQ3" s="889"/>
      <c r="AR3" s="881" t="s">
        <v>0</v>
      </c>
      <c r="AS3" s="882"/>
      <c r="AT3" s="123" t="s">
        <v>87</v>
      </c>
      <c r="AU3" s="112"/>
    </row>
    <row r="4" spans="2:47" ht="14.25" thickBot="1">
      <c r="C4" s="111"/>
      <c r="F4" s="111"/>
      <c r="G4" s="111"/>
      <c r="H4" s="111"/>
      <c r="I4" s="111"/>
      <c r="J4" s="111"/>
      <c r="K4" s="111"/>
      <c r="L4" s="111"/>
      <c r="M4" s="111"/>
      <c r="N4" s="111"/>
      <c r="O4" s="111"/>
      <c r="P4" s="111"/>
      <c r="Q4" s="111"/>
      <c r="R4" s="111"/>
      <c r="S4" s="111"/>
      <c r="T4" s="111"/>
      <c r="U4" s="111"/>
      <c r="V4" s="111"/>
      <c r="W4" s="111"/>
      <c r="X4" s="111"/>
      <c r="Y4" s="52"/>
      <c r="Z4" s="52"/>
      <c r="AA4" s="113"/>
      <c r="AB4" s="113"/>
      <c r="AC4" s="113"/>
      <c r="AD4" s="103"/>
      <c r="AE4" s="112"/>
      <c r="AF4" s="112"/>
      <c r="AG4" s="112"/>
      <c r="AH4" s="112"/>
      <c r="AI4" s="112"/>
      <c r="AJ4" s="112"/>
      <c r="AK4" s="112"/>
      <c r="AL4" s="112"/>
      <c r="AM4" s="112"/>
      <c r="AN4" s="112"/>
      <c r="AO4" s="890"/>
      <c r="AP4" s="891"/>
      <c r="AQ4" s="892"/>
      <c r="AR4" s="893" t="str">
        <f>+表紙!Q29</f>
        <v>〇</v>
      </c>
      <c r="AS4" s="894"/>
      <c r="AT4" s="444">
        <f>+表紙!T29</f>
        <v>0</v>
      </c>
      <c r="AU4" s="112"/>
    </row>
    <row r="5" spans="2:47" ht="15" customHeight="1">
      <c r="B5" s="159" t="s">
        <v>83</v>
      </c>
      <c r="C5" s="159"/>
      <c r="F5" s="159"/>
      <c r="G5" s="110"/>
      <c r="H5" s="110"/>
      <c r="I5" s="110"/>
      <c r="J5" s="110"/>
      <c r="K5" s="110"/>
      <c r="L5" s="52"/>
      <c r="M5" s="52"/>
      <c r="N5" s="52"/>
      <c r="O5" s="52"/>
      <c r="P5" s="52"/>
      <c r="Q5" s="52"/>
      <c r="R5" s="52"/>
      <c r="S5" s="52"/>
      <c r="T5" s="52"/>
      <c r="U5" s="52"/>
      <c r="V5" s="52"/>
      <c r="W5" s="52"/>
      <c r="X5" s="52"/>
      <c r="Y5" s="906" t="s">
        <v>80</v>
      </c>
      <c r="Z5" s="906"/>
      <c r="AA5" s="907"/>
      <c r="AB5" s="907"/>
      <c r="AC5" s="907"/>
      <c r="AD5" s="103" t="s">
        <v>84</v>
      </c>
      <c r="AE5" s="895" t="str">
        <f>+表紙!F48</f>
        <v>日本飛行機株式会社　横浜工場</v>
      </c>
      <c r="AF5" s="895"/>
      <c r="AG5" s="895"/>
      <c r="AH5" s="895"/>
      <c r="AI5" s="895"/>
      <c r="AJ5" s="895"/>
      <c r="AK5" s="895"/>
      <c r="AL5" s="895"/>
      <c r="AM5" s="895"/>
      <c r="AN5" s="895"/>
      <c r="AO5" s="895"/>
      <c r="AP5" s="895"/>
      <c r="AQ5" s="895"/>
      <c r="AR5" s="895"/>
      <c r="AS5" s="895"/>
      <c r="AT5" s="895"/>
      <c r="AU5" s="895"/>
    </row>
    <row r="6" spans="2:47" ht="24.75" customHeight="1" thickBot="1">
      <c r="B6" s="494" t="s">
        <v>416</v>
      </c>
      <c r="C6" s="138"/>
      <c r="F6" s="138"/>
      <c r="G6" s="138"/>
      <c r="H6" s="138"/>
      <c r="I6" s="138"/>
      <c r="J6" s="138"/>
      <c r="K6" s="138"/>
      <c r="L6" s="138"/>
      <c r="M6" s="138"/>
      <c r="N6" s="138"/>
      <c r="O6" s="138"/>
      <c r="P6" s="138"/>
      <c r="Q6" s="138"/>
      <c r="R6" s="138"/>
      <c r="S6" s="138"/>
      <c r="T6" s="138"/>
      <c r="U6" s="138"/>
      <c r="V6" s="138"/>
      <c r="W6" s="138"/>
      <c r="X6" s="138"/>
      <c r="Y6" s="94"/>
      <c r="Z6" s="94"/>
      <c r="AA6" s="143"/>
      <c r="AB6" s="165"/>
      <c r="AC6" s="165"/>
      <c r="AD6" s="165"/>
      <c r="AE6" s="165"/>
      <c r="AF6" s="165"/>
      <c r="AG6" s="165"/>
      <c r="AH6" s="165"/>
      <c r="AI6" s="165"/>
      <c r="AJ6" s="165"/>
      <c r="AK6" s="165"/>
      <c r="AL6" s="165"/>
      <c r="AM6" s="165"/>
      <c r="AN6" s="165"/>
      <c r="AO6" s="165"/>
      <c r="AP6" s="165"/>
      <c r="AQ6" s="165"/>
      <c r="AR6" s="165"/>
      <c r="AS6" s="165"/>
      <c r="AT6" s="165"/>
      <c r="AU6" s="165"/>
    </row>
    <row r="7" spans="2:47" ht="28.15" customHeight="1" thickBot="1">
      <c r="B7" s="837" t="s">
        <v>292</v>
      </c>
      <c r="C7" s="838"/>
      <c r="D7" s="834" t="s">
        <v>285</v>
      </c>
      <c r="E7" s="835"/>
      <c r="F7" s="835"/>
      <c r="G7" s="835"/>
      <c r="H7" s="836"/>
      <c r="I7" s="148"/>
      <c r="J7" s="63"/>
      <c r="K7" s="161"/>
      <c r="L7" s="143"/>
      <c r="M7" s="143"/>
      <c r="N7" s="143"/>
      <c r="O7" s="143"/>
      <c r="P7" s="143"/>
      <c r="Q7" s="143"/>
      <c r="R7" s="143"/>
      <c r="S7" s="143"/>
      <c r="T7" s="143"/>
      <c r="U7" s="143"/>
      <c r="V7" s="464"/>
      <c r="W7" s="464"/>
      <c r="X7" s="143"/>
      <c r="Y7" s="143"/>
      <c r="Z7" s="143"/>
      <c r="AA7" s="143"/>
      <c r="AB7" s="165"/>
      <c r="AC7" s="165"/>
      <c r="AD7" s="165"/>
      <c r="AE7" s="106"/>
      <c r="AF7" s="106"/>
      <c r="AG7" s="106"/>
      <c r="AH7" s="106"/>
      <c r="AI7" s="106"/>
      <c r="AJ7" s="106"/>
      <c r="AK7" s="106"/>
      <c r="AL7" s="106"/>
      <c r="AM7" s="164"/>
      <c r="AN7" s="63"/>
      <c r="AO7" s="63"/>
      <c r="AP7" s="63"/>
      <c r="AQ7" s="63"/>
      <c r="AR7" s="216"/>
      <c r="AS7" s="216"/>
      <c r="AT7"/>
      <c r="AU7"/>
    </row>
    <row r="8" spans="2:47" ht="28.15" customHeight="1" thickTop="1" thickBot="1">
      <c r="B8" s="53" t="s">
        <v>82</v>
      </c>
      <c r="C8" s="851" t="s">
        <v>85</v>
      </c>
      <c r="D8" s="851"/>
      <c r="E8" s="851"/>
      <c r="F8" s="851"/>
      <c r="G8" s="851"/>
      <c r="H8" s="851"/>
      <c r="I8" s="851"/>
      <c r="J8" s="851"/>
      <c r="K8" s="153"/>
      <c r="L8" s="143"/>
      <c r="M8" s="143"/>
      <c r="N8" s="143"/>
      <c r="O8" s="143"/>
      <c r="P8" s="143"/>
      <c r="Q8" s="143"/>
      <c r="R8" s="143"/>
      <c r="S8" s="143"/>
      <c r="T8" s="143"/>
      <c r="U8" s="143"/>
      <c r="V8" s="143"/>
      <c r="W8" s="143"/>
      <c r="X8" s="143"/>
      <c r="Y8" s="143"/>
      <c r="Z8" s="143"/>
      <c r="AA8" s="143"/>
      <c r="AB8" s="106"/>
      <c r="AC8" s="106"/>
      <c r="AD8" s="106"/>
      <c r="AE8" s="63"/>
      <c r="AF8" s="59"/>
      <c r="AG8" s="55" t="s">
        <v>29</v>
      </c>
      <c r="AH8" s="806" t="s">
        <v>342</v>
      </c>
      <c r="AI8" s="806"/>
      <c r="AJ8" s="806"/>
      <c r="AK8" s="806"/>
      <c r="AL8" s="806"/>
      <c r="AM8" s="807"/>
      <c r="AN8" s="63"/>
      <c r="AO8" s="63"/>
      <c r="AP8" s="63"/>
      <c r="AQ8" s="63"/>
      <c r="AR8" s="216"/>
      <c r="AS8" s="216"/>
      <c r="AT8"/>
      <c r="AU8"/>
    </row>
    <row r="9" spans="2:47" ht="24.75" customHeight="1" thickTop="1" thickBot="1">
      <c r="B9" s="213" t="s">
        <v>226</v>
      </c>
      <c r="F9" s="831" t="s">
        <v>153</v>
      </c>
      <c r="G9" s="832"/>
      <c r="H9" s="833"/>
      <c r="I9" s="153"/>
      <c r="J9" s="153"/>
      <c r="K9" s="153"/>
      <c r="L9" s="153"/>
      <c r="M9" s="153"/>
      <c r="N9" s="153"/>
      <c r="O9" s="153"/>
      <c r="P9" s="153"/>
      <c r="Q9" s="153"/>
      <c r="R9" s="153"/>
      <c r="S9" s="153"/>
      <c r="T9" s="153"/>
      <c r="U9" s="153"/>
      <c r="V9" s="140"/>
      <c r="W9" s="140"/>
      <c r="X9" s="140"/>
      <c r="Y9" s="106"/>
      <c r="Z9" s="106"/>
      <c r="AA9" s="106"/>
      <c r="AB9" s="106"/>
      <c r="AC9" s="106"/>
      <c r="AD9" s="869" t="s">
        <v>20</v>
      </c>
      <c r="AE9" s="66"/>
      <c r="AG9" s="820"/>
      <c r="AH9" s="821"/>
      <c r="AI9" s="821"/>
      <c r="AJ9" s="821"/>
      <c r="AK9" s="821"/>
      <c r="AL9" s="821"/>
      <c r="AM9" s="62" t="s">
        <v>13</v>
      </c>
      <c r="AN9" s="63"/>
      <c r="AO9" s="63"/>
      <c r="AP9" s="63"/>
      <c r="AQ9" s="63"/>
      <c r="AR9" s="216"/>
      <c r="AS9" s="216"/>
      <c r="AT9"/>
      <c r="AU9"/>
    </row>
    <row r="10" spans="2:47" ht="24.75" customHeight="1" thickTop="1" thickBot="1">
      <c r="F10" s="107"/>
      <c r="G10" s="133"/>
      <c r="H10" s="133"/>
      <c r="I10" s="133"/>
      <c r="J10" s="133"/>
      <c r="K10" s="133"/>
      <c r="L10" s="133"/>
      <c r="M10" s="133"/>
      <c r="N10" s="133"/>
      <c r="O10" s="133"/>
      <c r="P10" s="133"/>
      <c r="Q10" s="133"/>
      <c r="R10" s="133"/>
      <c r="S10" s="133"/>
      <c r="T10" s="133"/>
      <c r="U10" s="133"/>
      <c r="V10" s="134"/>
      <c r="W10" s="134"/>
      <c r="X10" s="134"/>
      <c r="Y10" s="106"/>
      <c r="Z10" s="106"/>
      <c r="AA10" s="106"/>
      <c r="AC10" s="63"/>
      <c r="AD10" s="870"/>
      <c r="AE10" s="66"/>
      <c r="AM10" s="63"/>
      <c r="AN10" s="63"/>
      <c r="AO10" s="63"/>
      <c r="AP10" s="63"/>
      <c r="AQ10" s="63"/>
      <c r="AR10" s="216"/>
      <c r="AS10" s="216"/>
      <c r="AT10"/>
      <c r="AU10"/>
    </row>
    <row r="11" spans="2:47" ht="27" customHeight="1" thickTop="1" thickBot="1">
      <c r="C11" s="168" t="s">
        <v>154</v>
      </c>
      <c r="F11" s="55" t="s">
        <v>17</v>
      </c>
      <c r="G11" s="806" t="s">
        <v>339</v>
      </c>
      <c r="H11" s="807"/>
      <c r="I11" s="56"/>
      <c r="J11" s="57"/>
      <c r="K11" s="58"/>
      <c r="L11" s="823" t="s">
        <v>18</v>
      </c>
      <c r="M11" s="58"/>
      <c r="N11" s="59"/>
      <c r="O11" s="55" t="s">
        <v>19</v>
      </c>
      <c r="P11" s="829" t="s">
        <v>241</v>
      </c>
      <c r="Q11" s="829"/>
      <c r="R11" s="829"/>
      <c r="S11" s="830"/>
      <c r="T11" s="215"/>
      <c r="U11" s="75"/>
      <c r="V11" s="63"/>
      <c r="W11" s="63"/>
      <c r="X11"/>
      <c r="Y11"/>
      <c r="Z11"/>
      <c r="AA11"/>
      <c r="AB11" s="63"/>
      <c r="AC11" s="72"/>
      <c r="AD11" s="870"/>
      <c r="AE11" s="150"/>
      <c r="AF11" s="59"/>
      <c r="AG11" s="55" t="s">
        <v>36</v>
      </c>
      <c r="AH11" s="806" t="s">
        <v>245</v>
      </c>
      <c r="AI11" s="806"/>
      <c r="AJ11" s="806"/>
      <c r="AK11" s="806"/>
      <c r="AL11" s="806"/>
      <c r="AM11" s="807"/>
      <c r="AN11" s="63"/>
      <c r="AO11" s="63"/>
      <c r="AP11" s="63"/>
      <c r="AQ11" s="63"/>
      <c r="AR11" s="216"/>
      <c r="AS11" s="216"/>
      <c r="AT11"/>
      <c r="AU11"/>
    </row>
    <row r="12" spans="2:47" ht="24.75" customHeight="1" thickTop="1" thickBot="1">
      <c r="F12" s="810">
        <f>+ROUND(O12,2)+ROUND(O15,2)+ROUND(O18,2)+ROUND(O24,2)+O27-ROUND(F15,2)</f>
        <v>0</v>
      </c>
      <c r="G12" s="811"/>
      <c r="H12" s="62" t="s">
        <v>13</v>
      </c>
      <c r="I12" s="63"/>
      <c r="J12" s="64"/>
      <c r="K12" s="63"/>
      <c r="L12" s="824"/>
      <c r="M12" s="65"/>
      <c r="O12" s="820"/>
      <c r="P12" s="873"/>
      <c r="Q12" s="873"/>
      <c r="R12" s="873"/>
      <c r="S12" s="62" t="s">
        <v>13</v>
      </c>
      <c r="T12" s="63"/>
      <c r="U12" s="63"/>
      <c r="V12" s="63"/>
      <c r="W12" s="63"/>
      <c r="X12"/>
      <c r="Y12"/>
      <c r="Z12"/>
      <c r="AA12"/>
      <c r="AB12" s="66"/>
      <c r="AD12" s="870"/>
      <c r="AF12" s="142"/>
      <c r="AG12" s="820"/>
      <c r="AH12" s="821"/>
      <c r="AI12" s="821"/>
      <c r="AJ12" s="821"/>
      <c r="AK12" s="821"/>
      <c r="AL12" s="821"/>
      <c r="AM12" s="62" t="s">
        <v>13</v>
      </c>
      <c r="AN12" s="63"/>
      <c r="AO12" s="63"/>
      <c r="AP12" s="63"/>
      <c r="AQ12" s="63"/>
      <c r="AR12" s="216"/>
      <c r="AS12" s="216"/>
      <c r="AT12"/>
      <c r="AU12"/>
    </row>
    <row r="13" spans="2:47" ht="24.75" customHeight="1" thickTop="1" thickBot="1">
      <c r="I13" s="63"/>
      <c r="J13" s="67"/>
      <c r="K13" s="63"/>
      <c r="L13" s="824"/>
      <c r="M13" s="66"/>
      <c r="T13" s="63"/>
      <c r="U13" s="63"/>
      <c r="V13" s="63"/>
      <c r="W13" s="63"/>
      <c r="X13"/>
      <c r="Y13"/>
      <c r="Z13"/>
      <c r="AA13"/>
      <c r="AB13" s="66"/>
      <c r="AD13" s="870"/>
      <c r="AF13" s="148"/>
      <c r="AG13" s="145"/>
      <c r="AH13" s="146"/>
      <c r="AI13" s="146"/>
      <c r="AJ13" s="146"/>
      <c r="AK13" s="146"/>
      <c r="AL13" s="147"/>
      <c r="AM13" s="147"/>
      <c r="AP13" s="51"/>
      <c r="AQ13" s="51"/>
      <c r="AR13" s="144"/>
      <c r="AS13" s="144"/>
      <c r="AT13" s="463"/>
      <c r="AU13" s="63"/>
    </row>
    <row r="14" spans="2:47" ht="27" customHeight="1" thickTop="1" thickBot="1">
      <c r="F14" s="69" t="s">
        <v>399</v>
      </c>
      <c r="G14" s="822" t="s">
        <v>160</v>
      </c>
      <c r="H14" s="809"/>
      <c r="I14" s="70"/>
      <c r="J14" s="71"/>
      <c r="K14" s="63"/>
      <c r="L14" s="824"/>
      <c r="M14" s="66"/>
      <c r="N14" s="58"/>
      <c r="O14" s="55" t="s">
        <v>24</v>
      </c>
      <c r="P14" s="829" t="s">
        <v>296</v>
      </c>
      <c r="Q14" s="829"/>
      <c r="R14" s="829"/>
      <c r="S14" s="830"/>
      <c r="T14" s="215"/>
      <c r="U14" s="75"/>
      <c r="V14" s="63"/>
      <c r="W14" s="63"/>
      <c r="X14"/>
      <c r="Y14"/>
      <c r="Z14"/>
      <c r="AA14"/>
      <c r="AB14" s="66"/>
      <c r="AD14" s="871"/>
      <c r="AF14" s="149"/>
      <c r="AG14" s="61" t="s">
        <v>135</v>
      </c>
      <c r="AH14" s="865" t="s">
        <v>255</v>
      </c>
      <c r="AI14" s="865"/>
      <c r="AJ14" s="865"/>
      <c r="AK14" s="865"/>
      <c r="AL14" s="865"/>
      <c r="AM14" s="866"/>
      <c r="AN14"/>
      <c r="AR14" s="144"/>
      <c r="AS14" s="144"/>
      <c r="AT14" s="463"/>
      <c r="AU14" s="63"/>
    </row>
    <row r="15" spans="2:47" ht="24.75" customHeight="1" thickBot="1">
      <c r="F15" s="854"/>
      <c r="G15" s="855"/>
      <c r="H15" s="54" t="s">
        <v>13</v>
      </c>
      <c r="I15" s="63"/>
      <c r="J15" s="66"/>
      <c r="K15" s="63"/>
      <c r="L15" s="824"/>
      <c r="M15" s="66"/>
      <c r="O15" s="820"/>
      <c r="P15" s="874"/>
      <c r="Q15" s="874"/>
      <c r="R15" s="874"/>
      <c r="S15" s="62" t="s">
        <v>13</v>
      </c>
      <c r="T15" s="63"/>
      <c r="U15" s="63"/>
      <c r="V15" s="63"/>
      <c r="W15" s="63"/>
      <c r="X15"/>
      <c r="Y15"/>
      <c r="Z15"/>
      <c r="AA15"/>
      <c r="AB15" s="66"/>
      <c r="AG15" s="802"/>
      <c r="AH15" s="803"/>
      <c r="AI15" s="803"/>
      <c r="AJ15" s="803"/>
      <c r="AK15" s="803"/>
      <c r="AL15" s="803"/>
      <c r="AM15" s="54" t="s">
        <v>13</v>
      </c>
      <c r="AN15"/>
      <c r="AR15" s="73" t="s">
        <v>30</v>
      </c>
      <c r="AS15" s="74"/>
    </row>
    <row r="16" spans="2:47" ht="24.75" customHeight="1" thickTop="1" thickBot="1">
      <c r="J16" s="66"/>
      <c r="K16" s="63"/>
      <c r="L16" s="824"/>
      <c r="M16" s="66"/>
      <c r="O16" s="872" t="str">
        <f>+IF(X18=0,"",IF(X18-O18=X18,"エラー！：⑥残さ物量があるのに、④自ら中間処理した量がゼロになっています",""))</f>
        <v/>
      </c>
      <c r="P16" s="872"/>
      <c r="Q16" s="872"/>
      <c r="R16" s="872"/>
      <c r="S16" s="872"/>
      <c r="T16" s="872"/>
      <c r="U16" s="872"/>
      <c r="V16" s="872"/>
      <c r="W16" s="872"/>
      <c r="X16" s="872"/>
      <c r="Y16" s="872"/>
      <c r="Z16" s="872"/>
      <c r="AA16" s="872"/>
      <c r="AB16" s="66"/>
      <c r="AC16" s="63"/>
      <c r="AD16" s="211"/>
      <c r="AO16" s="60"/>
      <c r="AP16" s="63"/>
      <c r="AR16" s="804" t="s">
        <v>134</v>
      </c>
      <c r="AS16" s="805"/>
      <c r="AT16" s="357"/>
      <c r="AU16" s="54" t="s">
        <v>13</v>
      </c>
    </row>
    <row r="17" spans="2:48" ht="27" customHeight="1" thickTop="1" thickBot="1">
      <c r="J17" s="66"/>
      <c r="K17" s="63"/>
      <c r="L17" s="824"/>
      <c r="M17" s="66"/>
      <c r="N17" s="58"/>
      <c r="O17" s="55" t="s">
        <v>27</v>
      </c>
      <c r="P17" s="806" t="s">
        <v>242</v>
      </c>
      <c r="Q17" s="806"/>
      <c r="R17" s="806"/>
      <c r="S17" s="807"/>
      <c r="T17" s="867"/>
      <c r="U17" s="868"/>
      <c r="V17" s="868"/>
      <c r="W17" s="868"/>
      <c r="X17" s="141" t="s">
        <v>21</v>
      </c>
      <c r="Y17" s="806" t="s">
        <v>244</v>
      </c>
      <c r="Z17" s="806"/>
      <c r="AA17" s="807"/>
      <c r="AB17" s="154"/>
      <c r="AC17" s="149"/>
      <c r="AD17" s="812" t="s">
        <v>28</v>
      </c>
      <c r="AE17" s="58"/>
      <c r="AF17" s="58"/>
      <c r="AG17" s="361" t="s">
        <v>137</v>
      </c>
      <c r="AH17" s="822" t="s">
        <v>246</v>
      </c>
      <c r="AI17" s="822"/>
      <c r="AJ17" s="822"/>
      <c r="AK17" s="809"/>
      <c r="AL17" s="58"/>
      <c r="AM17" s="370"/>
      <c r="AN17" s="808" t="s">
        <v>222</v>
      </c>
      <c r="AO17" s="809"/>
      <c r="AP17" s="372"/>
      <c r="AR17" s="804" t="s">
        <v>228</v>
      </c>
      <c r="AS17" s="805"/>
      <c r="AT17" s="357"/>
      <c r="AU17" s="54" t="s">
        <v>34</v>
      </c>
      <c r="AV17" s="63"/>
    </row>
    <row r="18" spans="2:48" ht="24.75" customHeight="1" thickBot="1">
      <c r="J18" s="66"/>
      <c r="K18" s="63"/>
      <c r="L18" s="824"/>
      <c r="M18" s="66"/>
      <c r="O18" s="820"/>
      <c r="P18" s="873"/>
      <c r="Q18" s="873"/>
      <c r="R18" s="873"/>
      <c r="S18" s="62" t="s">
        <v>14</v>
      </c>
      <c r="T18"/>
      <c r="U18" s="363"/>
      <c r="V18"/>
      <c r="W18" s="220"/>
      <c r="X18" s="810">
        <f>+ROUND(AG9,2)+ROUND(AG12,2)+ROUND(AG15,2)+AG18</f>
        <v>0</v>
      </c>
      <c r="Y18" s="811"/>
      <c r="Z18" s="811"/>
      <c r="AA18" s="62" t="s">
        <v>4</v>
      </c>
      <c r="AB18" s="219"/>
      <c r="AC18" s="219"/>
      <c r="AD18" s="813"/>
      <c r="AG18" s="815">
        <f>+ROUND(AN18,2)+ROUND(AN21,2)</f>
        <v>0</v>
      </c>
      <c r="AH18" s="816"/>
      <c r="AI18" s="816"/>
      <c r="AJ18" s="816"/>
      <c r="AK18" s="54" t="s">
        <v>13</v>
      </c>
      <c r="AL18" s="65"/>
      <c r="AN18" s="445">
        <f>+ROUND(AT16,2)+ROUND(AT17,2)+ROUND(AT18,2)</f>
        <v>0</v>
      </c>
      <c r="AO18" s="54" t="s">
        <v>34</v>
      </c>
      <c r="AR18" s="804" t="s">
        <v>136</v>
      </c>
      <c r="AS18" s="805"/>
      <c r="AT18" s="357"/>
      <c r="AU18" s="54" t="s">
        <v>26</v>
      </c>
    </row>
    <row r="19" spans="2:48" ht="24.75" customHeight="1" thickTop="1" thickBot="1">
      <c r="J19" s="66"/>
      <c r="K19" s="63"/>
      <c r="L19" s="824"/>
      <c r="M19" s="66"/>
      <c r="O19" s="135"/>
      <c r="P19" s="362"/>
      <c r="Q19" s="223"/>
      <c r="R19" s="135"/>
      <c r="S19" s="135"/>
      <c r="T19" s="137"/>
      <c r="U19" s="364"/>
      <c r="V19" s="137"/>
      <c r="W19" s="137"/>
      <c r="X19" s="136"/>
      <c r="Y19" s="136"/>
      <c r="Z19" s="136"/>
      <c r="AA19" s="136"/>
      <c r="AB19" s="63"/>
      <c r="AC19" s="63"/>
      <c r="AD19" s="813"/>
      <c r="AG19" s="63"/>
      <c r="AH19" s="66"/>
      <c r="AI19" s="63"/>
      <c r="AJ19" s="63"/>
      <c r="AK19" s="63"/>
      <c r="AL19" s="66"/>
      <c r="AR19"/>
      <c r="AS19"/>
      <c r="AT19"/>
      <c r="AU19"/>
      <c r="AV19"/>
    </row>
    <row r="20" spans="2:48" ht="27" customHeight="1" thickTop="1" thickBot="1">
      <c r="B20" s="856" t="s">
        <v>417</v>
      </c>
      <c r="C20" s="856"/>
      <c r="D20" s="856"/>
      <c r="E20" s="856"/>
      <c r="F20" s="856"/>
      <c r="G20" s="856"/>
      <c r="H20" s="856"/>
      <c r="J20" s="66"/>
      <c r="K20" s="63"/>
      <c r="L20" s="824"/>
      <c r="M20" s="66"/>
      <c r="O20" s="55" t="s">
        <v>49</v>
      </c>
      <c r="P20" s="806" t="s">
        <v>243</v>
      </c>
      <c r="Q20" s="806"/>
      <c r="R20" s="806"/>
      <c r="S20" s="807"/>
      <c r="T20" s="135"/>
      <c r="U20" s="365"/>
      <c r="V20" s="368"/>
      <c r="W20" s="369"/>
      <c r="X20" s="141" t="s">
        <v>25</v>
      </c>
      <c r="Y20" s="806" t="s">
        <v>240</v>
      </c>
      <c r="Z20" s="806"/>
      <c r="AA20" s="807"/>
      <c r="AB20" s="63"/>
      <c r="AC20" s="63"/>
      <c r="AD20" s="813"/>
      <c r="AF20" s="63"/>
      <c r="AG20" s="63"/>
      <c r="AH20" s="66"/>
      <c r="AI20" s="63"/>
      <c r="AJ20" s="63"/>
      <c r="AK20" s="152"/>
      <c r="AL20" s="66"/>
      <c r="AM20" s="371"/>
      <c r="AN20" s="808" t="s">
        <v>224</v>
      </c>
      <c r="AO20" s="809"/>
      <c r="AP20" s="217"/>
      <c r="AQ20" s="63"/>
      <c r="AR20" s="68"/>
      <c r="AS20" s="68"/>
      <c r="AV20" s="63"/>
    </row>
    <row r="21" spans="2:48" ht="24.75" customHeight="1" thickBot="1">
      <c r="B21" s="856"/>
      <c r="C21" s="856"/>
      <c r="D21" s="856"/>
      <c r="E21" s="856"/>
      <c r="F21" s="856"/>
      <c r="G21" s="856"/>
      <c r="H21" s="856"/>
      <c r="J21" s="66"/>
      <c r="K21" s="63"/>
      <c r="L21" s="824"/>
      <c r="M21" s="66"/>
      <c r="O21" s="820"/>
      <c r="P21" s="864"/>
      <c r="Q21" s="864"/>
      <c r="R21" s="864"/>
      <c r="S21" s="62" t="s">
        <v>13</v>
      </c>
      <c r="T21" s="135"/>
      <c r="U21" s="135"/>
      <c r="V21" s="135"/>
      <c r="W21" s="135"/>
      <c r="X21" s="810">
        <f>+O18-X18</f>
        <v>0</v>
      </c>
      <c r="Y21" s="811"/>
      <c r="Z21" s="811"/>
      <c r="AA21" s="62" t="s">
        <v>4</v>
      </c>
      <c r="AB21" s="137"/>
      <c r="AC21" s="63"/>
      <c r="AD21" s="814"/>
      <c r="AF21" s="63"/>
      <c r="AG21" s="63"/>
      <c r="AH21" s="66"/>
      <c r="AI21" s="63"/>
      <c r="AJ21" s="63"/>
      <c r="AK21" s="63"/>
      <c r="AL21" s="63"/>
      <c r="AM21" s="152"/>
      <c r="AN21" s="357"/>
      <c r="AO21" s="54" t="s">
        <v>38</v>
      </c>
      <c r="AP21" s="217"/>
      <c r="AQ21" s="63"/>
      <c r="AR21" s="216"/>
      <c r="AS21" s="216"/>
      <c r="AT21"/>
      <c r="AU21"/>
    </row>
    <row r="22" spans="2:48" ht="24.75" customHeight="1" thickTop="1" thickBot="1">
      <c r="B22" s="857"/>
      <c r="C22" s="857"/>
      <c r="D22" s="857"/>
      <c r="E22" s="857"/>
      <c r="F22" s="857"/>
      <c r="G22" s="857"/>
      <c r="H22" s="857"/>
      <c r="J22" s="66"/>
      <c r="K22" s="63"/>
      <c r="L22" s="824"/>
      <c r="M22" s="66"/>
      <c r="O22" s="880" t="str">
        <f>+IF(O21=0,"",IF(O18&lt;O21,"エラー !：④の内数である⑤の量が④を超えています",""))</f>
        <v/>
      </c>
      <c r="P22" s="880"/>
      <c r="Q22" s="880"/>
      <c r="R22" s="880"/>
      <c r="S22" s="880"/>
      <c r="T22" s="880"/>
      <c r="U22" s="880"/>
      <c r="V22" s="136"/>
      <c r="W22" s="136"/>
      <c r="X22" s="136"/>
      <c r="Y22" s="136"/>
      <c r="Z22" s="136"/>
      <c r="AA22" s="136"/>
      <c r="AB22" s="63"/>
      <c r="AC22" s="63"/>
      <c r="AD22" s="211"/>
      <c r="AF22" s="63"/>
      <c r="AG22" s="63"/>
      <c r="AH22" s="66"/>
      <c r="AI22" s="63"/>
      <c r="AJ22" s="63"/>
      <c r="AK22" s="63"/>
      <c r="AL22" s="63"/>
      <c r="AM22" s="63"/>
    </row>
    <row r="23" spans="2:48" ht="27" customHeight="1" thickTop="1" thickBot="1">
      <c r="B23" s="852" t="s">
        <v>156</v>
      </c>
      <c r="C23" s="849"/>
      <c r="D23" s="849"/>
      <c r="E23" s="853"/>
      <c r="F23" s="848" t="s">
        <v>418</v>
      </c>
      <c r="G23" s="849"/>
      <c r="H23" s="850"/>
      <c r="J23" s="66"/>
      <c r="K23" s="63"/>
      <c r="L23" s="824"/>
      <c r="M23" s="66"/>
      <c r="N23" s="58"/>
      <c r="O23" s="61" t="s">
        <v>73</v>
      </c>
      <c r="P23" s="822" t="s">
        <v>259</v>
      </c>
      <c r="Q23" s="822"/>
      <c r="R23" s="822"/>
      <c r="S23" s="809"/>
      <c r="T23" s="818"/>
      <c r="U23" s="819"/>
      <c r="V23" s="819"/>
      <c r="W23" s="819"/>
      <c r="AB23" s="63"/>
      <c r="AC23" s="63"/>
      <c r="AD23" s="216"/>
      <c r="AE23"/>
      <c r="AF23"/>
      <c r="AG23"/>
      <c r="AH23" s="373"/>
      <c r="AI23" s="216"/>
      <c r="AJ23" s="63"/>
      <c r="AK23" s="63"/>
      <c r="AL23" s="63"/>
      <c r="AM23" s="156"/>
      <c r="AO23" s="63"/>
      <c r="AQ23" s="59"/>
      <c r="AR23" s="141" t="s">
        <v>149</v>
      </c>
      <c r="AS23" s="806" t="s">
        <v>150</v>
      </c>
      <c r="AT23" s="806"/>
      <c r="AU23" s="807"/>
    </row>
    <row r="24" spans="2:48" ht="27" customHeight="1" thickBot="1">
      <c r="B24" s="839" t="s">
        <v>157</v>
      </c>
      <c r="C24" s="822"/>
      <c r="D24" s="822"/>
      <c r="E24" s="809"/>
      <c r="F24" s="800">
        <v>0</v>
      </c>
      <c r="G24" s="801"/>
      <c r="H24" s="221" t="s">
        <v>155</v>
      </c>
      <c r="J24" s="66"/>
      <c r="K24" s="63"/>
      <c r="L24" s="825"/>
      <c r="O24" s="802"/>
      <c r="P24" s="817"/>
      <c r="Q24" s="817"/>
      <c r="R24" s="817"/>
      <c r="S24" s="54" t="s">
        <v>34</v>
      </c>
      <c r="T24"/>
      <c r="U24"/>
      <c r="V24"/>
      <c r="W24"/>
      <c r="AB24" s="63"/>
      <c r="AC24" s="63"/>
      <c r="AD24" s="216"/>
      <c r="AE24"/>
      <c r="AF24"/>
      <c r="AG24"/>
      <c r="AH24" s="373"/>
      <c r="AI24" s="216"/>
      <c r="AJ24" s="63"/>
      <c r="AK24" s="146"/>
      <c r="AL24" s="63"/>
      <c r="AM24" s="63"/>
      <c r="AP24" s="66"/>
      <c r="AQ24" s="151"/>
      <c r="AR24" s="810">
        <f>+ROUND(AT16,2)+ROUND(Z28,2)</f>
        <v>0</v>
      </c>
      <c r="AS24" s="811"/>
      <c r="AT24" s="811"/>
      <c r="AU24" s="62" t="s">
        <v>13</v>
      </c>
    </row>
    <row r="25" spans="2:48" ht="27" customHeight="1" thickBot="1">
      <c r="B25" s="839" t="s">
        <v>158</v>
      </c>
      <c r="C25" s="822"/>
      <c r="D25" s="822"/>
      <c r="E25" s="809"/>
      <c r="F25" s="800">
        <v>0</v>
      </c>
      <c r="G25" s="801"/>
      <c r="H25" s="221" t="s">
        <v>155</v>
      </c>
      <c r="J25" s="66"/>
      <c r="K25" s="63"/>
      <c r="O25" s="63"/>
      <c r="P25" s="63"/>
      <c r="Q25" s="63"/>
      <c r="R25" s="63"/>
      <c r="S25" s="63"/>
      <c r="T25" s="63"/>
      <c r="U25" s="63"/>
      <c r="AD25" s="155"/>
      <c r="AG25" s="63"/>
      <c r="AH25" s="66"/>
      <c r="AI25" s="63"/>
      <c r="AJ25" s="63"/>
      <c r="AK25" s="212"/>
      <c r="AL25" s="212"/>
      <c r="AM25" s="212"/>
      <c r="AP25" s="375"/>
      <c r="AQ25" s="132"/>
    </row>
    <row r="26" spans="2:48" ht="27" customHeight="1" thickTop="1" thickBot="1">
      <c r="B26" s="839" t="s">
        <v>159</v>
      </c>
      <c r="C26" s="822"/>
      <c r="D26" s="822"/>
      <c r="E26" s="809"/>
      <c r="F26" s="800">
        <v>0</v>
      </c>
      <c r="G26" s="801"/>
      <c r="H26" s="221" t="s">
        <v>155</v>
      </c>
      <c r="J26" s="66"/>
      <c r="K26" s="149"/>
      <c r="L26" s="812" t="s">
        <v>35</v>
      </c>
      <c r="M26" s="58"/>
      <c r="N26" s="58"/>
      <c r="O26" s="361" t="s">
        <v>139</v>
      </c>
      <c r="P26" s="822" t="s">
        <v>140</v>
      </c>
      <c r="Q26" s="822"/>
      <c r="R26" s="822"/>
      <c r="S26" s="809"/>
      <c r="T26" s="58"/>
      <c r="U26" s="58"/>
      <c r="V26" s="58"/>
      <c r="W26" s="58"/>
      <c r="X26" s="58"/>
      <c r="Y26" s="58"/>
      <c r="Z26" s="58"/>
      <c r="AA26" s="58"/>
      <c r="AB26" s="58"/>
      <c r="AC26" s="58"/>
      <c r="AD26" s="58"/>
      <c r="AE26" s="58"/>
      <c r="AF26" s="58"/>
      <c r="AG26" s="58"/>
      <c r="AH26" s="72"/>
      <c r="AI26" s="58"/>
      <c r="AJ26" s="59"/>
      <c r="AK26" s="141" t="s">
        <v>146</v>
      </c>
      <c r="AL26" s="806" t="s">
        <v>247</v>
      </c>
      <c r="AM26" s="806"/>
      <c r="AN26" s="806"/>
      <c r="AO26" s="807"/>
      <c r="AP26" s="377"/>
      <c r="AQ26" s="378"/>
      <c r="AR26" s="141" t="s">
        <v>151</v>
      </c>
      <c r="AS26" s="806" t="s">
        <v>397</v>
      </c>
      <c r="AT26" s="806"/>
      <c r="AU26" s="807"/>
    </row>
    <row r="27" spans="2:48" ht="27" customHeight="1" thickBot="1">
      <c r="B27" s="839" t="s">
        <v>161</v>
      </c>
      <c r="C27" s="822"/>
      <c r="D27" s="822"/>
      <c r="E27" s="809"/>
      <c r="F27" s="800">
        <v>0</v>
      </c>
      <c r="G27" s="801"/>
      <c r="H27" s="221" t="s">
        <v>155</v>
      </c>
      <c r="L27" s="813"/>
      <c r="O27" s="815">
        <f>+Q30+ROUND(Q33,2)</f>
        <v>0</v>
      </c>
      <c r="P27" s="840"/>
      <c r="Q27" s="840"/>
      <c r="R27" s="840"/>
      <c r="S27" s="54" t="s">
        <v>38</v>
      </c>
      <c r="T27" s="75"/>
      <c r="U27" s="75"/>
      <c r="X27" s="73" t="s">
        <v>39</v>
      </c>
      <c r="Y27" s="76"/>
      <c r="AG27" s="63"/>
      <c r="AH27" s="63"/>
      <c r="AI27" s="63"/>
      <c r="AJ27" s="63"/>
      <c r="AK27" s="810">
        <f>+AG18+O27</f>
        <v>0</v>
      </c>
      <c r="AL27" s="811"/>
      <c r="AM27" s="811"/>
      <c r="AN27" s="811"/>
      <c r="AO27" s="62" t="s">
        <v>13</v>
      </c>
      <c r="AP27" s="375"/>
      <c r="AQ27" s="132"/>
      <c r="AR27" s="820"/>
      <c r="AS27" s="821"/>
      <c r="AT27" s="821"/>
      <c r="AU27" s="62" t="s">
        <v>13</v>
      </c>
    </row>
    <row r="28" spans="2:48" ht="27" customHeight="1" thickTop="1" thickBot="1">
      <c r="B28" s="839" t="s">
        <v>162</v>
      </c>
      <c r="C28" s="822"/>
      <c r="D28" s="822"/>
      <c r="E28" s="809"/>
      <c r="F28" s="800">
        <v>0</v>
      </c>
      <c r="G28" s="801"/>
      <c r="H28" s="221" t="s">
        <v>155</v>
      </c>
      <c r="L28" s="813"/>
      <c r="O28" s="66"/>
      <c r="T28" s="63"/>
      <c r="U28" s="63"/>
      <c r="X28" s="875" t="s">
        <v>134</v>
      </c>
      <c r="Y28" s="876"/>
      <c r="Z28" s="802"/>
      <c r="AA28" s="803"/>
      <c r="AB28" s="803"/>
      <c r="AC28" s="803"/>
      <c r="AD28" s="803"/>
      <c r="AE28" s="54" t="s">
        <v>13</v>
      </c>
      <c r="AG28" s="63"/>
      <c r="AH28" s="63"/>
      <c r="AM28" s="374"/>
      <c r="AP28" s="375"/>
      <c r="AQ28" s="132"/>
      <c r="AR28" s="603" t="str">
        <f>+IF(AR27=0,"",IF(AK27&lt;(AR24+AR27+AR31),"エラー !：⑩の内数である（⑫+⑬＋⑭）の量が⑩を超えています",""))</f>
        <v/>
      </c>
      <c r="AS28" s="602"/>
      <c r="AT28" s="602"/>
      <c r="AU28" s="602"/>
    </row>
    <row r="29" spans="2:48" ht="27" customHeight="1" thickTop="1" thickBot="1">
      <c r="B29" s="839" t="s">
        <v>163</v>
      </c>
      <c r="C29" s="822"/>
      <c r="D29" s="822"/>
      <c r="E29" s="809"/>
      <c r="F29" s="800">
        <v>0</v>
      </c>
      <c r="G29" s="801"/>
      <c r="H29" s="221" t="s">
        <v>155</v>
      </c>
      <c r="L29" s="813"/>
      <c r="O29" s="66"/>
      <c r="P29" s="149"/>
      <c r="Q29" s="61" t="s">
        <v>142</v>
      </c>
      <c r="R29" s="822" t="s">
        <v>33</v>
      </c>
      <c r="S29" s="844"/>
      <c r="T29" s="844"/>
      <c r="U29" s="845"/>
      <c r="V29" s="58"/>
      <c r="W29" s="77"/>
      <c r="X29" s="875" t="s">
        <v>227</v>
      </c>
      <c r="Y29" s="876"/>
      <c r="Z29" s="802"/>
      <c r="AA29" s="803"/>
      <c r="AB29" s="803"/>
      <c r="AC29" s="803"/>
      <c r="AD29" s="803"/>
      <c r="AE29" s="54" t="s">
        <v>13</v>
      </c>
      <c r="AG29" s="63"/>
      <c r="AH29" s="63"/>
      <c r="AI29" s="63"/>
      <c r="AJ29" s="63"/>
      <c r="AK29" s="141" t="s">
        <v>147</v>
      </c>
      <c r="AL29" s="806" t="s">
        <v>148</v>
      </c>
      <c r="AM29" s="806"/>
      <c r="AN29" s="806"/>
      <c r="AO29" s="807"/>
      <c r="AP29" s="376"/>
      <c r="AQ29" s="379"/>
      <c r="AR29" s="903" t="s">
        <v>152</v>
      </c>
      <c r="AS29" s="899" t="s">
        <v>398</v>
      </c>
      <c r="AT29" s="899"/>
      <c r="AU29" s="900"/>
    </row>
    <row r="30" spans="2:48" ht="27" customHeight="1" thickBot="1">
      <c r="B30" s="839" t="s">
        <v>164</v>
      </c>
      <c r="C30" s="822"/>
      <c r="D30" s="822"/>
      <c r="E30" s="809"/>
      <c r="F30" s="800">
        <v>0</v>
      </c>
      <c r="G30" s="801"/>
      <c r="H30" s="221" t="s">
        <v>155</v>
      </c>
      <c r="L30" s="813"/>
      <c r="O30" s="66"/>
      <c r="Q30" s="815">
        <f>+ROUND(Z28,2)+ROUND(Z29,2)+ROUND(Z30,2)</f>
        <v>0</v>
      </c>
      <c r="R30" s="840"/>
      <c r="S30" s="840"/>
      <c r="T30" s="840"/>
      <c r="U30" s="54" t="s">
        <v>16</v>
      </c>
      <c r="X30" s="875" t="s">
        <v>145</v>
      </c>
      <c r="Y30" s="876"/>
      <c r="Z30" s="802"/>
      <c r="AA30" s="803"/>
      <c r="AB30" s="803"/>
      <c r="AC30" s="803"/>
      <c r="AD30" s="803"/>
      <c r="AE30" s="54" t="s">
        <v>13</v>
      </c>
      <c r="AK30" s="820"/>
      <c r="AL30" s="821"/>
      <c r="AM30" s="821"/>
      <c r="AN30" s="821"/>
      <c r="AO30" s="62" t="s">
        <v>13</v>
      </c>
      <c r="AR30" s="904"/>
      <c r="AS30" s="901"/>
      <c r="AT30" s="901"/>
      <c r="AU30" s="902"/>
    </row>
    <row r="31" spans="2:48" ht="27" customHeight="1" thickTop="1" thickBot="1">
      <c r="B31" s="839" t="s">
        <v>165</v>
      </c>
      <c r="C31" s="822"/>
      <c r="D31" s="822"/>
      <c r="E31" s="809"/>
      <c r="F31" s="800">
        <v>0</v>
      </c>
      <c r="G31" s="801"/>
      <c r="H31" s="221" t="s">
        <v>155</v>
      </c>
      <c r="L31" s="813"/>
      <c r="O31" s="66"/>
      <c r="X31"/>
      <c r="Y31"/>
      <c r="Z31" s="78" t="s">
        <v>350</v>
      </c>
      <c r="AJ31" s="132"/>
      <c r="AK31" s="872" t="str">
        <f>+IF(AK30=0,"",IF(AK27&lt;AK30,"エラー !：⑩の内数である⑪の量が⑩を超えています",""))</f>
        <v/>
      </c>
      <c r="AL31" s="872"/>
      <c r="AM31" s="872"/>
      <c r="AN31" s="872"/>
      <c r="AO31" s="872"/>
      <c r="AP31" s="872"/>
      <c r="AQ31" s="51"/>
      <c r="AR31" s="897"/>
      <c r="AS31" s="898"/>
      <c r="AT31" s="898"/>
      <c r="AU31" s="167" t="s">
        <v>13</v>
      </c>
    </row>
    <row r="32" spans="2:48" ht="27" customHeight="1" thickTop="1" thickBot="1">
      <c r="B32" s="839" t="s">
        <v>374</v>
      </c>
      <c r="C32" s="822"/>
      <c r="D32" s="822"/>
      <c r="E32" s="809"/>
      <c r="F32" s="800">
        <v>0</v>
      </c>
      <c r="G32" s="801"/>
      <c r="H32" s="221" t="s">
        <v>155</v>
      </c>
      <c r="L32" s="813"/>
      <c r="O32" s="66"/>
      <c r="P32" s="149"/>
      <c r="Q32" s="61" t="s">
        <v>144</v>
      </c>
      <c r="R32" s="822" t="s">
        <v>37</v>
      </c>
      <c r="S32" s="844"/>
      <c r="T32" s="844"/>
      <c r="U32" s="845"/>
      <c r="V32" s="63"/>
      <c r="W32" s="63"/>
      <c r="X32"/>
      <c r="Y32"/>
      <c r="Z32" s="877" t="s">
        <v>294</v>
      </c>
      <c r="AA32" s="858"/>
      <c r="AB32" s="858"/>
      <c r="AC32" s="858"/>
      <c r="AD32" s="858"/>
      <c r="AE32" s="858"/>
      <c r="AF32" s="858" t="s">
        <v>295</v>
      </c>
      <c r="AG32" s="858"/>
      <c r="AH32" s="858"/>
      <c r="AI32" s="858"/>
      <c r="AJ32" s="858" t="s">
        <v>351</v>
      </c>
      <c r="AK32" s="858"/>
      <c r="AL32" s="858"/>
      <c r="AM32" s="858"/>
      <c r="AN32" s="861"/>
      <c r="AO32" s="214"/>
      <c r="AR32" s="604" t="str">
        <f>+IF(AR31=0,"",IF(AK27&lt;(AR24+AR27+AR31),"エラー !：⑩の内数である（⑫+⑬＋⑭）の量が⑩を超えています",""))</f>
        <v/>
      </c>
      <c r="AS32" s="601"/>
      <c r="AT32" s="601"/>
      <c r="AU32" s="601"/>
    </row>
    <row r="33" spans="2:61" ht="27" customHeight="1" thickBot="1">
      <c r="B33" s="841" t="s">
        <v>375</v>
      </c>
      <c r="C33" s="842"/>
      <c r="D33" s="842"/>
      <c r="E33" s="843"/>
      <c r="F33" s="846">
        <v>0</v>
      </c>
      <c r="G33" s="847"/>
      <c r="H33" s="222" t="s">
        <v>155</v>
      </c>
      <c r="L33" s="814"/>
      <c r="Q33" s="802"/>
      <c r="R33" s="803"/>
      <c r="S33" s="803"/>
      <c r="T33" s="803"/>
      <c r="U33" s="54" t="s">
        <v>38</v>
      </c>
      <c r="V33" s="63"/>
      <c r="W33" s="63"/>
      <c r="X33"/>
      <c r="Y33"/>
      <c r="Z33" s="878"/>
      <c r="AA33" s="859"/>
      <c r="AB33" s="859"/>
      <c r="AC33" s="859"/>
      <c r="AD33" s="859"/>
      <c r="AE33" s="859"/>
      <c r="AF33" s="859"/>
      <c r="AG33" s="859"/>
      <c r="AH33" s="859"/>
      <c r="AI33" s="859"/>
      <c r="AJ33" s="859"/>
      <c r="AK33" s="859"/>
      <c r="AL33" s="859"/>
      <c r="AM33" s="859"/>
      <c r="AN33" s="862"/>
      <c r="AO33" s="214"/>
    </row>
    <row r="34" spans="2:61" ht="18" customHeight="1">
      <c r="C34" s="432" t="str">
        <f>+IF(F30=0,"",IF(F29&lt;F30,"エラー !：上の表は、⑩の内数である⑪の量が⑩を超えています",""))</f>
        <v/>
      </c>
      <c r="Z34" s="879"/>
      <c r="AA34" s="860"/>
      <c r="AB34" s="860"/>
      <c r="AC34" s="860"/>
      <c r="AD34" s="860"/>
      <c r="AE34" s="860"/>
      <c r="AF34" s="860"/>
      <c r="AG34" s="860"/>
      <c r="AH34" s="860"/>
      <c r="AI34" s="860"/>
      <c r="AJ34" s="860"/>
      <c r="AK34" s="860"/>
      <c r="AL34" s="860"/>
      <c r="AM34" s="860"/>
      <c r="AN34" s="863"/>
      <c r="AO34" s="214"/>
    </row>
    <row r="35" spans="2:61" ht="15" customHeight="1">
      <c r="C35" s="433" t="str">
        <f>+IF(F31=0,"",IF(F29&lt;F31,"エラー !：上の表は、⑩の内数である⑫の量が⑩を超えています",""))</f>
        <v/>
      </c>
      <c r="AE35" s="75"/>
      <c r="AF35" s="75"/>
      <c r="AG35" s="75"/>
      <c r="AH35" s="75"/>
      <c r="AI35" s="75"/>
      <c r="AJ35" s="75"/>
      <c r="AK35" s="63"/>
      <c r="AL35" s="63"/>
      <c r="AM35" s="63"/>
      <c r="AN35" s="63"/>
      <c r="AO35" s="63"/>
      <c r="AP35" s="63"/>
      <c r="AQ35" s="63"/>
    </row>
    <row r="36" spans="2:61" ht="15" customHeight="1">
      <c r="C36" s="433" t="str">
        <f>+IF(F32=0,"",IF(F29&lt;F32,"エラー !：上の表は、⑩の内数である⑬の量が⑩を超えています",""))</f>
        <v/>
      </c>
      <c r="AE36" s="75"/>
      <c r="AF36" s="75"/>
      <c r="AG36" s="75"/>
      <c r="AH36" s="75"/>
      <c r="AI36" s="75"/>
      <c r="AJ36" s="75"/>
      <c r="AK36" s="75"/>
      <c r="AL36" s="157"/>
      <c r="AM36" s="157"/>
      <c r="AN36" s="132"/>
      <c r="AO36" s="63"/>
      <c r="AP36" s="63"/>
      <c r="AQ36" s="63"/>
      <c r="AR36" s="63"/>
      <c r="AS36" s="63"/>
      <c r="AT36" s="63"/>
      <c r="AU36" s="63"/>
      <c r="AV36" s="358"/>
      <c r="AW36" s="63"/>
      <c r="AX36" s="63"/>
      <c r="AY36" s="63"/>
      <c r="AZ36" s="63"/>
      <c r="BA36" s="63"/>
      <c r="BB36" s="63"/>
      <c r="BC36" s="63"/>
    </row>
    <row r="37" spans="2:61" ht="15" customHeight="1">
      <c r="C37" s="433" t="str">
        <f>+IF(F33=0,"",IF(F29&lt;F33,"エラー !：上の表は、⑩の内数である⑭の量が⑩を超えています",""))</f>
        <v/>
      </c>
      <c r="I37" s="79"/>
      <c r="J37" s="79"/>
      <c r="Q37" s="79"/>
      <c r="R37" s="79"/>
      <c r="S37" s="79"/>
      <c r="AE37" s="63"/>
      <c r="AF37" s="63"/>
      <c r="AG37" s="63"/>
      <c r="AH37" s="63"/>
      <c r="AI37" s="63"/>
      <c r="AJ37" s="63"/>
      <c r="AK37" s="75"/>
      <c r="AL37" s="132"/>
      <c r="AM37" s="132"/>
      <c r="AN37" s="132"/>
      <c r="AO37" s="63"/>
      <c r="AP37" s="63"/>
      <c r="AQ37" s="63"/>
      <c r="AR37" s="63"/>
      <c r="AS37" s="63"/>
      <c r="AT37" s="75"/>
      <c r="AU37" s="75"/>
      <c r="AV37" s="358"/>
      <c r="AW37" s="63"/>
      <c r="AX37" s="63"/>
      <c r="AY37" s="63"/>
      <c r="AZ37" s="63"/>
      <c r="BA37" s="63"/>
      <c r="BB37" s="63"/>
      <c r="BC37" s="63"/>
    </row>
    <row r="38" spans="2:61" ht="13.5">
      <c r="I38" s="79"/>
      <c r="J38" s="79"/>
      <c r="Q38" s="79"/>
      <c r="R38" s="79"/>
      <c r="S38" s="79"/>
      <c r="AE38" s="63"/>
      <c r="AF38" s="63"/>
      <c r="AG38" s="63"/>
      <c r="AH38" s="63"/>
      <c r="AI38" s="63"/>
      <c r="AJ38" s="63"/>
      <c r="AK38" s="75"/>
      <c r="AL38" s="132"/>
      <c r="AM38" s="132"/>
      <c r="AN38" s="132"/>
      <c r="AO38" s="63"/>
      <c r="AP38" s="63"/>
      <c r="AQ38" s="63"/>
      <c r="AR38" s="132"/>
      <c r="AS38" s="157"/>
      <c r="AT38" s="75"/>
      <c r="AU38" s="75"/>
      <c r="AV38" s="358"/>
      <c r="AW38" s="63"/>
      <c r="AX38" s="63"/>
      <c r="AY38" s="63"/>
      <c r="AZ38" s="63"/>
      <c r="BA38" s="63"/>
      <c r="BB38" s="63"/>
      <c r="BC38" s="63"/>
    </row>
    <row r="39" spans="2:61" ht="13.5">
      <c r="I39" s="79"/>
      <c r="J39" s="79"/>
      <c r="Q39" s="79"/>
      <c r="R39" s="79"/>
      <c r="S39" s="79"/>
      <c r="AE39" s="63"/>
      <c r="AF39" s="63"/>
      <c r="AG39" s="63"/>
      <c r="AH39" s="63"/>
      <c r="AI39" s="63"/>
      <c r="AJ39" s="63"/>
      <c r="AK39" s="75"/>
      <c r="AL39" s="132"/>
      <c r="AM39" s="132"/>
      <c r="AN39" s="132"/>
      <c r="AO39" s="63"/>
      <c r="AP39" s="63"/>
      <c r="AQ39" s="63"/>
      <c r="AR39" s="132"/>
      <c r="AS39" s="75"/>
      <c r="AT39" s="75"/>
      <c r="AU39" s="75"/>
      <c r="AV39" s="358"/>
      <c r="AW39" s="63"/>
      <c r="AX39" s="63"/>
      <c r="AY39" s="63"/>
      <c r="AZ39" s="63"/>
      <c r="BA39" s="63"/>
      <c r="BB39" s="63"/>
      <c r="BC39" s="63"/>
    </row>
    <row r="40" spans="2:61" ht="13.5">
      <c r="I40" s="79"/>
      <c r="J40" s="79"/>
      <c r="Q40" s="79"/>
      <c r="R40" s="79"/>
      <c r="S40" s="79"/>
      <c r="AE40" s="63"/>
      <c r="AF40" s="63"/>
      <c r="AG40" s="63"/>
      <c r="AH40" s="63"/>
      <c r="AI40" s="63"/>
      <c r="AJ40" s="63"/>
      <c r="AK40" s="75"/>
      <c r="AL40" s="132"/>
      <c r="AM40" s="132"/>
      <c r="AN40" s="132"/>
      <c r="AO40" s="63"/>
      <c r="AP40" s="63"/>
      <c r="AQ40" s="63"/>
      <c r="AR40" s="132"/>
      <c r="AS40" s="75"/>
      <c r="AT40" s="75"/>
      <c r="AU40" s="75"/>
      <c r="AV40" s="358"/>
      <c r="AW40" s="63"/>
      <c r="AX40" s="63"/>
      <c r="AY40" s="63"/>
      <c r="AZ40" s="63"/>
      <c r="BA40" s="63"/>
      <c r="BB40" s="63"/>
      <c r="BC40" s="63"/>
    </row>
    <row r="41" spans="2:61" ht="13.5">
      <c r="I41" s="79"/>
      <c r="J41" s="79"/>
      <c r="Q41" s="79"/>
      <c r="R41" s="79"/>
      <c r="S41" s="79"/>
      <c r="AE41" s="63"/>
      <c r="AF41" s="63"/>
      <c r="AG41" s="63"/>
      <c r="AH41" s="63"/>
      <c r="AI41" s="63"/>
      <c r="AJ41" s="63"/>
      <c r="AK41" s="63"/>
      <c r="AL41" s="63"/>
      <c r="AM41" s="63"/>
      <c r="AN41" s="63"/>
      <c r="AO41" s="63"/>
      <c r="AP41" s="63"/>
      <c r="AQ41" s="63"/>
      <c r="AR41" s="132"/>
      <c r="AS41" s="75"/>
      <c r="AT41" s="75"/>
      <c r="AU41" s="75"/>
      <c r="AV41" s="358"/>
      <c r="AW41" s="63"/>
      <c r="AX41" s="63"/>
      <c r="AY41" s="63"/>
      <c r="AZ41" s="63"/>
      <c r="BA41" s="63"/>
      <c r="BB41" s="63"/>
      <c r="BC41" s="63"/>
    </row>
    <row r="42" spans="2:61" ht="13.5">
      <c r="H42" s="79"/>
      <c r="I42" s="79"/>
      <c r="J42" s="79"/>
      <c r="Q42" s="79"/>
      <c r="R42" s="79"/>
      <c r="S42" s="79"/>
      <c r="AP42" s="63"/>
      <c r="AQ42" s="63"/>
      <c r="AR42" s="132"/>
      <c r="AS42" s="75"/>
      <c r="AV42" s="63"/>
      <c r="AW42" s="63"/>
      <c r="AX42" s="63"/>
      <c r="AY42" s="63"/>
      <c r="AZ42" s="63"/>
      <c r="BA42" s="63"/>
      <c r="BB42" s="63"/>
      <c r="BC42" s="63"/>
    </row>
    <row r="43" spans="2:61">
      <c r="H43" s="79"/>
      <c r="I43" s="79"/>
      <c r="J43" s="79"/>
      <c r="Q43" s="79"/>
      <c r="R43" s="79"/>
      <c r="S43" s="79"/>
      <c r="AV43" s="358"/>
      <c r="AW43" s="63"/>
      <c r="AX43" s="63"/>
      <c r="AY43" s="63"/>
      <c r="AZ43" s="63"/>
      <c r="BA43" s="63"/>
      <c r="BB43" s="63"/>
      <c r="BC43" s="63"/>
    </row>
    <row r="44" spans="2:61">
      <c r="H44" s="79"/>
      <c r="I44" s="79"/>
      <c r="J44" s="79"/>
      <c r="Q44" s="79"/>
      <c r="R44" s="79"/>
      <c r="S44" s="79"/>
      <c r="AV44" s="358"/>
      <c r="AW44" s="63"/>
      <c r="AX44" s="63"/>
      <c r="AY44" s="63"/>
      <c r="AZ44" s="63"/>
      <c r="BA44" s="63"/>
      <c r="BB44" s="63"/>
      <c r="BC44" s="63"/>
    </row>
    <row r="45" spans="2:61">
      <c r="H45" s="79"/>
      <c r="I45" s="79"/>
      <c r="J45" s="79"/>
      <c r="Q45" s="79"/>
      <c r="R45" s="79"/>
      <c r="S45" s="79"/>
    </row>
    <row r="46" spans="2:61">
      <c r="H46" s="79"/>
      <c r="I46" s="79"/>
      <c r="J46" s="79"/>
      <c r="Q46" s="79"/>
      <c r="R46" s="79"/>
      <c r="S46" s="79"/>
    </row>
    <row r="47" spans="2:61" ht="13.5">
      <c r="H47" s="79"/>
      <c r="I47" s="79"/>
      <c r="J47" s="79"/>
      <c r="Q47" s="79"/>
      <c r="R47" s="79"/>
      <c r="S47" s="79"/>
      <c r="BG47" s="80"/>
      <c r="BH47" s="80"/>
      <c r="BI47" s="78"/>
    </row>
    <row r="48" spans="2:61">
      <c r="H48" s="79"/>
      <c r="I48" s="79"/>
      <c r="J48" s="79"/>
      <c r="Q48" s="79"/>
      <c r="R48" s="79"/>
      <c r="S48" s="79"/>
      <c r="BG48" s="78"/>
    </row>
    <row r="49" spans="7:61">
      <c r="G49" s="79"/>
      <c r="H49" s="79"/>
      <c r="I49" s="79"/>
      <c r="J49" s="79"/>
      <c r="Q49" s="79"/>
      <c r="R49" s="79"/>
      <c r="S49" s="79"/>
      <c r="BD49" s="78"/>
      <c r="BE49" s="78"/>
      <c r="BF49" s="78"/>
      <c r="BG49" s="78"/>
    </row>
    <row r="50" spans="7:61">
      <c r="G50" s="79"/>
      <c r="H50" s="79"/>
      <c r="I50" s="79"/>
      <c r="J50" s="79"/>
      <c r="Q50" s="79"/>
      <c r="R50" s="79"/>
      <c r="S50" s="79"/>
      <c r="BD50" s="78"/>
      <c r="BE50" s="78"/>
      <c r="BF50" s="78"/>
      <c r="BG50" s="78"/>
    </row>
    <row r="51" spans="7:61">
      <c r="G51" s="79"/>
      <c r="H51" s="79"/>
      <c r="I51" s="79"/>
      <c r="J51" s="79"/>
      <c r="Q51" s="79"/>
      <c r="R51" s="79"/>
      <c r="S51" s="79"/>
      <c r="BD51" s="78"/>
      <c r="BE51" s="78"/>
      <c r="BF51" s="78"/>
      <c r="BG51" s="78"/>
    </row>
    <row r="52" spans="7:61">
      <c r="G52" s="79"/>
      <c r="H52" s="79"/>
      <c r="I52" s="79"/>
      <c r="J52" s="79"/>
      <c r="Q52" s="79"/>
      <c r="R52" s="79"/>
      <c r="S52" s="79"/>
      <c r="BD52" s="78"/>
      <c r="BE52" s="78"/>
      <c r="BF52" s="78"/>
      <c r="BG52" s="78"/>
    </row>
    <row r="53" spans="7:61">
      <c r="G53" s="79"/>
      <c r="H53" s="79"/>
      <c r="I53" s="79"/>
      <c r="J53" s="79"/>
      <c r="Q53" s="79"/>
      <c r="R53" s="79"/>
      <c r="S53" s="79"/>
      <c r="BD53" s="78"/>
      <c r="BF53" s="78"/>
      <c r="BG53" s="78"/>
      <c r="BH53" s="78"/>
      <c r="BI53" s="78"/>
    </row>
    <row r="54" spans="7:61">
      <c r="G54" s="79"/>
      <c r="H54" s="79"/>
      <c r="I54" s="79"/>
      <c r="J54" s="79"/>
      <c r="Q54" s="79"/>
      <c r="R54" s="79"/>
      <c r="S54" s="79"/>
      <c r="BC54" s="78"/>
      <c r="BD54" s="81"/>
      <c r="BF54" s="78"/>
      <c r="BG54" s="78"/>
      <c r="BH54" s="78"/>
      <c r="BI54" s="78"/>
    </row>
    <row r="55" spans="7:61">
      <c r="G55" s="79"/>
      <c r="H55" s="79"/>
      <c r="I55" s="79"/>
      <c r="J55" s="79"/>
      <c r="Q55" s="79"/>
      <c r="R55" s="79"/>
      <c r="S55" s="79"/>
      <c r="BC55" s="78"/>
      <c r="BD55" s="81"/>
      <c r="BF55" s="78"/>
      <c r="BG55" s="78"/>
      <c r="BH55" s="78"/>
      <c r="BI55" s="78"/>
    </row>
    <row r="56" spans="7:61">
      <c r="G56" s="79"/>
      <c r="H56" s="79"/>
      <c r="I56" s="79"/>
      <c r="J56" s="79"/>
      <c r="Q56" s="79"/>
      <c r="R56" s="79"/>
      <c r="S56" s="79"/>
      <c r="BC56" s="78"/>
      <c r="BD56" s="81"/>
      <c r="BF56" s="78"/>
      <c r="BG56" s="78"/>
      <c r="BH56" s="78"/>
      <c r="BI56" s="78"/>
    </row>
    <row r="57" spans="7:61">
      <c r="G57" s="79"/>
      <c r="H57" s="79"/>
      <c r="BC57" s="78"/>
      <c r="BD57" s="81"/>
      <c r="BF57" s="78"/>
      <c r="BG57" s="78"/>
      <c r="BH57" s="78"/>
      <c r="BI57" s="78"/>
    </row>
    <row r="58" spans="7:61" ht="12.75">
      <c r="G58" s="79"/>
      <c r="H58" s="79"/>
      <c r="K58" s="79"/>
      <c r="L58" s="82"/>
      <c r="M58" s="79"/>
      <c r="N58" s="79"/>
      <c r="BC58" s="78"/>
      <c r="BD58" s="81"/>
      <c r="BF58" s="78"/>
      <c r="BG58" s="78"/>
      <c r="BH58" s="78"/>
      <c r="BI58" s="78"/>
    </row>
    <row r="59" spans="7:61">
      <c r="G59" s="79"/>
      <c r="H59" s="79"/>
      <c r="BC59" s="78"/>
      <c r="BD59" s="81"/>
      <c r="BF59" s="78"/>
      <c r="BG59" s="78"/>
      <c r="BH59" s="78"/>
      <c r="BI59" s="78"/>
    </row>
    <row r="60" spans="7:61">
      <c r="G60" s="79"/>
      <c r="H60" s="79"/>
      <c r="BC60" s="78"/>
      <c r="BD60" s="81"/>
      <c r="BF60" s="78"/>
      <c r="BG60" s="78"/>
      <c r="BH60" s="78"/>
      <c r="BI60" s="78"/>
    </row>
    <row r="61" spans="7:61">
      <c r="G61" s="79"/>
      <c r="H61" s="79"/>
      <c r="BC61" s="78"/>
      <c r="BD61" s="81"/>
      <c r="BF61" s="78"/>
      <c r="BG61" s="78"/>
      <c r="BH61" s="78"/>
      <c r="BI61" s="78"/>
    </row>
    <row r="62" spans="7:61">
      <c r="BC62" s="78"/>
      <c r="BD62" s="81"/>
      <c r="BF62" s="78"/>
      <c r="BG62" s="78"/>
      <c r="BH62" s="78"/>
      <c r="BI62" s="78"/>
    </row>
    <row r="63" spans="7:61">
      <c r="BC63" s="78"/>
      <c r="BD63" s="81"/>
      <c r="BF63" s="78"/>
      <c r="BG63" s="78"/>
      <c r="BH63" s="78"/>
      <c r="BI63" s="78"/>
    </row>
    <row r="64" spans="7:61">
      <c r="BC64" s="78"/>
      <c r="BD64" s="81"/>
      <c r="BF64" s="78"/>
      <c r="BG64" s="78"/>
      <c r="BH64" s="78"/>
      <c r="BI64" s="78"/>
    </row>
    <row r="65" spans="11:61">
      <c r="BC65" s="78"/>
      <c r="BD65" s="81"/>
      <c r="BF65" s="78"/>
      <c r="BG65" s="78"/>
      <c r="BH65" s="78"/>
      <c r="BI65" s="78"/>
    </row>
    <row r="66" spans="11:61">
      <c r="BC66" s="78"/>
      <c r="BD66" s="81"/>
      <c r="BF66" s="78"/>
      <c r="BG66" s="78"/>
      <c r="BH66" s="78"/>
      <c r="BI66" s="78"/>
    </row>
    <row r="67" spans="11:61">
      <c r="BC67" s="78"/>
      <c r="BD67" s="81"/>
      <c r="BF67" s="78"/>
      <c r="BG67" s="78"/>
      <c r="BH67" s="78"/>
      <c r="BI67" s="78"/>
    </row>
    <row r="69" spans="11:61" ht="12.75">
      <c r="K69" s="79"/>
      <c r="L69" s="82"/>
      <c r="M69" s="79"/>
      <c r="N69" s="79"/>
    </row>
    <row r="70" spans="11:61" ht="12.75">
      <c r="K70" s="79"/>
      <c r="L70" s="82"/>
      <c r="M70" s="79"/>
      <c r="N70" s="79"/>
    </row>
    <row r="71" spans="11:61" ht="12.75">
      <c r="K71" s="79"/>
      <c r="L71" s="82"/>
      <c r="M71" s="79"/>
      <c r="N71" s="79"/>
    </row>
    <row r="72" spans="11:61" ht="12.75">
      <c r="K72" s="79"/>
      <c r="L72" s="82"/>
      <c r="M72" s="79"/>
      <c r="N72" s="79"/>
    </row>
    <row r="73" spans="11:61" ht="12.75">
      <c r="K73" s="79"/>
      <c r="L73" s="82"/>
      <c r="M73" s="79"/>
      <c r="N73" s="79"/>
    </row>
    <row r="74" spans="11:61" ht="12.75">
      <c r="K74" s="79"/>
      <c r="L74" s="82"/>
      <c r="M74" s="79"/>
      <c r="N74" s="79"/>
    </row>
    <row r="75" spans="11:61" ht="12.75">
      <c r="K75" s="79"/>
      <c r="L75" s="82"/>
      <c r="M75" s="79"/>
      <c r="N75" s="79"/>
    </row>
    <row r="76" spans="11:61" ht="12.75">
      <c r="K76" s="79"/>
      <c r="L76" s="82"/>
      <c r="M76" s="79"/>
      <c r="N76" s="79"/>
    </row>
  </sheetData>
  <sheetProtection algorithmName="SHA-512" hashValue="uYjz6IEIHeanqGFrE4CXZyd9jLSVjAigGjB9O6sWQge/lc+elHQfwbdt/uP44N2mJde1JEa7YjvETVx1DnUIUA==" saltValue="izahuqU/I6dHdJxaagND0w==" spinCount="100000" sheet="1" objects="1" scenarios="1"/>
  <mergeCells count="100">
    <mergeCell ref="AR18:AS18"/>
    <mergeCell ref="AS26:AU26"/>
    <mergeCell ref="AR17:AS17"/>
    <mergeCell ref="AR31:AT31"/>
    <mergeCell ref="AS29:AU30"/>
    <mergeCell ref="AR29:AR30"/>
    <mergeCell ref="Y17:AA17"/>
    <mergeCell ref="Z28:AD28"/>
    <mergeCell ref="P14:S14"/>
    <mergeCell ref="O27:R27"/>
    <mergeCell ref="P26:S26"/>
    <mergeCell ref="O21:R21"/>
    <mergeCell ref="P20:S20"/>
    <mergeCell ref="AK31:AP31"/>
    <mergeCell ref="R29:U29"/>
    <mergeCell ref="AF32:AI34"/>
    <mergeCell ref="AJ32:AN34"/>
    <mergeCell ref="T23:W23"/>
    <mergeCell ref="Q33:T33"/>
    <mergeCell ref="Z29:AD29"/>
    <mergeCell ref="Z30:AD30"/>
    <mergeCell ref="X28:Y28"/>
    <mergeCell ref="AL26:AO26"/>
    <mergeCell ref="AK27:AN27"/>
    <mergeCell ref="AH11:AM11"/>
    <mergeCell ref="AG12:AL12"/>
    <mergeCell ref="O22:U22"/>
    <mergeCell ref="Q30:T30"/>
    <mergeCell ref="AL29:AO29"/>
    <mergeCell ref="AK30:AN30"/>
    <mergeCell ref="X30:Y30"/>
    <mergeCell ref="X29:Y29"/>
    <mergeCell ref="X18:Z18"/>
    <mergeCell ref="AD17:AD21"/>
    <mergeCell ref="AG18:AJ18"/>
    <mergeCell ref="AN17:AO17"/>
    <mergeCell ref="AH17:AK17"/>
    <mergeCell ref="P11:S11"/>
    <mergeCell ref="O12:R12"/>
    <mergeCell ref="AD9:AD14"/>
    <mergeCell ref="AR3:AS3"/>
    <mergeCell ref="AR4:AS4"/>
    <mergeCell ref="Y5:AC5"/>
    <mergeCell ref="AA3:AC3"/>
    <mergeCell ref="R32:U32"/>
    <mergeCell ref="O24:R24"/>
    <mergeCell ref="T17:W17"/>
    <mergeCell ref="AR24:AT24"/>
    <mergeCell ref="AS23:AU23"/>
    <mergeCell ref="AR27:AT27"/>
    <mergeCell ref="Z32:AE34"/>
    <mergeCell ref="P23:S23"/>
    <mergeCell ref="O18:R18"/>
    <mergeCell ref="AR16:AS16"/>
    <mergeCell ref="AN20:AO20"/>
    <mergeCell ref="O16:AA16"/>
    <mergeCell ref="AH8:AM8"/>
    <mergeCell ref="AG9:AL9"/>
    <mergeCell ref="AO3:AQ4"/>
    <mergeCell ref="L11:L24"/>
    <mergeCell ref="F9:H9"/>
    <mergeCell ref="F23:H23"/>
    <mergeCell ref="F24:G24"/>
    <mergeCell ref="G11:H11"/>
    <mergeCell ref="G14:H14"/>
    <mergeCell ref="F12:G12"/>
    <mergeCell ref="D7:H7"/>
    <mergeCell ref="AH14:AM14"/>
    <mergeCell ref="AG15:AL15"/>
    <mergeCell ref="X21:Z21"/>
    <mergeCell ref="Y20:AA20"/>
    <mergeCell ref="AE5:AU5"/>
    <mergeCell ref="B2:G3"/>
    <mergeCell ref="B7:C7"/>
    <mergeCell ref="P17:S17"/>
    <mergeCell ref="O15:R15"/>
    <mergeCell ref="C8:J8"/>
    <mergeCell ref="L26:L33"/>
    <mergeCell ref="F31:G31"/>
    <mergeCell ref="F28:G28"/>
    <mergeCell ref="B31:E31"/>
    <mergeCell ref="F27:G27"/>
    <mergeCell ref="B26:E26"/>
    <mergeCell ref="B27:E27"/>
    <mergeCell ref="F30:G30"/>
    <mergeCell ref="B32:E32"/>
    <mergeCell ref="B33:E33"/>
    <mergeCell ref="B25:E25"/>
    <mergeCell ref="B23:E23"/>
    <mergeCell ref="F15:G15"/>
    <mergeCell ref="F32:G32"/>
    <mergeCell ref="F33:G33"/>
    <mergeCell ref="F25:G25"/>
    <mergeCell ref="F26:G26"/>
    <mergeCell ref="B28:E28"/>
    <mergeCell ref="B29:E29"/>
    <mergeCell ref="F29:G29"/>
    <mergeCell ref="B30:E30"/>
    <mergeCell ref="B20:H22"/>
    <mergeCell ref="B24:E24"/>
  </mergeCells>
  <phoneticPr fontId="3"/>
  <dataValidations count="2">
    <dataValidation type="custom" allowBlank="1" showInputMessage="1" showErrorMessage="1" error="入力は少数第1位までにして下さい。" sqref="AT13:AT14">
      <formula1>AT13=ROUND(AT13,1)</formula1>
    </dataValidation>
    <dataValidation type="custom" allowBlank="1" showInputMessage="1" showErrorMessage="1" error="入力は少数第2位までにしてください。" sqref="AR31:AT31 F15:G15 O12:R12 O15:R15 O18:R18 O21:R21 O24:R24 AG9:AL9 AG12:AL12 AG15:AL15 AT16:AT18 AN21 Z28:AD30 Q33:T33 AK30:AN30 AR27:AT27 F24:G33">
      <formula1>F9=ROUND(F9,2)</formula1>
    </dataValidation>
  </dataValidations>
  <pageMargins left="0.59055118110236227" right="0.59055118110236227" top="0.62992125984251968" bottom="0.39370078740157483" header="0.51181102362204722" footer="0"/>
  <pageSetup paperSize="9" scale="70" orientation="landscape"/>
  <headerFooter alignWithMargins="0"/>
  <drawing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pageSetUpPr fitToPage="1"/>
  </sheetPr>
  <dimension ref="B1:BI76"/>
  <sheetViews>
    <sheetView showGridLines="0" zoomScaleNormal="100" workbookViewId="0"/>
  </sheetViews>
  <sheetFormatPr defaultColWidth="9" defaultRowHeight="12"/>
  <cols>
    <col min="1" max="2" width="2.875" style="50" customWidth="1"/>
    <col min="3" max="3" width="17.375" style="50" customWidth="1"/>
    <col min="4" max="5" width="2.875" style="50" customWidth="1"/>
    <col min="6" max="6" width="3" style="50" customWidth="1"/>
    <col min="7" max="7" width="11.5" style="50" customWidth="1"/>
    <col min="8" max="8" width="2.375" style="50" customWidth="1"/>
    <col min="9" max="10" width="2.5" style="50" customWidth="1"/>
    <col min="11" max="11" width="2.75" style="50" customWidth="1"/>
    <col min="12" max="12" width="2.875" style="50" customWidth="1"/>
    <col min="13" max="14" width="2.75" style="50" customWidth="1"/>
    <col min="15" max="15" width="3" style="50" customWidth="1"/>
    <col min="16" max="18" width="4.75" style="50" customWidth="1"/>
    <col min="19" max="21" width="2.875" style="50" customWidth="1"/>
    <col min="22" max="23" width="2.5" style="50" customWidth="1"/>
    <col min="24" max="24" width="2.875" style="50" customWidth="1"/>
    <col min="25" max="25" width="7.75" style="50" customWidth="1"/>
    <col min="26" max="26" width="4.75" style="50" customWidth="1"/>
    <col min="27" max="27" width="2" style="50" customWidth="1"/>
    <col min="28" max="29" width="2.375" style="50" customWidth="1"/>
    <col min="30" max="30" width="3.125" style="50" customWidth="1"/>
    <col min="31" max="32" width="2.375" style="50" customWidth="1"/>
    <col min="33" max="33" width="2.875" style="50" customWidth="1"/>
    <col min="34" max="34" width="7.75" style="50" customWidth="1"/>
    <col min="35" max="36" width="4.375" style="50" customWidth="1"/>
    <col min="37" max="37" width="3.375" style="50" customWidth="1"/>
    <col min="38" max="38" width="2.75" style="50" customWidth="1"/>
    <col min="39" max="39" width="2.875" style="50" customWidth="1"/>
    <col min="40" max="40" width="10.75" style="50" customWidth="1"/>
    <col min="41" max="41" width="2.875" style="50" customWidth="1"/>
    <col min="42" max="43" width="2.5" style="50" customWidth="1"/>
    <col min="44" max="44" width="2.75" style="50" customWidth="1"/>
    <col min="45" max="45" width="7.75" style="50" customWidth="1"/>
    <col min="46" max="46" width="11.75" style="50" customWidth="1"/>
    <col min="47" max="47" width="1.875" style="50" customWidth="1"/>
    <col min="48" max="57" width="9" style="50"/>
    <col min="58" max="58" width="16.25" style="50" customWidth="1"/>
    <col min="59" max="16384" width="9" style="50"/>
  </cols>
  <sheetData>
    <row r="1" spans="2:47" ht="27" customHeight="1">
      <c r="F1" s="49"/>
      <c r="R1" s="96" t="s">
        <v>75</v>
      </c>
      <c r="S1" s="96" t="s">
        <v>325</v>
      </c>
    </row>
    <row r="2" spans="2:47" ht="12" customHeight="1" thickBot="1">
      <c r="B2" s="826" t="s">
        <v>275</v>
      </c>
      <c r="C2" s="826"/>
      <c r="D2" s="826"/>
      <c r="E2" s="826"/>
      <c r="F2" s="826"/>
      <c r="G2" s="826"/>
      <c r="H2" s="131"/>
      <c r="I2" s="131"/>
      <c r="J2" s="131"/>
      <c r="K2" s="131"/>
      <c r="L2" s="131"/>
      <c r="M2" s="131"/>
      <c r="N2" s="131"/>
      <c r="O2" s="131"/>
      <c r="P2" s="131"/>
      <c r="Q2" s="131"/>
      <c r="R2" s="131"/>
      <c r="S2" s="131"/>
      <c r="T2" s="131"/>
      <c r="U2" s="131"/>
      <c r="V2" s="131"/>
      <c r="W2" s="131"/>
      <c r="X2" s="111"/>
      <c r="Y2" s="51"/>
      <c r="Z2" s="51"/>
      <c r="AA2" s="51"/>
      <c r="AB2" s="51"/>
      <c r="AC2" s="51"/>
      <c r="AD2" s="51"/>
      <c r="AE2" s="51"/>
      <c r="AF2" s="51"/>
      <c r="AG2" s="51"/>
      <c r="AH2" s="51"/>
      <c r="AI2" s="51"/>
      <c r="AJ2" s="51"/>
      <c r="AK2" s="51"/>
      <c r="AL2" s="51"/>
      <c r="AM2" s="51"/>
      <c r="AN2" s="51"/>
      <c r="AO2" s="51"/>
      <c r="AP2" s="51"/>
      <c r="AQ2" s="51"/>
      <c r="AR2" s="51"/>
      <c r="AS2" s="51"/>
      <c r="AT2" s="124"/>
      <c r="AU2" s="122"/>
    </row>
    <row r="3" spans="2:47" ht="13.15" customHeight="1">
      <c r="B3" s="826"/>
      <c r="C3" s="826"/>
      <c r="D3" s="826"/>
      <c r="E3" s="826"/>
      <c r="F3" s="826"/>
      <c r="G3" s="826"/>
      <c r="H3" s="131"/>
      <c r="I3" s="131"/>
      <c r="J3" s="131"/>
      <c r="K3" s="131"/>
      <c r="L3" s="131"/>
      <c r="M3" s="131"/>
      <c r="N3" s="131"/>
      <c r="O3" s="131"/>
      <c r="P3" s="131"/>
      <c r="Q3" s="131"/>
      <c r="R3" s="131"/>
      <c r="S3" s="131"/>
      <c r="T3" s="131"/>
      <c r="U3" s="131"/>
      <c r="V3" s="131"/>
      <c r="W3" s="131"/>
      <c r="X3" s="111"/>
      <c r="Y3" s="52"/>
      <c r="Z3" s="52"/>
      <c r="AA3" s="883"/>
      <c r="AB3" s="883"/>
      <c r="AC3" s="883"/>
      <c r="AD3" s="103"/>
      <c r="AE3" s="112"/>
      <c r="AF3" s="112"/>
      <c r="AG3" s="112"/>
      <c r="AH3" s="112"/>
      <c r="AI3" s="112"/>
      <c r="AJ3" s="112"/>
      <c r="AK3" s="112"/>
      <c r="AL3" s="112"/>
      <c r="AM3" s="112"/>
      <c r="AN3" s="112"/>
      <c r="AO3" s="905" t="s">
        <v>329</v>
      </c>
      <c r="AP3" s="888"/>
      <c r="AQ3" s="889"/>
      <c r="AR3" s="881" t="s">
        <v>0</v>
      </c>
      <c r="AS3" s="882"/>
      <c r="AT3" s="123" t="s">
        <v>87</v>
      </c>
      <c r="AU3" s="112"/>
    </row>
    <row r="4" spans="2:47" ht="14.25" thickBot="1">
      <c r="C4" s="111"/>
      <c r="F4" s="111"/>
      <c r="G4" s="111"/>
      <c r="H4" s="111"/>
      <c r="I4" s="111"/>
      <c r="J4" s="111"/>
      <c r="K4" s="111"/>
      <c r="L4" s="111"/>
      <c r="M4" s="111"/>
      <c r="N4" s="111"/>
      <c r="O4" s="111"/>
      <c r="P4" s="111"/>
      <c r="Q4" s="111"/>
      <c r="R4" s="111"/>
      <c r="S4" s="111"/>
      <c r="T4" s="111"/>
      <c r="U4" s="111"/>
      <c r="V4" s="111"/>
      <c r="W4" s="111"/>
      <c r="X4" s="111"/>
      <c r="Y4" s="52"/>
      <c r="Z4" s="52"/>
      <c r="AA4" s="113"/>
      <c r="AB4" s="113"/>
      <c r="AC4" s="113"/>
      <c r="AD4" s="103"/>
      <c r="AE4" s="112"/>
      <c r="AF4" s="112"/>
      <c r="AG4" s="112"/>
      <c r="AH4" s="112"/>
      <c r="AI4" s="112"/>
      <c r="AJ4" s="112"/>
      <c r="AK4" s="112"/>
      <c r="AL4" s="112"/>
      <c r="AM4" s="112"/>
      <c r="AN4" s="112"/>
      <c r="AO4" s="890"/>
      <c r="AP4" s="891"/>
      <c r="AQ4" s="892"/>
      <c r="AR4" s="893" t="str">
        <f>+表紙!Q29</f>
        <v>〇</v>
      </c>
      <c r="AS4" s="894"/>
      <c r="AT4" s="444">
        <f>+表紙!T29</f>
        <v>0</v>
      </c>
      <c r="AU4" s="112"/>
    </row>
    <row r="5" spans="2:47" ht="15" customHeight="1">
      <c r="B5" s="159" t="s">
        <v>83</v>
      </c>
      <c r="C5" s="159"/>
      <c r="F5" s="159"/>
      <c r="G5" s="110"/>
      <c r="H5" s="110"/>
      <c r="I5" s="110"/>
      <c r="J5" s="110"/>
      <c r="K5" s="110"/>
      <c r="L5" s="52"/>
      <c r="M5" s="52"/>
      <c r="N5" s="52"/>
      <c r="O5" s="52"/>
      <c r="P5" s="52"/>
      <c r="Q5" s="52"/>
      <c r="R5" s="52"/>
      <c r="S5" s="52"/>
      <c r="T5" s="52"/>
      <c r="U5" s="52"/>
      <c r="V5" s="52"/>
      <c r="W5" s="52"/>
      <c r="X5" s="52"/>
      <c r="Y5" s="906" t="s">
        <v>80</v>
      </c>
      <c r="Z5" s="906"/>
      <c r="AA5" s="907"/>
      <c r="AB5" s="907"/>
      <c r="AC5" s="907"/>
      <c r="AD5" s="103" t="s">
        <v>84</v>
      </c>
      <c r="AE5" s="895" t="str">
        <f>+表紙!F48</f>
        <v>日本飛行機株式会社　横浜工場</v>
      </c>
      <c r="AF5" s="895"/>
      <c r="AG5" s="895"/>
      <c r="AH5" s="895"/>
      <c r="AI5" s="895"/>
      <c r="AJ5" s="895"/>
      <c r="AK5" s="895"/>
      <c r="AL5" s="895"/>
      <c r="AM5" s="895"/>
      <c r="AN5" s="895"/>
      <c r="AO5" s="895"/>
      <c r="AP5" s="895"/>
      <c r="AQ5" s="895"/>
      <c r="AR5" s="895"/>
      <c r="AS5" s="895"/>
      <c r="AT5" s="895"/>
      <c r="AU5" s="895"/>
    </row>
    <row r="6" spans="2:47" ht="24.75" customHeight="1" thickBot="1">
      <c r="B6" s="494" t="s">
        <v>416</v>
      </c>
      <c r="C6" s="138"/>
      <c r="F6" s="138"/>
      <c r="G6" s="138"/>
      <c r="H6" s="138"/>
      <c r="I6" s="138"/>
      <c r="J6" s="138"/>
      <c r="K6" s="138"/>
      <c r="L6" s="138"/>
      <c r="M6" s="138"/>
      <c r="N6" s="138"/>
      <c r="O6" s="138"/>
      <c r="P6" s="138"/>
      <c r="Q6" s="138"/>
      <c r="R6" s="138"/>
      <c r="S6" s="138"/>
      <c r="T6" s="138"/>
      <c r="U6" s="138"/>
      <c r="V6" s="138"/>
      <c r="W6" s="138"/>
      <c r="X6" s="138"/>
      <c r="Y6" s="95"/>
      <c r="Z6" s="95"/>
      <c r="AA6" s="143"/>
      <c r="AB6" s="165"/>
      <c r="AC6" s="165"/>
      <c r="AD6" s="165"/>
      <c r="AE6" s="165"/>
      <c r="AF6" s="165"/>
      <c r="AG6" s="165"/>
      <c r="AH6" s="165"/>
      <c r="AI6" s="165"/>
      <c r="AJ6" s="165"/>
      <c r="AK6" s="165"/>
      <c r="AL6" s="165"/>
      <c r="AM6" s="165"/>
      <c r="AN6" s="165"/>
      <c r="AO6" s="165"/>
      <c r="AP6" s="165"/>
      <c r="AQ6" s="165"/>
      <c r="AR6" s="165"/>
      <c r="AS6" s="165"/>
      <c r="AT6" s="165"/>
      <c r="AU6" s="165"/>
    </row>
    <row r="7" spans="2:47" ht="28.15" customHeight="1" thickBot="1">
      <c r="B7" s="837" t="s">
        <v>292</v>
      </c>
      <c r="C7" s="838"/>
      <c r="D7" s="834" t="s">
        <v>286</v>
      </c>
      <c r="E7" s="835"/>
      <c r="F7" s="835"/>
      <c r="G7" s="835"/>
      <c r="H7" s="836"/>
      <c r="I7" s="148"/>
      <c r="J7" s="63"/>
      <c r="K7" s="161"/>
      <c r="L7" s="143"/>
      <c r="M7" s="143"/>
      <c r="N7" s="143"/>
      <c r="O7" s="143"/>
      <c r="P7" s="143"/>
      <c r="Q7" s="143"/>
      <c r="R7" s="143"/>
      <c r="S7" s="143"/>
      <c r="T7" s="143"/>
      <c r="U7" s="143"/>
      <c r="V7" s="464"/>
      <c r="W7" s="464"/>
      <c r="X7" s="143"/>
      <c r="Y7" s="143"/>
      <c r="Z7" s="143"/>
      <c r="AA7" s="143"/>
      <c r="AB7" s="165"/>
      <c r="AC7" s="165"/>
      <c r="AD7" s="165"/>
      <c r="AE7" s="106"/>
      <c r="AF7" s="106"/>
      <c r="AG7" s="106"/>
      <c r="AH7" s="106"/>
      <c r="AI7" s="106"/>
      <c r="AJ7" s="106"/>
      <c r="AK7" s="106"/>
      <c r="AL7" s="106"/>
      <c r="AM7" s="164"/>
      <c r="AN7" s="63"/>
      <c r="AO7" s="63"/>
      <c r="AP7" s="63"/>
      <c r="AQ7" s="63"/>
      <c r="AR7" s="216"/>
      <c r="AS7" s="216"/>
      <c r="AT7"/>
      <c r="AU7"/>
    </row>
    <row r="8" spans="2:47" ht="28.15" customHeight="1" thickTop="1" thickBot="1">
      <c r="B8" s="53" t="s">
        <v>82</v>
      </c>
      <c r="C8" s="851" t="s">
        <v>85</v>
      </c>
      <c r="D8" s="851"/>
      <c r="E8" s="851"/>
      <c r="F8" s="851"/>
      <c r="G8" s="851"/>
      <c r="H8" s="851"/>
      <c r="I8" s="851"/>
      <c r="J8" s="851"/>
      <c r="K8" s="153"/>
      <c r="L8" s="143"/>
      <c r="M8" s="143"/>
      <c r="N8" s="143"/>
      <c r="O8" s="143"/>
      <c r="P8" s="143"/>
      <c r="Q8" s="143"/>
      <c r="R8" s="143"/>
      <c r="S8" s="143"/>
      <c r="T8" s="143"/>
      <c r="U8" s="143"/>
      <c r="V8" s="143"/>
      <c r="W8" s="143"/>
      <c r="X8" s="143"/>
      <c r="Y8" s="143"/>
      <c r="Z8" s="143"/>
      <c r="AA8" s="143"/>
      <c r="AB8" s="106"/>
      <c r="AC8" s="106"/>
      <c r="AD8" s="106"/>
      <c r="AE8" s="63"/>
      <c r="AF8" s="59"/>
      <c r="AG8" s="55" t="s">
        <v>29</v>
      </c>
      <c r="AH8" s="806" t="s">
        <v>342</v>
      </c>
      <c r="AI8" s="806"/>
      <c r="AJ8" s="806"/>
      <c r="AK8" s="806"/>
      <c r="AL8" s="806"/>
      <c r="AM8" s="807"/>
      <c r="AN8" s="63"/>
      <c r="AO8" s="63"/>
      <c r="AP8" s="63"/>
      <c r="AQ8" s="63"/>
      <c r="AR8" s="216"/>
      <c r="AS8" s="216"/>
      <c r="AT8"/>
      <c r="AU8"/>
    </row>
    <row r="9" spans="2:47" ht="24.75" customHeight="1" thickTop="1" thickBot="1">
      <c r="B9" s="213" t="s">
        <v>226</v>
      </c>
      <c r="F9" s="831" t="s">
        <v>153</v>
      </c>
      <c r="G9" s="832"/>
      <c r="H9" s="833"/>
      <c r="I9" s="153"/>
      <c r="J9" s="153"/>
      <c r="K9" s="153"/>
      <c r="L9" s="153"/>
      <c r="M9" s="153"/>
      <c r="N9" s="153"/>
      <c r="O9" s="153"/>
      <c r="P9" s="153"/>
      <c r="Q9" s="153"/>
      <c r="R9" s="153"/>
      <c r="S9" s="153"/>
      <c r="T9" s="153"/>
      <c r="U9" s="153"/>
      <c r="V9" s="140"/>
      <c r="W9" s="140"/>
      <c r="X9" s="140"/>
      <c r="Y9" s="106"/>
      <c r="Z9" s="106"/>
      <c r="AA9" s="106"/>
      <c r="AB9" s="106"/>
      <c r="AC9" s="106"/>
      <c r="AD9" s="869" t="s">
        <v>20</v>
      </c>
      <c r="AE9" s="66"/>
      <c r="AG9" s="820"/>
      <c r="AH9" s="821"/>
      <c r="AI9" s="821"/>
      <c r="AJ9" s="821"/>
      <c r="AK9" s="821"/>
      <c r="AL9" s="821"/>
      <c r="AM9" s="62" t="s">
        <v>13</v>
      </c>
      <c r="AN9" s="63"/>
      <c r="AO9" s="63"/>
      <c r="AP9" s="63"/>
      <c r="AQ9" s="63"/>
      <c r="AR9" s="216"/>
      <c r="AS9" s="216"/>
      <c r="AT9"/>
      <c r="AU9"/>
    </row>
    <row r="10" spans="2:47" ht="24.75" customHeight="1" thickTop="1" thickBot="1">
      <c r="F10" s="107"/>
      <c r="G10" s="133"/>
      <c r="H10" s="133"/>
      <c r="I10" s="133"/>
      <c r="J10" s="133"/>
      <c r="K10" s="133"/>
      <c r="L10" s="133"/>
      <c r="M10" s="133"/>
      <c r="N10" s="133"/>
      <c r="O10" s="133"/>
      <c r="P10" s="133"/>
      <c r="Q10" s="133"/>
      <c r="R10" s="133"/>
      <c r="S10" s="133"/>
      <c r="T10" s="133"/>
      <c r="U10" s="133"/>
      <c r="V10" s="134"/>
      <c r="W10" s="134"/>
      <c r="X10" s="134"/>
      <c r="Y10" s="106"/>
      <c r="Z10" s="106"/>
      <c r="AA10" s="106"/>
      <c r="AC10" s="63"/>
      <c r="AD10" s="870"/>
      <c r="AE10" s="66"/>
      <c r="AM10" s="63"/>
      <c r="AN10" s="63"/>
      <c r="AO10" s="63"/>
      <c r="AP10" s="63"/>
      <c r="AQ10" s="63"/>
      <c r="AR10" s="216"/>
      <c r="AS10" s="216"/>
      <c r="AT10"/>
      <c r="AU10"/>
    </row>
    <row r="11" spans="2:47" ht="27" customHeight="1" thickTop="1" thickBot="1">
      <c r="C11" s="168" t="s">
        <v>154</v>
      </c>
      <c r="F11" s="55" t="s">
        <v>17</v>
      </c>
      <c r="G11" s="806" t="s">
        <v>339</v>
      </c>
      <c r="H11" s="807"/>
      <c r="I11" s="56"/>
      <c r="J11" s="57"/>
      <c r="K11" s="58"/>
      <c r="L11" s="823" t="s">
        <v>18</v>
      </c>
      <c r="M11" s="58"/>
      <c r="N11" s="59"/>
      <c r="O11" s="55" t="s">
        <v>19</v>
      </c>
      <c r="P11" s="829" t="s">
        <v>241</v>
      </c>
      <c r="Q11" s="829"/>
      <c r="R11" s="829"/>
      <c r="S11" s="830"/>
      <c r="T11" s="215"/>
      <c r="U11" s="75"/>
      <c r="V11" s="63"/>
      <c r="W11" s="63"/>
      <c r="X11"/>
      <c r="Y11"/>
      <c r="Z11"/>
      <c r="AA11"/>
      <c r="AB11" s="63"/>
      <c r="AC11" s="72"/>
      <c r="AD11" s="870"/>
      <c r="AE11" s="150"/>
      <c r="AF11" s="59"/>
      <c r="AG11" s="55" t="s">
        <v>36</v>
      </c>
      <c r="AH11" s="806" t="s">
        <v>245</v>
      </c>
      <c r="AI11" s="806"/>
      <c r="AJ11" s="806"/>
      <c r="AK11" s="806"/>
      <c r="AL11" s="806"/>
      <c r="AM11" s="807"/>
      <c r="AN11" s="63"/>
      <c r="AO11" s="63"/>
      <c r="AP11" s="63"/>
      <c r="AQ11" s="63"/>
      <c r="AR11" s="216"/>
      <c r="AS11" s="216"/>
      <c r="AT11"/>
      <c r="AU11"/>
    </row>
    <row r="12" spans="2:47" ht="24.75" customHeight="1" thickTop="1" thickBot="1">
      <c r="F12" s="810">
        <f>+ROUND(O12,2)+ROUND(O15,2)+ROUND(O18,2)+ROUND(O24,2)+O27-ROUND(F15,2)</f>
        <v>0</v>
      </c>
      <c r="G12" s="811"/>
      <c r="H12" s="62" t="s">
        <v>13</v>
      </c>
      <c r="I12" s="63"/>
      <c r="J12" s="64"/>
      <c r="K12" s="63"/>
      <c r="L12" s="824"/>
      <c r="M12" s="65"/>
      <c r="O12" s="820"/>
      <c r="P12" s="873"/>
      <c r="Q12" s="873"/>
      <c r="R12" s="873"/>
      <c r="S12" s="62" t="s">
        <v>13</v>
      </c>
      <c r="T12" s="63"/>
      <c r="U12" s="63"/>
      <c r="V12" s="63"/>
      <c r="W12" s="63"/>
      <c r="X12"/>
      <c r="Y12"/>
      <c r="Z12"/>
      <c r="AA12"/>
      <c r="AB12" s="66"/>
      <c r="AD12" s="870"/>
      <c r="AF12" s="142"/>
      <c r="AG12" s="820"/>
      <c r="AH12" s="821"/>
      <c r="AI12" s="821"/>
      <c r="AJ12" s="821"/>
      <c r="AK12" s="821"/>
      <c r="AL12" s="821"/>
      <c r="AM12" s="62" t="s">
        <v>13</v>
      </c>
      <c r="AN12" s="63"/>
      <c r="AO12" s="63"/>
      <c r="AP12" s="63"/>
      <c r="AQ12" s="63"/>
      <c r="AR12" s="216"/>
      <c r="AS12" s="216"/>
      <c r="AT12"/>
      <c r="AU12"/>
    </row>
    <row r="13" spans="2:47" ht="24.75" customHeight="1" thickTop="1" thickBot="1">
      <c r="I13" s="63"/>
      <c r="J13" s="67"/>
      <c r="K13" s="63"/>
      <c r="L13" s="824"/>
      <c r="M13" s="66"/>
      <c r="T13" s="63"/>
      <c r="U13" s="63"/>
      <c r="V13" s="63"/>
      <c r="W13" s="63"/>
      <c r="X13"/>
      <c r="Y13"/>
      <c r="Z13"/>
      <c r="AA13"/>
      <c r="AB13" s="66"/>
      <c r="AD13" s="870"/>
      <c r="AF13" s="148"/>
      <c r="AG13" s="145"/>
      <c r="AH13" s="146"/>
      <c r="AI13" s="146"/>
      <c r="AJ13" s="146"/>
      <c r="AK13" s="146"/>
      <c r="AL13" s="147"/>
      <c r="AM13" s="147"/>
      <c r="AP13" s="51"/>
      <c r="AQ13" s="51"/>
      <c r="AR13" s="144"/>
      <c r="AS13" s="144"/>
      <c r="AT13" s="463"/>
      <c r="AU13" s="63"/>
    </row>
    <row r="14" spans="2:47" ht="27" customHeight="1" thickTop="1" thickBot="1">
      <c r="F14" s="69" t="s">
        <v>399</v>
      </c>
      <c r="G14" s="822" t="s">
        <v>160</v>
      </c>
      <c r="H14" s="809"/>
      <c r="I14" s="70"/>
      <c r="J14" s="71"/>
      <c r="K14" s="63"/>
      <c r="L14" s="824"/>
      <c r="M14" s="66"/>
      <c r="N14" s="58"/>
      <c r="O14" s="55" t="s">
        <v>24</v>
      </c>
      <c r="P14" s="829" t="s">
        <v>296</v>
      </c>
      <c r="Q14" s="829"/>
      <c r="R14" s="829"/>
      <c r="S14" s="830"/>
      <c r="T14" s="215"/>
      <c r="U14" s="75"/>
      <c r="V14" s="63"/>
      <c r="W14" s="63"/>
      <c r="X14"/>
      <c r="Y14"/>
      <c r="Z14"/>
      <c r="AA14"/>
      <c r="AB14" s="66"/>
      <c r="AD14" s="871"/>
      <c r="AF14" s="149"/>
      <c r="AG14" s="61" t="s">
        <v>135</v>
      </c>
      <c r="AH14" s="865" t="s">
        <v>255</v>
      </c>
      <c r="AI14" s="865"/>
      <c r="AJ14" s="865"/>
      <c r="AK14" s="865"/>
      <c r="AL14" s="865"/>
      <c r="AM14" s="866"/>
      <c r="AN14"/>
      <c r="AR14" s="144"/>
      <c r="AS14" s="144"/>
      <c r="AT14" s="463"/>
      <c r="AU14" s="63"/>
    </row>
    <row r="15" spans="2:47" ht="24.75" customHeight="1" thickBot="1">
      <c r="F15" s="854"/>
      <c r="G15" s="855"/>
      <c r="H15" s="54" t="s">
        <v>13</v>
      </c>
      <c r="I15" s="63"/>
      <c r="J15" s="66"/>
      <c r="K15" s="63"/>
      <c r="L15" s="824"/>
      <c r="M15" s="66"/>
      <c r="O15" s="820"/>
      <c r="P15" s="874"/>
      <c r="Q15" s="874"/>
      <c r="R15" s="874"/>
      <c r="S15" s="62" t="s">
        <v>13</v>
      </c>
      <c r="T15" s="63"/>
      <c r="U15" s="63"/>
      <c r="V15" s="63"/>
      <c r="W15" s="63"/>
      <c r="X15"/>
      <c r="Y15"/>
      <c r="Z15"/>
      <c r="AA15"/>
      <c r="AB15" s="66"/>
      <c r="AG15" s="802"/>
      <c r="AH15" s="803"/>
      <c r="AI15" s="803"/>
      <c r="AJ15" s="803"/>
      <c r="AK15" s="803"/>
      <c r="AL15" s="803"/>
      <c r="AM15" s="54" t="s">
        <v>13</v>
      </c>
      <c r="AN15"/>
      <c r="AR15" s="73" t="s">
        <v>30</v>
      </c>
      <c r="AS15" s="74"/>
    </row>
    <row r="16" spans="2:47" ht="24.75" customHeight="1" thickTop="1" thickBot="1">
      <c r="J16" s="66"/>
      <c r="K16" s="63"/>
      <c r="L16" s="824"/>
      <c r="M16" s="66"/>
      <c r="O16" s="872" t="str">
        <f>+IF(X18=0,"",IF(X18-O18=X18,"エラー！：⑥残さ物量があるのに、④自ら中間処理した量がゼロになっています",""))</f>
        <v/>
      </c>
      <c r="P16" s="872"/>
      <c r="Q16" s="872"/>
      <c r="R16" s="872"/>
      <c r="S16" s="872"/>
      <c r="T16" s="872"/>
      <c r="U16" s="872"/>
      <c r="V16" s="872"/>
      <c r="W16" s="872"/>
      <c r="X16" s="872"/>
      <c r="Y16" s="872"/>
      <c r="Z16" s="872"/>
      <c r="AA16" s="872"/>
      <c r="AB16" s="66"/>
      <c r="AC16" s="63"/>
      <c r="AD16" s="211"/>
      <c r="AO16" s="60"/>
      <c r="AP16" s="63"/>
      <c r="AR16" s="804" t="s">
        <v>134</v>
      </c>
      <c r="AS16" s="805"/>
      <c r="AT16" s="357"/>
      <c r="AU16" s="54" t="s">
        <v>13</v>
      </c>
    </row>
    <row r="17" spans="2:48" ht="27" customHeight="1" thickTop="1" thickBot="1">
      <c r="J17" s="66"/>
      <c r="K17" s="63"/>
      <c r="L17" s="824"/>
      <c r="M17" s="66"/>
      <c r="N17" s="58"/>
      <c r="O17" s="55" t="s">
        <v>27</v>
      </c>
      <c r="P17" s="806" t="s">
        <v>242</v>
      </c>
      <c r="Q17" s="806"/>
      <c r="R17" s="806"/>
      <c r="S17" s="807"/>
      <c r="T17" s="867"/>
      <c r="U17" s="868"/>
      <c r="V17" s="868"/>
      <c r="W17" s="868"/>
      <c r="X17" s="141" t="s">
        <v>21</v>
      </c>
      <c r="Y17" s="806" t="s">
        <v>244</v>
      </c>
      <c r="Z17" s="806"/>
      <c r="AA17" s="807"/>
      <c r="AB17" s="154"/>
      <c r="AC17" s="149"/>
      <c r="AD17" s="812" t="s">
        <v>28</v>
      </c>
      <c r="AE17" s="58"/>
      <c r="AF17" s="58"/>
      <c r="AG17" s="361" t="s">
        <v>137</v>
      </c>
      <c r="AH17" s="822" t="s">
        <v>246</v>
      </c>
      <c r="AI17" s="822"/>
      <c r="AJ17" s="822"/>
      <c r="AK17" s="809"/>
      <c r="AL17" s="58"/>
      <c r="AM17" s="370"/>
      <c r="AN17" s="808" t="s">
        <v>222</v>
      </c>
      <c r="AO17" s="809"/>
      <c r="AP17" s="372"/>
      <c r="AR17" s="804" t="s">
        <v>228</v>
      </c>
      <c r="AS17" s="805"/>
      <c r="AT17" s="357"/>
      <c r="AU17" s="54" t="s">
        <v>34</v>
      </c>
      <c r="AV17" s="63"/>
    </row>
    <row r="18" spans="2:48" ht="24.75" customHeight="1" thickBot="1">
      <c r="J18" s="66"/>
      <c r="K18" s="63"/>
      <c r="L18" s="824"/>
      <c r="M18" s="66"/>
      <c r="O18" s="820"/>
      <c r="P18" s="873"/>
      <c r="Q18" s="873"/>
      <c r="R18" s="873"/>
      <c r="S18" s="62" t="s">
        <v>14</v>
      </c>
      <c r="T18"/>
      <c r="U18" s="363"/>
      <c r="V18"/>
      <c r="W18" s="220"/>
      <c r="X18" s="810">
        <f>+ROUND(AG9,2)+ROUND(AG12,2)+ROUND(AG15,2)+AG18</f>
        <v>0</v>
      </c>
      <c r="Y18" s="811"/>
      <c r="Z18" s="811"/>
      <c r="AA18" s="62" t="s">
        <v>4</v>
      </c>
      <c r="AB18" s="219"/>
      <c r="AC18" s="219"/>
      <c r="AD18" s="813"/>
      <c r="AG18" s="815">
        <f>+ROUND(AN18,2)+ROUND(AN21,2)</f>
        <v>0</v>
      </c>
      <c r="AH18" s="816"/>
      <c r="AI18" s="816"/>
      <c r="AJ18" s="816"/>
      <c r="AK18" s="54" t="s">
        <v>13</v>
      </c>
      <c r="AL18" s="65"/>
      <c r="AN18" s="445">
        <f>+ROUND(AT16,2)+ROUND(AT17,2)+ROUND(AT18,2)</f>
        <v>0</v>
      </c>
      <c r="AO18" s="54" t="s">
        <v>34</v>
      </c>
      <c r="AR18" s="804" t="s">
        <v>136</v>
      </c>
      <c r="AS18" s="805"/>
      <c r="AT18" s="357"/>
      <c r="AU18" s="54" t="s">
        <v>26</v>
      </c>
    </row>
    <row r="19" spans="2:48" ht="24.75" customHeight="1" thickTop="1" thickBot="1">
      <c r="J19" s="66"/>
      <c r="K19" s="63"/>
      <c r="L19" s="824"/>
      <c r="M19" s="66"/>
      <c r="O19" s="135"/>
      <c r="P19" s="362"/>
      <c r="Q19" s="223"/>
      <c r="R19" s="135"/>
      <c r="S19" s="135"/>
      <c r="T19" s="137"/>
      <c r="U19" s="364"/>
      <c r="V19" s="137"/>
      <c r="W19" s="137"/>
      <c r="X19" s="136"/>
      <c r="Y19" s="136"/>
      <c r="Z19" s="136"/>
      <c r="AA19" s="136"/>
      <c r="AB19" s="63"/>
      <c r="AC19" s="63"/>
      <c r="AD19" s="813"/>
      <c r="AG19" s="63"/>
      <c r="AH19" s="66"/>
      <c r="AI19" s="63"/>
      <c r="AJ19" s="63"/>
      <c r="AK19" s="63"/>
      <c r="AL19" s="66"/>
      <c r="AR19"/>
      <c r="AS19"/>
      <c r="AT19"/>
      <c r="AU19"/>
      <c r="AV19"/>
    </row>
    <row r="20" spans="2:48" ht="27" customHeight="1" thickTop="1" thickBot="1">
      <c r="B20" s="856" t="s">
        <v>417</v>
      </c>
      <c r="C20" s="856"/>
      <c r="D20" s="856"/>
      <c r="E20" s="856"/>
      <c r="F20" s="856"/>
      <c r="G20" s="856"/>
      <c r="H20" s="856"/>
      <c r="J20" s="66"/>
      <c r="K20" s="63"/>
      <c r="L20" s="824"/>
      <c r="M20" s="66"/>
      <c r="O20" s="55" t="s">
        <v>49</v>
      </c>
      <c r="P20" s="806" t="s">
        <v>243</v>
      </c>
      <c r="Q20" s="806"/>
      <c r="R20" s="806"/>
      <c r="S20" s="807"/>
      <c r="T20" s="135"/>
      <c r="U20" s="365"/>
      <c r="V20" s="368"/>
      <c r="W20" s="369"/>
      <c r="X20" s="141" t="s">
        <v>25</v>
      </c>
      <c r="Y20" s="806" t="s">
        <v>240</v>
      </c>
      <c r="Z20" s="806"/>
      <c r="AA20" s="807"/>
      <c r="AB20" s="63"/>
      <c r="AC20" s="63"/>
      <c r="AD20" s="813"/>
      <c r="AF20" s="63"/>
      <c r="AG20" s="63"/>
      <c r="AH20" s="66"/>
      <c r="AI20" s="63"/>
      <c r="AJ20" s="63"/>
      <c r="AK20" s="152"/>
      <c r="AL20" s="66"/>
      <c r="AM20" s="371"/>
      <c r="AN20" s="808" t="s">
        <v>224</v>
      </c>
      <c r="AO20" s="809"/>
      <c r="AP20" s="217"/>
      <c r="AQ20" s="63"/>
      <c r="AR20" s="68"/>
      <c r="AS20" s="68"/>
      <c r="AV20" s="63"/>
    </row>
    <row r="21" spans="2:48" ht="24.75" customHeight="1" thickBot="1">
      <c r="B21" s="856"/>
      <c r="C21" s="856"/>
      <c r="D21" s="856"/>
      <c r="E21" s="856"/>
      <c r="F21" s="856"/>
      <c r="G21" s="856"/>
      <c r="H21" s="856"/>
      <c r="J21" s="66"/>
      <c r="K21" s="63"/>
      <c r="L21" s="824"/>
      <c r="M21" s="66"/>
      <c r="O21" s="820"/>
      <c r="P21" s="864"/>
      <c r="Q21" s="864"/>
      <c r="R21" s="864"/>
      <c r="S21" s="62" t="s">
        <v>13</v>
      </c>
      <c r="T21" s="135"/>
      <c r="U21" s="135"/>
      <c r="V21" s="135"/>
      <c r="W21" s="135"/>
      <c r="X21" s="810">
        <f>+O18-X18</f>
        <v>0</v>
      </c>
      <c r="Y21" s="811"/>
      <c r="Z21" s="811"/>
      <c r="AA21" s="62" t="s">
        <v>4</v>
      </c>
      <c r="AB21" s="137"/>
      <c r="AC21" s="63"/>
      <c r="AD21" s="814"/>
      <c r="AF21" s="63"/>
      <c r="AG21" s="63"/>
      <c r="AH21" s="66"/>
      <c r="AI21" s="63"/>
      <c r="AJ21" s="63"/>
      <c r="AK21" s="63"/>
      <c r="AL21" s="63"/>
      <c r="AM21" s="152"/>
      <c r="AN21" s="357"/>
      <c r="AO21" s="54" t="s">
        <v>38</v>
      </c>
      <c r="AP21" s="217"/>
      <c r="AQ21" s="63"/>
      <c r="AR21" s="216"/>
      <c r="AS21" s="216"/>
      <c r="AT21"/>
      <c r="AU21"/>
    </row>
    <row r="22" spans="2:48" ht="24.75" customHeight="1" thickTop="1" thickBot="1">
      <c r="B22" s="857"/>
      <c r="C22" s="857"/>
      <c r="D22" s="857"/>
      <c r="E22" s="857"/>
      <c r="F22" s="857"/>
      <c r="G22" s="857"/>
      <c r="H22" s="857"/>
      <c r="J22" s="66"/>
      <c r="K22" s="63"/>
      <c r="L22" s="824"/>
      <c r="M22" s="66"/>
      <c r="O22" s="880" t="str">
        <f>+IF(O21=0,"",IF(O18&lt;O21,"エラー !：④の内数である⑤の量が④を超えています",""))</f>
        <v/>
      </c>
      <c r="P22" s="880"/>
      <c r="Q22" s="880"/>
      <c r="R22" s="880"/>
      <c r="S22" s="880"/>
      <c r="T22" s="880"/>
      <c r="U22" s="880"/>
      <c r="V22" s="136"/>
      <c r="W22" s="136"/>
      <c r="X22" s="136"/>
      <c r="Y22" s="136"/>
      <c r="Z22" s="136"/>
      <c r="AA22" s="136"/>
      <c r="AB22" s="63"/>
      <c r="AC22" s="63"/>
      <c r="AD22" s="211"/>
      <c r="AF22" s="63"/>
      <c r="AG22" s="63"/>
      <c r="AH22" s="66"/>
      <c r="AI22" s="63"/>
      <c r="AJ22" s="63"/>
      <c r="AK22" s="63"/>
      <c r="AL22" s="63"/>
      <c r="AM22" s="63"/>
    </row>
    <row r="23" spans="2:48" ht="27" customHeight="1" thickTop="1" thickBot="1">
      <c r="B23" s="852" t="s">
        <v>156</v>
      </c>
      <c r="C23" s="849"/>
      <c r="D23" s="849"/>
      <c r="E23" s="853"/>
      <c r="F23" s="848" t="s">
        <v>418</v>
      </c>
      <c r="G23" s="849"/>
      <c r="H23" s="850"/>
      <c r="J23" s="66"/>
      <c r="K23" s="63"/>
      <c r="L23" s="824"/>
      <c r="M23" s="66"/>
      <c r="N23" s="58"/>
      <c r="O23" s="61" t="s">
        <v>73</v>
      </c>
      <c r="P23" s="822" t="s">
        <v>259</v>
      </c>
      <c r="Q23" s="822"/>
      <c r="R23" s="822"/>
      <c r="S23" s="809"/>
      <c r="T23" s="818"/>
      <c r="U23" s="819"/>
      <c r="V23" s="819"/>
      <c r="W23" s="819"/>
      <c r="AB23" s="63"/>
      <c r="AC23" s="63"/>
      <c r="AD23" s="216"/>
      <c r="AE23"/>
      <c r="AF23"/>
      <c r="AG23"/>
      <c r="AH23" s="373"/>
      <c r="AI23" s="216"/>
      <c r="AJ23" s="63"/>
      <c r="AK23" s="63"/>
      <c r="AL23" s="63"/>
      <c r="AM23" s="156"/>
      <c r="AO23" s="63"/>
      <c r="AQ23" s="59"/>
      <c r="AR23" s="141" t="s">
        <v>149</v>
      </c>
      <c r="AS23" s="806" t="s">
        <v>150</v>
      </c>
      <c r="AT23" s="806"/>
      <c r="AU23" s="807"/>
    </row>
    <row r="24" spans="2:48" ht="27" customHeight="1" thickBot="1">
      <c r="B24" s="839" t="s">
        <v>157</v>
      </c>
      <c r="C24" s="822"/>
      <c r="D24" s="822"/>
      <c r="E24" s="809"/>
      <c r="F24" s="800">
        <v>0</v>
      </c>
      <c r="G24" s="801"/>
      <c r="H24" s="221" t="s">
        <v>155</v>
      </c>
      <c r="J24" s="66"/>
      <c r="K24" s="63"/>
      <c r="L24" s="825"/>
      <c r="O24" s="802"/>
      <c r="P24" s="817"/>
      <c r="Q24" s="817"/>
      <c r="R24" s="817"/>
      <c r="S24" s="54" t="s">
        <v>34</v>
      </c>
      <c r="T24"/>
      <c r="U24"/>
      <c r="V24"/>
      <c r="W24"/>
      <c r="AB24" s="63"/>
      <c r="AC24" s="63"/>
      <c r="AD24" s="216"/>
      <c r="AE24"/>
      <c r="AF24"/>
      <c r="AG24"/>
      <c r="AH24" s="373"/>
      <c r="AI24" s="216"/>
      <c r="AJ24" s="63"/>
      <c r="AK24" s="146"/>
      <c r="AL24" s="63"/>
      <c r="AM24" s="63"/>
      <c r="AP24" s="66"/>
      <c r="AQ24" s="151"/>
      <c r="AR24" s="810">
        <f>+ROUND(AT16,2)+ROUND(Z28,2)</f>
        <v>0</v>
      </c>
      <c r="AS24" s="811"/>
      <c r="AT24" s="811"/>
      <c r="AU24" s="62" t="s">
        <v>13</v>
      </c>
    </row>
    <row r="25" spans="2:48" ht="27" customHeight="1" thickBot="1">
      <c r="B25" s="839" t="s">
        <v>158</v>
      </c>
      <c r="C25" s="822"/>
      <c r="D25" s="822"/>
      <c r="E25" s="809"/>
      <c r="F25" s="800">
        <v>0</v>
      </c>
      <c r="G25" s="801"/>
      <c r="H25" s="221" t="s">
        <v>155</v>
      </c>
      <c r="J25" s="66"/>
      <c r="K25" s="63"/>
      <c r="O25" s="63"/>
      <c r="P25" s="63"/>
      <c r="Q25" s="63"/>
      <c r="R25" s="63"/>
      <c r="S25" s="63"/>
      <c r="T25" s="63"/>
      <c r="U25" s="63"/>
      <c r="AD25" s="155"/>
      <c r="AG25" s="63"/>
      <c r="AH25" s="66"/>
      <c r="AI25" s="63"/>
      <c r="AJ25" s="63"/>
      <c r="AK25" s="212"/>
      <c r="AL25" s="212"/>
      <c r="AM25" s="212"/>
      <c r="AP25" s="375"/>
      <c r="AQ25" s="132"/>
    </row>
    <row r="26" spans="2:48" ht="27" customHeight="1" thickTop="1" thickBot="1">
      <c r="B26" s="839" t="s">
        <v>159</v>
      </c>
      <c r="C26" s="822"/>
      <c r="D26" s="822"/>
      <c r="E26" s="809"/>
      <c r="F26" s="800">
        <v>0</v>
      </c>
      <c r="G26" s="801"/>
      <c r="H26" s="221" t="s">
        <v>155</v>
      </c>
      <c r="J26" s="66"/>
      <c r="K26" s="149"/>
      <c r="L26" s="812" t="s">
        <v>35</v>
      </c>
      <c r="M26" s="58"/>
      <c r="N26" s="58"/>
      <c r="O26" s="361" t="s">
        <v>139</v>
      </c>
      <c r="P26" s="822" t="s">
        <v>140</v>
      </c>
      <c r="Q26" s="822"/>
      <c r="R26" s="822"/>
      <c r="S26" s="809"/>
      <c r="T26" s="58"/>
      <c r="U26" s="58"/>
      <c r="V26" s="58"/>
      <c r="W26" s="58"/>
      <c r="X26" s="58"/>
      <c r="Y26" s="58"/>
      <c r="Z26" s="58"/>
      <c r="AA26" s="58"/>
      <c r="AB26" s="58"/>
      <c r="AC26" s="58"/>
      <c r="AD26" s="58"/>
      <c r="AE26" s="58"/>
      <c r="AF26" s="58"/>
      <c r="AG26" s="58"/>
      <c r="AH26" s="72"/>
      <c r="AI26" s="58"/>
      <c r="AJ26" s="59"/>
      <c r="AK26" s="141" t="s">
        <v>146</v>
      </c>
      <c r="AL26" s="806" t="s">
        <v>247</v>
      </c>
      <c r="AM26" s="806"/>
      <c r="AN26" s="806"/>
      <c r="AO26" s="807"/>
      <c r="AP26" s="377"/>
      <c r="AQ26" s="378"/>
      <c r="AR26" s="141" t="s">
        <v>151</v>
      </c>
      <c r="AS26" s="806" t="s">
        <v>397</v>
      </c>
      <c r="AT26" s="806"/>
      <c r="AU26" s="807"/>
    </row>
    <row r="27" spans="2:48" ht="27" customHeight="1" thickBot="1">
      <c r="B27" s="839" t="s">
        <v>161</v>
      </c>
      <c r="C27" s="822"/>
      <c r="D27" s="822"/>
      <c r="E27" s="809"/>
      <c r="F27" s="800">
        <v>0</v>
      </c>
      <c r="G27" s="801"/>
      <c r="H27" s="221" t="s">
        <v>155</v>
      </c>
      <c r="L27" s="813"/>
      <c r="O27" s="815">
        <f>+Q30+ROUND(Q33,2)</f>
        <v>0</v>
      </c>
      <c r="P27" s="840"/>
      <c r="Q27" s="840"/>
      <c r="R27" s="840"/>
      <c r="S27" s="54" t="s">
        <v>38</v>
      </c>
      <c r="T27" s="75"/>
      <c r="U27" s="75"/>
      <c r="X27" s="73" t="s">
        <v>39</v>
      </c>
      <c r="Y27" s="76"/>
      <c r="AG27" s="63"/>
      <c r="AH27" s="63"/>
      <c r="AI27" s="63"/>
      <c r="AJ27" s="63"/>
      <c r="AK27" s="810">
        <f>+AG18+O27</f>
        <v>0</v>
      </c>
      <c r="AL27" s="811"/>
      <c r="AM27" s="811"/>
      <c r="AN27" s="811"/>
      <c r="AO27" s="62" t="s">
        <v>13</v>
      </c>
      <c r="AP27" s="375"/>
      <c r="AQ27" s="132"/>
      <c r="AR27" s="820"/>
      <c r="AS27" s="821"/>
      <c r="AT27" s="821"/>
      <c r="AU27" s="62" t="s">
        <v>13</v>
      </c>
    </row>
    <row r="28" spans="2:48" ht="27" customHeight="1" thickTop="1" thickBot="1">
      <c r="B28" s="839" t="s">
        <v>162</v>
      </c>
      <c r="C28" s="822"/>
      <c r="D28" s="822"/>
      <c r="E28" s="809"/>
      <c r="F28" s="800">
        <v>0</v>
      </c>
      <c r="G28" s="801"/>
      <c r="H28" s="221" t="s">
        <v>155</v>
      </c>
      <c r="L28" s="813"/>
      <c r="O28" s="66"/>
      <c r="T28" s="63"/>
      <c r="U28" s="63"/>
      <c r="X28" s="875" t="s">
        <v>134</v>
      </c>
      <c r="Y28" s="876"/>
      <c r="Z28" s="802"/>
      <c r="AA28" s="803"/>
      <c r="AB28" s="803"/>
      <c r="AC28" s="803"/>
      <c r="AD28" s="803"/>
      <c r="AE28" s="54" t="s">
        <v>13</v>
      </c>
      <c r="AG28" s="63"/>
      <c r="AH28" s="63"/>
      <c r="AM28" s="374"/>
      <c r="AP28" s="375"/>
      <c r="AQ28" s="132"/>
      <c r="AR28" s="603" t="str">
        <f>+IF(AR27=0,"",IF(AK27&lt;(AR24+AR27+AR31),"エラー !：⑩の内数である（⑫+⑬＋⑭）の量が⑩を超えています",""))</f>
        <v/>
      </c>
      <c r="AS28" s="602"/>
      <c r="AT28" s="602"/>
      <c r="AU28" s="602"/>
    </row>
    <row r="29" spans="2:48" ht="27" customHeight="1" thickTop="1" thickBot="1">
      <c r="B29" s="839" t="s">
        <v>163</v>
      </c>
      <c r="C29" s="822"/>
      <c r="D29" s="822"/>
      <c r="E29" s="809"/>
      <c r="F29" s="800">
        <v>0</v>
      </c>
      <c r="G29" s="801"/>
      <c r="H29" s="221" t="s">
        <v>155</v>
      </c>
      <c r="L29" s="813"/>
      <c r="O29" s="66"/>
      <c r="P29" s="149"/>
      <c r="Q29" s="61" t="s">
        <v>142</v>
      </c>
      <c r="R29" s="822" t="s">
        <v>33</v>
      </c>
      <c r="S29" s="844"/>
      <c r="T29" s="844"/>
      <c r="U29" s="845"/>
      <c r="V29" s="58"/>
      <c r="W29" s="77"/>
      <c r="X29" s="875" t="s">
        <v>227</v>
      </c>
      <c r="Y29" s="876"/>
      <c r="Z29" s="802"/>
      <c r="AA29" s="803"/>
      <c r="AB29" s="803"/>
      <c r="AC29" s="803"/>
      <c r="AD29" s="803"/>
      <c r="AE29" s="54" t="s">
        <v>13</v>
      </c>
      <c r="AG29" s="63"/>
      <c r="AH29" s="63"/>
      <c r="AI29" s="63"/>
      <c r="AJ29" s="63"/>
      <c r="AK29" s="141" t="s">
        <v>147</v>
      </c>
      <c r="AL29" s="806" t="s">
        <v>148</v>
      </c>
      <c r="AM29" s="806"/>
      <c r="AN29" s="806"/>
      <c r="AO29" s="807"/>
      <c r="AP29" s="376"/>
      <c r="AQ29" s="379"/>
      <c r="AR29" s="903" t="s">
        <v>152</v>
      </c>
      <c r="AS29" s="899" t="s">
        <v>398</v>
      </c>
      <c r="AT29" s="899"/>
      <c r="AU29" s="900"/>
    </row>
    <row r="30" spans="2:48" ht="27" customHeight="1" thickBot="1">
      <c r="B30" s="839" t="s">
        <v>164</v>
      </c>
      <c r="C30" s="822"/>
      <c r="D30" s="822"/>
      <c r="E30" s="809"/>
      <c r="F30" s="800">
        <v>0</v>
      </c>
      <c r="G30" s="801"/>
      <c r="H30" s="221" t="s">
        <v>155</v>
      </c>
      <c r="L30" s="813"/>
      <c r="O30" s="66"/>
      <c r="Q30" s="815">
        <f>+ROUND(Z28,2)+ROUND(Z29,2)+ROUND(Z30,2)</f>
        <v>0</v>
      </c>
      <c r="R30" s="840"/>
      <c r="S30" s="840"/>
      <c r="T30" s="840"/>
      <c r="U30" s="54" t="s">
        <v>16</v>
      </c>
      <c r="X30" s="875" t="s">
        <v>145</v>
      </c>
      <c r="Y30" s="876"/>
      <c r="Z30" s="802"/>
      <c r="AA30" s="803"/>
      <c r="AB30" s="803"/>
      <c r="AC30" s="803"/>
      <c r="AD30" s="803"/>
      <c r="AE30" s="54" t="s">
        <v>13</v>
      </c>
      <c r="AK30" s="820"/>
      <c r="AL30" s="821"/>
      <c r="AM30" s="821"/>
      <c r="AN30" s="821"/>
      <c r="AO30" s="62" t="s">
        <v>13</v>
      </c>
      <c r="AR30" s="904"/>
      <c r="AS30" s="901"/>
      <c r="AT30" s="901"/>
      <c r="AU30" s="902"/>
    </row>
    <row r="31" spans="2:48" ht="27" customHeight="1" thickTop="1" thickBot="1">
      <c r="B31" s="839" t="s">
        <v>165</v>
      </c>
      <c r="C31" s="822"/>
      <c r="D31" s="822"/>
      <c r="E31" s="809"/>
      <c r="F31" s="800">
        <v>0</v>
      </c>
      <c r="G31" s="801"/>
      <c r="H31" s="221" t="s">
        <v>155</v>
      </c>
      <c r="L31" s="813"/>
      <c r="O31" s="66"/>
      <c r="X31"/>
      <c r="Y31"/>
      <c r="Z31" s="78" t="s">
        <v>350</v>
      </c>
      <c r="AJ31" s="132"/>
      <c r="AK31" s="872" t="str">
        <f>+IF(AK30=0,"",IF(AK27&lt;AK30,"エラー !：⑩の内数である⑪の量が⑩を超えています",""))</f>
        <v/>
      </c>
      <c r="AL31" s="872"/>
      <c r="AM31" s="872"/>
      <c r="AN31" s="872"/>
      <c r="AO31" s="872"/>
      <c r="AP31" s="872"/>
      <c r="AQ31" s="51"/>
      <c r="AR31" s="897"/>
      <c r="AS31" s="898"/>
      <c r="AT31" s="898"/>
      <c r="AU31" s="167" t="s">
        <v>13</v>
      </c>
    </row>
    <row r="32" spans="2:48" ht="27" customHeight="1" thickTop="1" thickBot="1">
      <c r="B32" s="839" t="s">
        <v>374</v>
      </c>
      <c r="C32" s="822"/>
      <c r="D32" s="822"/>
      <c r="E32" s="809"/>
      <c r="F32" s="800">
        <v>0</v>
      </c>
      <c r="G32" s="801"/>
      <c r="H32" s="221" t="s">
        <v>155</v>
      </c>
      <c r="L32" s="813"/>
      <c r="O32" s="66"/>
      <c r="P32" s="149"/>
      <c r="Q32" s="61" t="s">
        <v>144</v>
      </c>
      <c r="R32" s="822" t="s">
        <v>37</v>
      </c>
      <c r="S32" s="844"/>
      <c r="T32" s="844"/>
      <c r="U32" s="845"/>
      <c r="V32" s="63"/>
      <c r="W32" s="63"/>
      <c r="X32"/>
      <c r="Y32"/>
      <c r="Z32" s="877" t="s">
        <v>294</v>
      </c>
      <c r="AA32" s="858"/>
      <c r="AB32" s="858"/>
      <c r="AC32" s="858"/>
      <c r="AD32" s="858"/>
      <c r="AE32" s="858"/>
      <c r="AF32" s="858" t="s">
        <v>295</v>
      </c>
      <c r="AG32" s="858"/>
      <c r="AH32" s="858"/>
      <c r="AI32" s="858"/>
      <c r="AJ32" s="858" t="s">
        <v>351</v>
      </c>
      <c r="AK32" s="858"/>
      <c r="AL32" s="858"/>
      <c r="AM32" s="858"/>
      <c r="AN32" s="861"/>
      <c r="AO32" s="214"/>
      <c r="AR32" s="604" t="str">
        <f>+IF(AR31=0,"",IF(AK27&lt;(AR24+AR27+AR31),"エラー !：⑩の内数である（⑫+⑬＋⑭）の量が⑩を超えています",""))</f>
        <v/>
      </c>
      <c r="AS32" s="601"/>
      <c r="AT32" s="601"/>
      <c r="AU32" s="601"/>
    </row>
    <row r="33" spans="2:61" ht="27" customHeight="1" thickBot="1">
      <c r="B33" s="841" t="s">
        <v>375</v>
      </c>
      <c r="C33" s="842"/>
      <c r="D33" s="842"/>
      <c r="E33" s="843"/>
      <c r="F33" s="846">
        <v>0</v>
      </c>
      <c r="G33" s="847"/>
      <c r="H33" s="222" t="s">
        <v>155</v>
      </c>
      <c r="L33" s="814"/>
      <c r="Q33" s="802"/>
      <c r="R33" s="803"/>
      <c r="S33" s="803"/>
      <c r="T33" s="803"/>
      <c r="U33" s="54" t="s">
        <v>38</v>
      </c>
      <c r="V33" s="63"/>
      <c r="W33" s="63"/>
      <c r="X33"/>
      <c r="Y33"/>
      <c r="Z33" s="878"/>
      <c r="AA33" s="859"/>
      <c r="AB33" s="859"/>
      <c r="AC33" s="859"/>
      <c r="AD33" s="859"/>
      <c r="AE33" s="859"/>
      <c r="AF33" s="859"/>
      <c r="AG33" s="859"/>
      <c r="AH33" s="859"/>
      <c r="AI33" s="859"/>
      <c r="AJ33" s="859"/>
      <c r="AK33" s="859"/>
      <c r="AL33" s="859"/>
      <c r="AM33" s="859"/>
      <c r="AN33" s="862"/>
      <c r="AO33" s="214"/>
    </row>
    <row r="34" spans="2:61" ht="18" customHeight="1">
      <c r="C34" s="432" t="str">
        <f>+IF(F30=0,"",IF(F29&lt;F30,"エラー !：上の表は、⑩の内数である⑪の量が⑩を超えています",""))</f>
        <v/>
      </c>
      <c r="Z34" s="879"/>
      <c r="AA34" s="860"/>
      <c r="AB34" s="860"/>
      <c r="AC34" s="860"/>
      <c r="AD34" s="860"/>
      <c r="AE34" s="860"/>
      <c r="AF34" s="860"/>
      <c r="AG34" s="860"/>
      <c r="AH34" s="860"/>
      <c r="AI34" s="860"/>
      <c r="AJ34" s="860"/>
      <c r="AK34" s="860"/>
      <c r="AL34" s="860"/>
      <c r="AM34" s="860"/>
      <c r="AN34" s="863"/>
      <c r="AO34" s="214"/>
    </row>
    <row r="35" spans="2:61" ht="15" customHeight="1">
      <c r="C35" s="433" t="str">
        <f>+IF(F31=0,"",IF(F29&lt;F31,"エラー !：上の表は、⑩の内数である⑫の量が⑩を超えています",""))</f>
        <v/>
      </c>
      <c r="AE35" s="75"/>
      <c r="AF35" s="75"/>
      <c r="AG35" s="75"/>
      <c r="AH35" s="75"/>
      <c r="AI35" s="75"/>
      <c r="AJ35" s="75"/>
      <c r="AK35" s="63"/>
      <c r="AL35" s="63"/>
      <c r="AM35" s="63"/>
      <c r="AN35" s="63"/>
      <c r="AO35" s="63"/>
      <c r="AP35" s="63"/>
      <c r="AQ35" s="63"/>
    </row>
    <row r="36" spans="2:61" ht="15" customHeight="1">
      <c r="C36" s="433" t="str">
        <f>+IF(F32=0,"",IF(F29&lt;F32,"エラー !：上の表は、⑩の内数である⑬の量が⑩を超えています",""))</f>
        <v/>
      </c>
      <c r="AE36" s="75"/>
      <c r="AF36" s="75"/>
      <c r="AG36" s="75"/>
      <c r="AH36" s="75"/>
      <c r="AI36" s="75"/>
      <c r="AJ36" s="75"/>
      <c r="AK36" s="75"/>
      <c r="AL36" s="157"/>
      <c r="AM36" s="157"/>
      <c r="AN36" s="132"/>
      <c r="AO36" s="63"/>
      <c r="AP36" s="63"/>
      <c r="AQ36" s="63"/>
      <c r="AR36" s="63"/>
      <c r="AS36" s="63"/>
      <c r="AT36" s="63"/>
      <c r="AU36" s="63"/>
      <c r="AV36" s="358"/>
      <c r="AW36" s="63"/>
      <c r="AX36" s="63"/>
      <c r="AY36" s="63"/>
      <c r="AZ36" s="63"/>
      <c r="BA36" s="63"/>
      <c r="BB36" s="63"/>
      <c r="BC36" s="63"/>
    </row>
    <row r="37" spans="2:61" ht="15" customHeight="1">
      <c r="C37" s="433" t="str">
        <f>+IF(F33=0,"",IF(F29&lt;F33,"エラー !：上の表は、⑩の内数である⑭の量が⑩を超えています",""))</f>
        <v/>
      </c>
      <c r="I37" s="79"/>
      <c r="J37" s="79"/>
      <c r="Q37" s="79"/>
      <c r="R37" s="79"/>
      <c r="S37" s="79"/>
      <c r="AE37" s="63"/>
      <c r="AF37" s="63"/>
      <c r="AG37" s="63"/>
      <c r="AH37" s="63"/>
      <c r="AI37" s="63"/>
      <c r="AJ37" s="63"/>
      <c r="AK37" s="75"/>
      <c r="AL37" s="132"/>
      <c r="AM37" s="132"/>
      <c r="AN37" s="132"/>
      <c r="AO37" s="63"/>
      <c r="AP37" s="63"/>
      <c r="AQ37" s="63"/>
      <c r="AR37" s="63"/>
      <c r="AS37" s="63"/>
      <c r="AT37" s="75"/>
      <c r="AU37" s="75"/>
      <c r="AV37" s="358"/>
      <c r="AW37" s="63"/>
      <c r="AX37" s="63"/>
      <c r="AY37" s="63"/>
      <c r="AZ37" s="63"/>
      <c r="BA37" s="63"/>
      <c r="BB37" s="63"/>
      <c r="BC37" s="63"/>
    </row>
    <row r="38" spans="2:61" ht="13.5">
      <c r="I38" s="79"/>
      <c r="J38" s="79"/>
      <c r="Q38" s="79"/>
      <c r="R38" s="79"/>
      <c r="S38" s="79"/>
      <c r="AE38" s="63"/>
      <c r="AF38" s="63"/>
      <c r="AG38" s="63"/>
      <c r="AH38" s="63"/>
      <c r="AI38" s="63"/>
      <c r="AJ38" s="63"/>
      <c r="AK38" s="75"/>
      <c r="AL38" s="132"/>
      <c r="AM38" s="132"/>
      <c r="AN38" s="132"/>
      <c r="AO38" s="63"/>
      <c r="AP38" s="63"/>
      <c r="AQ38" s="63"/>
      <c r="AR38" s="132"/>
      <c r="AS38" s="157"/>
      <c r="AT38" s="75"/>
      <c r="AU38" s="75"/>
      <c r="AV38" s="358"/>
      <c r="AW38" s="63"/>
      <c r="AX38" s="63"/>
      <c r="AY38" s="63"/>
      <c r="AZ38" s="63"/>
      <c r="BA38" s="63"/>
      <c r="BB38" s="63"/>
      <c r="BC38" s="63"/>
    </row>
    <row r="39" spans="2:61" ht="13.5">
      <c r="I39" s="79"/>
      <c r="J39" s="79"/>
      <c r="Q39" s="79"/>
      <c r="R39" s="79"/>
      <c r="S39" s="79"/>
      <c r="AE39" s="63"/>
      <c r="AF39" s="63"/>
      <c r="AG39" s="63"/>
      <c r="AH39" s="63"/>
      <c r="AI39" s="63"/>
      <c r="AJ39" s="63"/>
      <c r="AK39" s="75"/>
      <c r="AL39" s="132"/>
      <c r="AM39" s="132"/>
      <c r="AN39" s="132"/>
      <c r="AO39" s="63"/>
      <c r="AP39" s="63"/>
      <c r="AQ39" s="63"/>
      <c r="AR39" s="132"/>
      <c r="AS39" s="75"/>
      <c r="AT39" s="75"/>
      <c r="AU39" s="75"/>
      <c r="AV39" s="358"/>
      <c r="AW39" s="63"/>
      <c r="AX39" s="63"/>
      <c r="AY39" s="63"/>
      <c r="AZ39" s="63"/>
      <c r="BA39" s="63"/>
      <c r="BB39" s="63"/>
      <c r="BC39" s="63"/>
    </row>
    <row r="40" spans="2:61" ht="13.5">
      <c r="I40" s="79"/>
      <c r="J40" s="79"/>
      <c r="Q40" s="79"/>
      <c r="R40" s="79"/>
      <c r="S40" s="79"/>
      <c r="AE40" s="63"/>
      <c r="AF40" s="63"/>
      <c r="AG40" s="63"/>
      <c r="AH40" s="63"/>
      <c r="AI40" s="63"/>
      <c r="AJ40" s="63"/>
      <c r="AK40" s="75"/>
      <c r="AL40" s="132"/>
      <c r="AM40" s="132"/>
      <c r="AN40" s="132"/>
      <c r="AO40" s="63"/>
      <c r="AP40" s="63"/>
      <c r="AQ40" s="63"/>
      <c r="AR40" s="132"/>
      <c r="AS40" s="75"/>
      <c r="AT40" s="75"/>
      <c r="AU40" s="75"/>
      <c r="AV40" s="358"/>
      <c r="AW40" s="63"/>
      <c r="AX40" s="63"/>
      <c r="AY40" s="63"/>
      <c r="AZ40" s="63"/>
      <c r="BA40" s="63"/>
      <c r="BB40" s="63"/>
      <c r="BC40" s="63"/>
    </row>
    <row r="41" spans="2:61" ht="13.5">
      <c r="I41" s="79"/>
      <c r="J41" s="79"/>
      <c r="Q41" s="79"/>
      <c r="R41" s="79"/>
      <c r="S41" s="79"/>
      <c r="AE41" s="63"/>
      <c r="AF41" s="63"/>
      <c r="AG41" s="63"/>
      <c r="AH41" s="63"/>
      <c r="AI41" s="63"/>
      <c r="AJ41" s="63"/>
      <c r="AK41" s="63"/>
      <c r="AL41" s="63"/>
      <c r="AM41" s="63"/>
      <c r="AN41" s="63"/>
      <c r="AO41" s="63"/>
      <c r="AP41" s="63"/>
      <c r="AQ41" s="63"/>
      <c r="AR41" s="132"/>
      <c r="AS41" s="75"/>
      <c r="AT41" s="75"/>
      <c r="AU41" s="75"/>
      <c r="AV41" s="358"/>
      <c r="AW41" s="63"/>
      <c r="AX41" s="63"/>
      <c r="AY41" s="63"/>
      <c r="AZ41" s="63"/>
      <c r="BA41" s="63"/>
      <c r="BB41" s="63"/>
      <c r="BC41" s="63"/>
    </row>
    <row r="42" spans="2:61" ht="13.5">
      <c r="H42" s="79"/>
      <c r="I42" s="79"/>
      <c r="J42" s="79"/>
      <c r="Q42" s="79"/>
      <c r="R42" s="79"/>
      <c r="S42" s="79"/>
      <c r="AP42" s="63"/>
      <c r="AQ42" s="63"/>
      <c r="AR42" s="132"/>
      <c r="AS42" s="75"/>
      <c r="AV42" s="63"/>
      <c r="AW42" s="63"/>
      <c r="AX42" s="63"/>
      <c r="AY42" s="63"/>
      <c r="AZ42" s="63"/>
      <c r="BA42" s="63"/>
      <c r="BB42" s="63"/>
      <c r="BC42" s="63"/>
    </row>
    <row r="43" spans="2:61">
      <c r="H43" s="79"/>
      <c r="I43" s="79"/>
      <c r="J43" s="79"/>
      <c r="Q43" s="79"/>
      <c r="R43" s="79"/>
      <c r="S43" s="79"/>
      <c r="AV43" s="358"/>
      <c r="AW43" s="63"/>
      <c r="AX43" s="63"/>
      <c r="AY43" s="63"/>
      <c r="AZ43" s="63"/>
      <c r="BA43" s="63"/>
      <c r="BB43" s="63"/>
      <c r="BC43" s="63"/>
    </row>
    <row r="44" spans="2:61">
      <c r="H44" s="79"/>
      <c r="I44" s="79"/>
      <c r="J44" s="79"/>
      <c r="Q44" s="79"/>
      <c r="R44" s="79"/>
      <c r="S44" s="79"/>
      <c r="AV44" s="358"/>
      <c r="AW44" s="63"/>
      <c r="AX44" s="63"/>
      <c r="AY44" s="63"/>
      <c r="AZ44" s="63"/>
      <c r="BA44" s="63"/>
      <c r="BB44" s="63"/>
      <c r="BC44" s="63"/>
    </row>
    <row r="45" spans="2:61">
      <c r="H45" s="79"/>
      <c r="I45" s="79"/>
      <c r="J45" s="79"/>
      <c r="Q45" s="79"/>
      <c r="R45" s="79"/>
      <c r="S45" s="79"/>
    </row>
    <row r="46" spans="2:61">
      <c r="H46" s="79"/>
      <c r="I46" s="79"/>
      <c r="J46" s="79"/>
      <c r="Q46" s="79"/>
      <c r="R46" s="79"/>
      <c r="S46" s="79"/>
    </row>
    <row r="47" spans="2:61" ht="13.5">
      <c r="H47" s="79"/>
      <c r="I47" s="79"/>
      <c r="J47" s="79"/>
      <c r="Q47" s="79"/>
      <c r="R47" s="79"/>
      <c r="S47" s="79"/>
      <c r="BG47" s="80"/>
      <c r="BH47" s="80"/>
      <c r="BI47" s="78"/>
    </row>
    <row r="48" spans="2:61">
      <c r="H48" s="79"/>
      <c r="I48" s="79"/>
      <c r="J48" s="79"/>
      <c r="Q48" s="79"/>
      <c r="R48" s="79"/>
      <c r="S48" s="79"/>
      <c r="BG48" s="78"/>
    </row>
    <row r="49" spans="7:61">
      <c r="G49" s="79"/>
      <c r="H49" s="79"/>
      <c r="I49" s="79"/>
      <c r="J49" s="79"/>
      <c r="Q49" s="79"/>
      <c r="R49" s="79"/>
      <c r="S49" s="79"/>
      <c r="BD49" s="78"/>
      <c r="BE49" s="78"/>
      <c r="BF49" s="78"/>
      <c r="BG49" s="78"/>
    </row>
    <row r="50" spans="7:61">
      <c r="G50" s="79"/>
      <c r="H50" s="79"/>
      <c r="I50" s="79"/>
      <c r="J50" s="79"/>
      <c r="Q50" s="79"/>
      <c r="R50" s="79"/>
      <c r="S50" s="79"/>
      <c r="BD50" s="78"/>
      <c r="BE50" s="78"/>
      <c r="BF50" s="78"/>
      <c r="BG50" s="78"/>
    </row>
    <row r="51" spans="7:61">
      <c r="G51" s="79"/>
      <c r="H51" s="79"/>
      <c r="I51" s="79"/>
      <c r="J51" s="79"/>
      <c r="Q51" s="79"/>
      <c r="R51" s="79"/>
      <c r="S51" s="79"/>
      <c r="BD51" s="78"/>
      <c r="BE51" s="78"/>
      <c r="BF51" s="78"/>
      <c r="BG51" s="78"/>
    </row>
    <row r="52" spans="7:61">
      <c r="G52" s="79"/>
      <c r="H52" s="79"/>
      <c r="I52" s="79"/>
      <c r="J52" s="79"/>
      <c r="Q52" s="79"/>
      <c r="R52" s="79"/>
      <c r="S52" s="79"/>
      <c r="BD52" s="78"/>
      <c r="BE52" s="78"/>
      <c r="BF52" s="78"/>
      <c r="BG52" s="78"/>
    </row>
    <row r="53" spans="7:61">
      <c r="G53" s="79"/>
      <c r="H53" s="79"/>
      <c r="I53" s="79"/>
      <c r="J53" s="79"/>
      <c r="Q53" s="79"/>
      <c r="R53" s="79"/>
      <c r="S53" s="79"/>
      <c r="BD53" s="78"/>
      <c r="BF53" s="78"/>
      <c r="BG53" s="78"/>
      <c r="BH53" s="78"/>
      <c r="BI53" s="78"/>
    </row>
    <row r="54" spans="7:61">
      <c r="G54" s="79"/>
      <c r="H54" s="79"/>
      <c r="I54" s="79"/>
      <c r="J54" s="79"/>
      <c r="Q54" s="79"/>
      <c r="R54" s="79"/>
      <c r="S54" s="79"/>
      <c r="BC54" s="78"/>
      <c r="BD54" s="81"/>
      <c r="BF54" s="78"/>
      <c r="BG54" s="78"/>
      <c r="BH54" s="78"/>
      <c r="BI54" s="78"/>
    </row>
    <row r="55" spans="7:61">
      <c r="G55" s="79"/>
      <c r="H55" s="79"/>
      <c r="I55" s="79"/>
      <c r="J55" s="79"/>
      <c r="Q55" s="79"/>
      <c r="R55" s="79"/>
      <c r="S55" s="79"/>
      <c r="BC55" s="78"/>
      <c r="BD55" s="81"/>
      <c r="BF55" s="78"/>
      <c r="BG55" s="78"/>
      <c r="BH55" s="78"/>
      <c r="BI55" s="78"/>
    </row>
    <row r="56" spans="7:61">
      <c r="G56" s="79"/>
      <c r="H56" s="79"/>
      <c r="I56" s="79"/>
      <c r="J56" s="79"/>
      <c r="Q56" s="79"/>
      <c r="R56" s="79"/>
      <c r="S56" s="79"/>
      <c r="BC56" s="78"/>
      <c r="BD56" s="81"/>
      <c r="BF56" s="78"/>
      <c r="BG56" s="78"/>
      <c r="BH56" s="78"/>
      <c r="BI56" s="78"/>
    </row>
    <row r="57" spans="7:61">
      <c r="G57" s="79"/>
      <c r="H57" s="79"/>
      <c r="BC57" s="78"/>
      <c r="BD57" s="81"/>
      <c r="BF57" s="78"/>
      <c r="BG57" s="78"/>
      <c r="BH57" s="78"/>
      <c r="BI57" s="78"/>
    </row>
    <row r="58" spans="7:61" ht="12.75">
      <c r="G58" s="79"/>
      <c r="H58" s="79"/>
      <c r="K58" s="79"/>
      <c r="L58" s="82"/>
      <c r="M58" s="79"/>
      <c r="N58" s="79"/>
      <c r="BC58" s="78"/>
      <c r="BD58" s="81"/>
      <c r="BF58" s="78"/>
      <c r="BG58" s="78"/>
      <c r="BH58" s="78"/>
      <c r="BI58" s="78"/>
    </row>
    <row r="59" spans="7:61">
      <c r="G59" s="79"/>
      <c r="H59" s="79"/>
      <c r="BC59" s="78"/>
      <c r="BD59" s="81"/>
      <c r="BF59" s="78"/>
      <c r="BG59" s="78"/>
      <c r="BH59" s="78"/>
      <c r="BI59" s="78"/>
    </row>
    <row r="60" spans="7:61">
      <c r="G60" s="79"/>
      <c r="H60" s="79"/>
      <c r="BC60" s="78"/>
      <c r="BD60" s="81"/>
      <c r="BF60" s="78"/>
      <c r="BG60" s="78"/>
      <c r="BH60" s="78"/>
      <c r="BI60" s="78"/>
    </row>
    <row r="61" spans="7:61">
      <c r="G61" s="79"/>
      <c r="H61" s="79"/>
      <c r="BC61" s="78"/>
      <c r="BD61" s="81"/>
      <c r="BF61" s="78"/>
      <c r="BG61" s="78"/>
      <c r="BH61" s="78"/>
      <c r="BI61" s="78"/>
    </row>
    <row r="62" spans="7:61">
      <c r="BC62" s="78"/>
      <c r="BD62" s="81"/>
      <c r="BF62" s="78"/>
      <c r="BG62" s="78"/>
      <c r="BH62" s="78"/>
      <c r="BI62" s="78"/>
    </row>
    <row r="63" spans="7:61">
      <c r="BC63" s="78"/>
      <c r="BD63" s="81"/>
      <c r="BF63" s="78"/>
      <c r="BG63" s="78"/>
      <c r="BH63" s="78"/>
      <c r="BI63" s="78"/>
    </row>
    <row r="64" spans="7:61">
      <c r="BC64" s="78"/>
      <c r="BD64" s="81"/>
      <c r="BF64" s="78"/>
      <c r="BG64" s="78"/>
      <c r="BH64" s="78"/>
      <c r="BI64" s="78"/>
    </row>
    <row r="65" spans="11:61">
      <c r="BC65" s="78"/>
      <c r="BD65" s="81"/>
      <c r="BF65" s="78"/>
      <c r="BG65" s="78"/>
      <c r="BH65" s="78"/>
      <c r="BI65" s="78"/>
    </row>
    <row r="66" spans="11:61">
      <c r="BC66" s="78"/>
      <c r="BD66" s="81"/>
      <c r="BF66" s="78"/>
      <c r="BG66" s="78"/>
      <c r="BH66" s="78"/>
      <c r="BI66" s="78"/>
    </row>
    <row r="67" spans="11:61">
      <c r="BC67" s="78"/>
      <c r="BD67" s="81"/>
      <c r="BF67" s="78"/>
      <c r="BG67" s="78"/>
      <c r="BH67" s="78"/>
      <c r="BI67" s="78"/>
    </row>
    <row r="69" spans="11:61" ht="12.75">
      <c r="K69" s="79"/>
      <c r="L69" s="82"/>
      <c r="M69" s="79"/>
      <c r="N69" s="79"/>
    </row>
    <row r="70" spans="11:61" ht="12.75">
      <c r="K70" s="79"/>
      <c r="L70" s="82"/>
      <c r="M70" s="79"/>
      <c r="N70" s="79"/>
    </row>
    <row r="71" spans="11:61" ht="12.75">
      <c r="K71" s="79"/>
      <c r="L71" s="82"/>
      <c r="M71" s="79"/>
      <c r="N71" s="79"/>
    </row>
    <row r="72" spans="11:61" ht="12.75">
      <c r="K72" s="79"/>
      <c r="L72" s="82"/>
      <c r="M72" s="79"/>
      <c r="N72" s="79"/>
    </row>
    <row r="73" spans="11:61" ht="12.75">
      <c r="K73" s="79"/>
      <c r="L73" s="82"/>
      <c r="M73" s="79"/>
      <c r="N73" s="79"/>
    </row>
    <row r="74" spans="11:61" ht="12.75">
      <c r="K74" s="79"/>
      <c r="L74" s="82"/>
      <c r="M74" s="79"/>
      <c r="N74" s="79"/>
    </row>
    <row r="75" spans="11:61" ht="12.75">
      <c r="K75" s="79"/>
      <c r="L75" s="82"/>
      <c r="M75" s="79"/>
      <c r="N75" s="79"/>
    </row>
    <row r="76" spans="11:61" ht="12.75">
      <c r="K76" s="79"/>
      <c r="L76" s="82"/>
      <c r="M76" s="79"/>
      <c r="N76" s="79"/>
    </row>
  </sheetData>
  <sheetProtection algorithmName="SHA-512" hashValue="Kf4vr31CFvOnPuxvOTityKUz4oHjI8AIkhtbPzryRBZfCh9hj5dLR5XY/X7aZh/8n2zdC5LyvgFI41gLRebfcQ==" saltValue="01en0hVobLcMGgSqL8BWVg==" spinCount="100000" sheet="1" objects="1" scenarios="1"/>
  <mergeCells count="100">
    <mergeCell ref="B23:E23"/>
    <mergeCell ref="B25:E25"/>
    <mergeCell ref="B26:E26"/>
    <mergeCell ref="F27:G27"/>
    <mergeCell ref="L26:L33"/>
    <mergeCell ref="F33:G33"/>
    <mergeCell ref="B24:E24"/>
    <mergeCell ref="F23:H23"/>
    <mergeCell ref="F24:G24"/>
    <mergeCell ref="B27:E27"/>
    <mergeCell ref="F28:G28"/>
    <mergeCell ref="B33:E33"/>
    <mergeCell ref="B28:E28"/>
    <mergeCell ref="B29:E29"/>
    <mergeCell ref="F25:G25"/>
    <mergeCell ref="Q33:T33"/>
    <mergeCell ref="Z32:AE34"/>
    <mergeCell ref="R32:U32"/>
    <mergeCell ref="F32:G32"/>
    <mergeCell ref="F31:G31"/>
    <mergeCell ref="B30:E30"/>
    <mergeCell ref="B32:E32"/>
    <mergeCell ref="F26:G26"/>
    <mergeCell ref="R29:U29"/>
    <mergeCell ref="P26:S26"/>
    <mergeCell ref="Q30:T30"/>
    <mergeCell ref="F30:G30"/>
    <mergeCell ref="F29:G29"/>
    <mergeCell ref="AF32:AI34"/>
    <mergeCell ref="Z28:AD28"/>
    <mergeCell ref="O24:R24"/>
    <mergeCell ref="O22:U22"/>
    <mergeCell ref="AN20:AO20"/>
    <mergeCell ref="Z29:AD29"/>
    <mergeCell ref="X29:Y29"/>
    <mergeCell ref="AL29:AO29"/>
    <mergeCell ref="AK30:AN30"/>
    <mergeCell ref="O27:R27"/>
    <mergeCell ref="AK31:AP31"/>
    <mergeCell ref="AJ32:AN34"/>
    <mergeCell ref="X30:Y30"/>
    <mergeCell ref="AK27:AN27"/>
    <mergeCell ref="AL26:AO26"/>
    <mergeCell ref="X28:Y28"/>
    <mergeCell ref="Z30:AD30"/>
    <mergeCell ref="O15:R15"/>
    <mergeCell ref="AH17:AK17"/>
    <mergeCell ref="AD17:AD21"/>
    <mergeCell ref="AG18:AJ18"/>
    <mergeCell ref="X21:Z21"/>
    <mergeCell ref="AG15:AL15"/>
    <mergeCell ref="O21:R21"/>
    <mergeCell ref="P20:S20"/>
    <mergeCell ref="Y17:AA17"/>
    <mergeCell ref="O18:R18"/>
    <mergeCell ref="X18:Z18"/>
    <mergeCell ref="Y20:AA20"/>
    <mergeCell ref="AN17:AO17"/>
    <mergeCell ref="AR31:AT31"/>
    <mergeCell ref="AS29:AU30"/>
    <mergeCell ref="AR29:AR30"/>
    <mergeCell ref="AS26:AU26"/>
    <mergeCell ref="AR24:AT24"/>
    <mergeCell ref="AR16:AS16"/>
    <mergeCell ref="AR17:AS17"/>
    <mergeCell ref="AR27:AT27"/>
    <mergeCell ref="AR18:AS18"/>
    <mergeCell ref="AS23:AU23"/>
    <mergeCell ref="AR3:AS3"/>
    <mergeCell ref="G11:H11"/>
    <mergeCell ref="P11:S11"/>
    <mergeCell ref="AE5:AU5"/>
    <mergeCell ref="F9:H9"/>
    <mergeCell ref="AG9:AL9"/>
    <mergeCell ref="AA3:AC3"/>
    <mergeCell ref="AR4:AS4"/>
    <mergeCell ref="AO3:AQ4"/>
    <mergeCell ref="Y5:AC5"/>
    <mergeCell ref="B2:G3"/>
    <mergeCell ref="B7:C7"/>
    <mergeCell ref="AH8:AM8"/>
    <mergeCell ref="D7:H7"/>
    <mergeCell ref="C8:J8"/>
    <mergeCell ref="AD9:AD14"/>
    <mergeCell ref="F15:G15"/>
    <mergeCell ref="B31:E31"/>
    <mergeCell ref="AG12:AL12"/>
    <mergeCell ref="AH11:AM11"/>
    <mergeCell ref="AH14:AM14"/>
    <mergeCell ref="G14:H14"/>
    <mergeCell ref="F12:G12"/>
    <mergeCell ref="L11:L24"/>
    <mergeCell ref="O12:R12"/>
    <mergeCell ref="O16:AA16"/>
    <mergeCell ref="B20:H22"/>
    <mergeCell ref="P23:S23"/>
    <mergeCell ref="T23:W23"/>
    <mergeCell ref="P14:S14"/>
    <mergeCell ref="T17:W17"/>
    <mergeCell ref="P17:S17"/>
  </mergeCells>
  <phoneticPr fontId="3"/>
  <dataValidations count="2">
    <dataValidation type="custom" allowBlank="1" showInputMessage="1" showErrorMessage="1" error="入力は少数第1位までにして下さい。" sqref="AT13:AT14">
      <formula1>AT13=ROUND(AT13,1)</formula1>
    </dataValidation>
    <dataValidation type="custom" allowBlank="1" showInputMessage="1" showErrorMessage="1" error="入力は少数第2位までにしてください。" sqref="AR31:AT31 F15:G15 O12:R12 O15:R15 O18:R18 O21:R21 O24:R24 AG9:AL9 AG12:AL12 AG15:AL15 AT16:AT18 AN21 Z28:AD30 Q33:T33 AK30:AN30 AR27:AT27 F24:G33">
      <formula1>F9=ROUND(F9,2)</formula1>
    </dataValidation>
  </dataValidations>
  <pageMargins left="0.59055118110236227" right="0.59055118110236227" top="0.62992125984251968" bottom="0.39370078740157483" header="0.51181102362204722" footer="0"/>
  <pageSetup paperSize="9" scale="70" orientation="landscape"/>
  <headerFooter alignWithMargins="0"/>
  <drawing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8">
    <pageSetUpPr fitToPage="1"/>
  </sheetPr>
  <dimension ref="B1:BI76"/>
  <sheetViews>
    <sheetView showGridLines="0" zoomScaleNormal="100" workbookViewId="0"/>
  </sheetViews>
  <sheetFormatPr defaultColWidth="9" defaultRowHeight="12"/>
  <cols>
    <col min="1" max="2" width="2.875" style="50" customWidth="1"/>
    <col min="3" max="3" width="17.375" style="50" customWidth="1"/>
    <col min="4" max="5" width="2.875" style="50" customWidth="1"/>
    <col min="6" max="6" width="3" style="50" customWidth="1"/>
    <col min="7" max="7" width="11.5" style="50" customWidth="1"/>
    <col min="8" max="8" width="2.375" style="50" customWidth="1"/>
    <col min="9" max="10" width="2.5" style="50" customWidth="1"/>
    <col min="11" max="11" width="2.75" style="50" customWidth="1"/>
    <col min="12" max="12" width="2.875" style="50" customWidth="1"/>
    <col min="13" max="14" width="2.75" style="50" customWidth="1"/>
    <col min="15" max="15" width="3" style="50" customWidth="1"/>
    <col min="16" max="18" width="4.75" style="50" customWidth="1"/>
    <col min="19" max="21" width="2.875" style="50" customWidth="1"/>
    <col min="22" max="23" width="2.5" style="50" customWidth="1"/>
    <col min="24" max="24" width="2.875" style="50" customWidth="1"/>
    <col min="25" max="25" width="7.75" style="50" customWidth="1"/>
    <col min="26" max="26" width="4.75" style="50" customWidth="1"/>
    <col min="27" max="27" width="2" style="50" customWidth="1"/>
    <col min="28" max="29" width="2.375" style="50" customWidth="1"/>
    <col min="30" max="30" width="3.125" style="50" customWidth="1"/>
    <col min="31" max="32" width="2.375" style="50" customWidth="1"/>
    <col min="33" max="33" width="2.875" style="50" customWidth="1"/>
    <col min="34" max="34" width="7.75" style="50" customWidth="1"/>
    <col min="35" max="36" width="4.375" style="50" customWidth="1"/>
    <col min="37" max="37" width="3.375" style="50" customWidth="1"/>
    <col min="38" max="38" width="2.75" style="50" customWidth="1"/>
    <col min="39" max="39" width="2.875" style="50" customWidth="1"/>
    <col min="40" max="40" width="10.75" style="50" customWidth="1"/>
    <col min="41" max="41" width="2.875" style="50" customWidth="1"/>
    <col min="42" max="43" width="2.5" style="50" customWidth="1"/>
    <col min="44" max="44" width="2.75" style="50" customWidth="1"/>
    <col min="45" max="45" width="7.75" style="50" customWidth="1"/>
    <col min="46" max="46" width="11.75" style="50" customWidth="1"/>
    <col min="47" max="47" width="1.875" style="50" customWidth="1"/>
    <col min="48" max="57" width="9" style="50"/>
    <col min="58" max="58" width="16.25" style="50" customWidth="1"/>
    <col min="59" max="16384" width="9" style="50"/>
  </cols>
  <sheetData>
    <row r="1" spans="2:47" ht="27" customHeight="1">
      <c r="F1" s="49"/>
      <c r="R1" s="96" t="s">
        <v>75</v>
      </c>
      <c r="S1" s="96" t="s">
        <v>325</v>
      </c>
    </row>
    <row r="2" spans="2:47" ht="12" customHeight="1" thickBot="1">
      <c r="B2" s="826" t="s">
        <v>275</v>
      </c>
      <c r="C2" s="826"/>
      <c r="D2" s="826"/>
      <c r="E2" s="826"/>
      <c r="F2" s="826"/>
      <c r="G2" s="826"/>
      <c r="H2" s="131"/>
      <c r="I2" s="131"/>
      <c r="J2" s="131"/>
      <c r="K2" s="131"/>
      <c r="L2" s="131"/>
      <c r="M2" s="131"/>
      <c r="N2" s="131"/>
      <c r="O2" s="131"/>
      <c r="P2" s="131"/>
      <c r="Q2" s="131"/>
      <c r="R2" s="131"/>
      <c r="S2" s="131"/>
      <c r="T2" s="131"/>
      <c r="U2" s="131"/>
      <c r="V2" s="131"/>
      <c r="W2" s="131"/>
      <c r="X2" s="111"/>
      <c r="Y2" s="51"/>
      <c r="Z2" s="51"/>
      <c r="AA2" s="51"/>
      <c r="AB2" s="51"/>
      <c r="AC2" s="51"/>
      <c r="AD2" s="51"/>
      <c r="AE2" s="51"/>
      <c r="AF2" s="51"/>
      <c r="AG2" s="51"/>
      <c r="AH2" s="51"/>
      <c r="AI2" s="51"/>
      <c r="AJ2" s="51"/>
      <c r="AK2" s="51"/>
      <c r="AL2" s="51"/>
      <c r="AM2" s="51"/>
      <c r="AN2" s="51"/>
      <c r="AO2" s="51"/>
      <c r="AP2" s="51"/>
      <c r="AQ2" s="51"/>
      <c r="AR2" s="51"/>
      <c r="AS2" s="51"/>
      <c r="AT2" s="124"/>
      <c r="AU2" s="122"/>
    </row>
    <row r="3" spans="2:47" ht="13.15" customHeight="1">
      <c r="B3" s="826"/>
      <c r="C3" s="826"/>
      <c r="D3" s="826"/>
      <c r="E3" s="826"/>
      <c r="F3" s="826"/>
      <c r="G3" s="826"/>
      <c r="H3" s="131"/>
      <c r="I3" s="131"/>
      <c r="J3" s="131"/>
      <c r="K3" s="131"/>
      <c r="L3" s="131"/>
      <c r="M3" s="131"/>
      <c r="N3" s="131"/>
      <c r="O3" s="131"/>
      <c r="P3" s="131"/>
      <c r="Q3" s="131"/>
      <c r="R3" s="131"/>
      <c r="S3" s="131"/>
      <c r="T3" s="131"/>
      <c r="U3" s="131"/>
      <c r="V3" s="131"/>
      <c r="W3" s="131"/>
      <c r="X3" s="111"/>
      <c r="Y3" s="52"/>
      <c r="Z3" s="52"/>
      <c r="AA3" s="883"/>
      <c r="AB3" s="883"/>
      <c r="AC3" s="883"/>
      <c r="AD3" s="103"/>
      <c r="AE3" s="112"/>
      <c r="AF3" s="112"/>
      <c r="AG3" s="112"/>
      <c r="AH3" s="112"/>
      <c r="AI3" s="112"/>
      <c r="AJ3" s="112"/>
      <c r="AK3" s="112"/>
      <c r="AL3" s="112"/>
      <c r="AM3" s="112"/>
      <c r="AN3" s="112"/>
      <c r="AO3" s="905" t="s">
        <v>329</v>
      </c>
      <c r="AP3" s="888"/>
      <c r="AQ3" s="889"/>
      <c r="AR3" s="881" t="s">
        <v>0</v>
      </c>
      <c r="AS3" s="882"/>
      <c r="AT3" s="123" t="s">
        <v>87</v>
      </c>
      <c r="AU3" s="112"/>
    </row>
    <row r="4" spans="2:47" ht="14.25" thickBot="1">
      <c r="C4" s="111"/>
      <c r="F4" s="111"/>
      <c r="G4" s="111"/>
      <c r="H4" s="111"/>
      <c r="I4" s="111"/>
      <c r="J4" s="111"/>
      <c r="K4" s="111"/>
      <c r="L4" s="111"/>
      <c r="M4" s="111"/>
      <c r="N4" s="111"/>
      <c r="O4" s="111"/>
      <c r="P4" s="111"/>
      <c r="Q4" s="111"/>
      <c r="R4" s="111"/>
      <c r="S4" s="111"/>
      <c r="T4" s="111"/>
      <c r="U4" s="111"/>
      <c r="V4" s="111"/>
      <c r="W4" s="111"/>
      <c r="X4" s="111"/>
      <c r="Y4" s="52"/>
      <c r="Z4" s="52"/>
      <c r="AA4" s="113"/>
      <c r="AB4" s="113"/>
      <c r="AC4" s="113"/>
      <c r="AD4" s="103"/>
      <c r="AE4" s="112"/>
      <c r="AF4" s="112"/>
      <c r="AG4" s="112"/>
      <c r="AH4" s="112"/>
      <c r="AI4" s="112"/>
      <c r="AJ4" s="112"/>
      <c r="AK4" s="112"/>
      <c r="AL4" s="112"/>
      <c r="AM4" s="112"/>
      <c r="AN4" s="112"/>
      <c r="AO4" s="890"/>
      <c r="AP4" s="891"/>
      <c r="AQ4" s="892"/>
      <c r="AR4" s="893" t="str">
        <f>+表紙!Q29</f>
        <v>〇</v>
      </c>
      <c r="AS4" s="894"/>
      <c r="AT4" s="444">
        <f>+表紙!T29</f>
        <v>0</v>
      </c>
      <c r="AU4" s="112"/>
    </row>
    <row r="5" spans="2:47" ht="15" customHeight="1">
      <c r="B5" s="159" t="s">
        <v>83</v>
      </c>
      <c r="C5" s="159"/>
      <c r="F5" s="159"/>
      <c r="G5" s="110"/>
      <c r="H5" s="110"/>
      <c r="I5" s="110"/>
      <c r="J5" s="110"/>
      <c r="K5" s="110"/>
      <c r="L5" s="52"/>
      <c r="M5" s="52"/>
      <c r="N5" s="52"/>
      <c r="O5" s="52"/>
      <c r="P5" s="52"/>
      <c r="Q5" s="52"/>
      <c r="R5" s="52"/>
      <c r="S5" s="52"/>
      <c r="T5" s="52"/>
      <c r="U5" s="52"/>
      <c r="V5" s="52"/>
      <c r="W5" s="52"/>
      <c r="X5" s="52"/>
      <c r="Y5" s="906" t="s">
        <v>80</v>
      </c>
      <c r="Z5" s="906"/>
      <c r="AA5" s="907"/>
      <c r="AB5" s="907"/>
      <c r="AC5" s="907"/>
      <c r="AD5" s="103" t="s">
        <v>84</v>
      </c>
      <c r="AE5" s="895" t="str">
        <f>+表紙!F48</f>
        <v>日本飛行機株式会社　横浜工場</v>
      </c>
      <c r="AF5" s="895"/>
      <c r="AG5" s="895"/>
      <c r="AH5" s="895"/>
      <c r="AI5" s="895"/>
      <c r="AJ5" s="895"/>
      <c r="AK5" s="895"/>
      <c r="AL5" s="895"/>
      <c r="AM5" s="895"/>
      <c r="AN5" s="895"/>
      <c r="AO5" s="895"/>
      <c r="AP5" s="895"/>
      <c r="AQ5" s="895"/>
      <c r="AR5" s="895"/>
      <c r="AS5" s="895"/>
      <c r="AT5" s="895"/>
      <c r="AU5" s="895"/>
    </row>
    <row r="6" spans="2:47" ht="24.75" customHeight="1" thickBot="1">
      <c r="B6" s="494" t="s">
        <v>416</v>
      </c>
      <c r="C6" s="138"/>
      <c r="F6" s="138"/>
      <c r="G6" s="138"/>
      <c r="H6" s="138"/>
      <c r="I6" s="138"/>
      <c r="J6" s="138"/>
      <c r="K6" s="138"/>
      <c r="L6" s="138"/>
      <c r="M6" s="138"/>
      <c r="N6" s="138"/>
      <c r="O6" s="138"/>
      <c r="P6" s="138"/>
      <c r="Q6" s="138"/>
      <c r="R6" s="138"/>
      <c r="S6" s="138"/>
      <c r="T6" s="138"/>
      <c r="U6" s="138"/>
      <c r="V6" s="138"/>
      <c r="W6" s="138"/>
      <c r="X6" s="138"/>
      <c r="Y6" s="95"/>
      <c r="Z6" s="95"/>
      <c r="AA6" s="143"/>
      <c r="AB6" s="165"/>
      <c r="AC6" s="165"/>
      <c r="AD6" s="165"/>
      <c r="AE6" s="165"/>
      <c r="AF6" s="165"/>
      <c r="AG6" s="165"/>
      <c r="AH6" s="165"/>
      <c r="AI6" s="165"/>
      <c r="AJ6" s="165"/>
      <c r="AK6" s="165"/>
      <c r="AL6" s="165"/>
      <c r="AM6" s="165"/>
      <c r="AN6" s="165"/>
      <c r="AO6" s="165"/>
      <c r="AP6" s="165"/>
      <c r="AQ6" s="165"/>
      <c r="AR6" s="165"/>
      <c r="AS6" s="165"/>
      <c r="AT6" s="165"/>
      <c r="AU6" s="165"/>
    </row>
    <row r="7" spans="2:47" ht="28.15" customHeight="1" thickBot="1">
      <c r="B7" s="837" t="s">
        <v>292</v>
      </c>
      <c r="C7" s="838"/>
      <c r="D7" s="834" t="s">
        <v>287</v>
      </c>
      <c r="E7" s="835"/>
      <c r="F7" s="835"/>
      <c r="G7" s="835"/>
      <c r="H7" s="836"/>
      <c r="I7" s="148"/>
      <c r="J7" s="63"/>
      <c r="K7" s="161"/>
      <c r="L7" s="143"/>
      <c r="M7" s="143"/>
      <c r="N7" s="143"/>
      <c r="O7" s="143"/>
      <c r="P7" s="143"/>
      <c r="Q7" s="143"/>
      <c r="R7" s="143"/>
      <c r="S7" s="143"/>
      <c r="T7" s="143"/>
      <c r="U7" s="143"/>
      <c r="V7" s="464"/>
      <c r="W7" s="464"/>
      <c r="X7" s="143"/>
      <c r="Y7" s="143"/>
      <c r="Z7" s="143"/>
      <c r="AA7" s="143"/>
      <c r="AB7" s="165"/>
      <c r="AC7" s="165"/>
      <c r="AD7" s="165"/>
      <c r="AE7" s="106"/>
      <c r="AF7" s="106"/>
      <c r="AG7" s="106"/>
      <c r="AH7" s="106"/>
      <c r="AI7" s="106"/>
      <c r="AJ7" s="106"/>
      <c r="AK7" s="106"/>
      <c r="AL7" s="106"/>
      <c r="AM7" s="164"/>
      <c r="AN7" s="63"/>
      <c r="AO7" s="63"/>
      <c r="AP7" s="63"/>
      <c r="AQ7" s="63"/>
      <c r="AR7" s="216"/>
      <c r="AS7" s="216"/>
      <c r="AT7"/>
      <c r="AU7"/>
    </row>
    <row r="8" spans="2:47" ht="28.15" customHeight="1" thickTop="1" thickBot="1">
      <c r="B8" s="53" t="s">
        <v>82</v>
      </c>
      <c r="C8" s="851" t="s">
        <v>85</v>
      </c>
      <c r="D8" s="851"/>
      <c r="E8" s="851"/>
      <c r="F8" s="851"/>
      <c r="G8" s="851"/>
      <c r="H8" s="851"/>
      <c r="I8" s="851"/>
      <c r="J8" s="851"/>
      <c r="K8" s="153"/>
      <c r="L8" s="143"/>
      <c r="M8" s="143"/>
      <c r="N8" s="143"/>
      <c r="O8" s="143"/>
      <c r="P8" s="143"/>
      <c r="Q8" s="143"/>
      <c r="R8" s="143"/>
      <c r="S8" s="143"/>
      <c r="T8" s="143"/>
      <c r="U8" s="143"/>
      <c r="V8" s="143"/>
      <c r="W8" s="143"/>
      <c r="X8" s="143"/>
      <c r="Y8" s="143"/>
      <c r="Z8" s="143"/>
      <c r="AA8" s="143"/>
      <c r="AB8" s="106"/>
      <c r="AC8" s="106"/>
      <c r="AD8" s="106"/>
      <c r="AE8" s="63"/>
      <c r="AF8" s="59"/>
      <c r="AG8" s="55" t="s">
        <v>29</v>
      </c>
      <c r="AH8" s="806" t="s">
        <v>342</v>
      </c>
      <c r="AI8" s="806"/>
      <c r="AJ8" s="806"/>
      <c r="AK8" s="806"/>
      <c r="AL8" s="806"/>
      <c r="AM8" s="807"/>
      <c r="AN8" s="63"/>
      <c r="AO8" s="63"/>
      <c r="AP8" s="63"/>
      <c r="AQ8" s="63"/>
      <c r="AR8" s="216"/>
      <c r="AS8" s="216"/>
      <c r="AT8"/>
      <c r="AU8"/>
    </row>
    <row r="9" spans="2:47" ht="24.75" customHeight="1" thickTop="1" thickBot="1">
      <c r="B9" s="213" t="s">
        <v>226</v>
      </c>
      <c r="F9" s="831" t="s">
        <v>153</v>
      </c>
      <c r="G9" s="832"/>
      <c r="H9" s="833"/>
      <c r="I9" s="153"/>
      <c r="J9" s="153"/>
      <c r="K9" s="153"/>
      <c r="L9" s="153"/>
      <c r="M9" s="153"/>
      <c r="N9" s="153"/>
      <c r="O9" s="153"/>
      <c r="P9" s="153"/>
      <c r="Q9" s="153"/>
      <c r="R9" s="153"/>
      <c r="S9" s="153"/>
      <c r="T9" s="153"/>
      <c r="U9" s="153"/>
      <c r="V9" s="140"/>
      <c r="W9" s="140"/>
      <c r="X9" s="140"/>
      <c r="Y9" s="106"/>
      <c r="Z9" s="106"/>
      <c r="AA9" s="106"/>
      <c r="AB9" s="106"/>
      <c r="AC9" s="106"/>
      <c r="AD9" s="869" t="s">
        <v>20</v>
      </c>
      <c r="AE9" s="66"/>
      <c r="AG9" s="820"/>
      <c r="AH9" s="821"/>
      <c r="AI9" s="821"/>
      <c r="AJ9" s="821"/>
      <c r="AK9" s="821"/>
      <c r="AL9" s="821"/>
      <c r="AM9" s="62" t="s">
        <v>13</v>
      </c>
      <c r="AN9" s="63"/>
      <c r="AO9" s="63"/>
      <c r="AP9" s="63"/>
      <c r="AQ9" s="63"/>
      <c r="AR9" s="216"/>
      <c r="AS9" s="216"/>
      <c r="AT9"/>
      <c r="AU9"/>
    </row>
    <row r="10" spans="2:47" ht="24.75" customHeight="1" thickTop="1" thickBot="1">
      <c r="F10" s="107"/>
      <c r="G10" s="133"/>
      <c r="H10" s="133"/>
      <c r="I10" s="133"/>
      <c r="J10" s="133"/>
      <c r="K10" s="133"/>
      <c r="L10" s="133"/>
      <c r="M10" s="133"/>
      <c r="N10" s="133"/>
      <c r="O10" s="133"/>
      <c r="P10" s="133"/>
      <c r="Q10" s="133"/>
      <c r="R10" s="133"/>
      <c r="S10" s="133"/>
      <c r="T10" s="133"/>
      <c r="U10" s="133"/>
      <c r="V10" s="134"/>
      <c r="W10" s="134"/>
      <c r="X10" s="134"/>
      <c r="Y10" s="106"/>
      <c r="Z10" s="106"/>
      <c r="AA10" s="106"/>
      <c r="AC10" s="63"/>
      <c r="AD10" s="870"/>
      <c r="AE10" s="66"/>
      <c r="AM10" s="63"/>
      <c r="AN10" s="63"/>
      <c r="AO10" s="63"/>
      <c r="AP10" s="63"/>
      <c r="AQ10" s="63"/>
      <c r="AR10" s="216"/>
      <c r="AS10" s="216"/>
      <c r="AT10"/>
      <c r="AU10"/>
    </row>
    <row r="11" spans="2:47" ht="27" customHeight="1" thickTop="1" thickBot="1">
      <c r="C11" s="168" t="s">
        <v>154</v>
      </c>
      <c r="F11" s="55" t="s">
        <v>17</v>
      </c>
      <c r="G11" s="806" t="s">
        <v>339</v>
      </c>
      <c r="H11" s="807"/>
      <c r="I11" s="56"/>
      <c r="J11" s="57"/>
      <c r="K11" s="58"/>
      <c r="L11" s="823" t="s">
        <v>18</v>
      </c>
      <c r="M11" s="58"/>
      <c r="N11" s="59"/>
      <c r="O11" s="55" t="s">
        <v>19</v>
      </c>
      <c r="P11" s="829" t="s">
        <v>241</v>
      </c>
      <c r="Q11" s="829"/>
      <c r="R11" s="829"/>
      <c r="S11" s="830"/>
      <c r="T11" s="215"/>
      <c r="U11" s="75"/>
      <c r="V11" s="63"/>
      <c r="W11" s="63"/>
      <c r="X11"/>
      <c r="Y11"/>
      <c r="Z11"/>
      <c r="AA11"/>
      <c r="AB11" s="63"/>
      <c r="AC11" s="72"/>
      <c r="AD11" s="870"/>
      <c r="AE11" s="150"/>
      <c r="AF11" s="59"/>
      <c r="AG11" s="55" t="s">
        <v>36</v>
      </c>
      <c r="AH11" s="806" t="s">
        <v>245</v>
      </c>
      <c r="AI11" s="806"/>
      <c r="AJ11" s="806"/>
      <c r="AK11" s="806"/>
      <c r="AL11" s="806"/>
      <c r="AM11" s="807"/>
      <c r="AN11" s="63"/>
      <c r="AO11" s="63"/>
      <c r="AP11" s="63"/>
      <c r="AQ11" s="63"/>
      <c r="AR11" s="216"/>
      <c r="AS11" s="216"/>
      <c r="AT11"/>
      <c r="AU11"/>
    </row>
    <row r="12" spans="2:47" ht="24.75" customHeight="1" thickTop="1" thickBot="1">
      <c r="F12" s="810">
        <f>+ROUND(O12,2)+ROUND(O15,2)+ROUND(O18,2)+ROUND(O24,2)+O27-ROUND(F15,2)</f>
        <v>0</v>
      </c>
      <c r="G12" s="811"/>
      <c r="H12" s="62" t="s">
        <v>13</v>
      </c>
      <c r="I12" s="63"/>
      <c r="J12" s="64"/>
      <c r="K12" s="63"/>
      <c r="L12" s="824"/>
      <c r="M12" s="65"/>
      <c r="O12" s="820"/>
      <c r="P12" s="873"/>
      <c r="Q12" s="873"/>
      <c r="R12" s="873"/>
      <c r="S12" s="62" t="s">
        <v>13</v>
      </c>
      <c r="T12" s="63"/>
      <c r="U12" s="63"/>
      <c r="V12" s="63"/>
      <c r="W12" s="63"/>
      <c r="X12"/>
      <c r="Y12"/>
      <c r="Z12"/>
      <c r="AA12"/>
      <c r="AB12" s="66"/>
      <c r="AD12" s="870"/>
      <c r="AF12" s="142"/>
      <c r="AG12" s="820"/>
      <c r="AH12" s="821"/>
      <c r="AI12" s="821"/>
      <c r="AJ12" s="821"/>
      <c r="AK12" s="821"/>
      <c r="AL12" s="821"/>
      <c r="AM12" s="62" t="s">
        <v>13</v>
      </c>
      <c r="AN12" s="63"/>
      <c r="AO12" s="63"/>
      <c r="AP12" s="63"/>
      <c r="AQ12" s="63"/>
      <c r="AR12" s="216"/>
      <c r="AS12" s="216"/>
      <c r="AT12"/>
      <c r="AU12"/>
    </row>
    <row r="13" spans="2:47" ht="24.75" customHeight="1" thickTop="1" thickBot="1">
      <c r="I13" s="63"/>
      <c r="J13" s="67"/>
      <c r="K13" s="63"/>
      <c r="L13" s="824"/>
      <c r="M13" s="66"/>
      <c r="T13" s="63"/>
      <c r="U13" s="63"/>
      <c r="V13" s="63"/>
      <c r="W13" s="63"/>
      <c r="X13"/>
      <c r="Y13"/>
      <c r="Z13"/>
      <c r="AA13"/>
      <c r="AB13" s="66"/>
      <c r="AD13" s="870"/>
      <c r="AF13" s="148"/>
      <c r="AG13" s="145"/>
      <c r="AH13" s="146"/>
      <c r="AI13" s="146"/>
      <c r="AJ13" s="146"/>
      <c r="AK13" s="146"/>
      <c r="AL13" s="147"/>
      <c r="AM13" s="147"/>
      <c r="AP13" s="51"/>
      <c r="AQ13" s="51"/>
      <c r="AR13" s="144"/>
      <c r="AS13" s="144"/>
      <c r="AT13" s="463"/>
      <c r="AU13" s="63"/>
    </row>
    <row r="14" spans="2:47" ht="27" customHeight="1" thickTop="1" thickBot="1">
      <c r="F14" s="69" t="s">
        <v>399</v>
      </c>
      <c r="G14" s="822" t="s">
        <v>160</v>
      </c>
      <c r="H14" s="809"/>
      <c r="I14" s="70"/>
      <c r="J14" s="71"/>
      <c r="K14" s="63"/>
      <c r="L14" s="824"/>
      <c r="M14" s="66"/>
      <c r="N14" s="58"/>
      <c r="O14" s="55" t="s">
        <v>24</v>
      </c>
      <c r="P14" s="829" t="s">
        <v>296</v>
      </c>
      <c r="Q14" s="829"/>
      <c r="R14" s="829"/>
      <c r="S14" s="830"/>
      <c r="T14" s="215"/>
      <c r="U14" s="75"/>
      <c r="V14" s="63"/>
      <c r="W14" s="63"/>
      <c r="X14"/>
      <c r="Y14"/>
      <c r="Z14"/>
      <c r="AA14"/>
      <c r="AB14" s="66"/>
      <c r="AD14" s="871"/>
      <c r="AF14" s="149"/>
      <c r="AG14" s="61" t="s">
        <v>135</v>
      </c>
      <c r="AH14" s="865" t="s">
        <v>255</v>
      </c>
      <c r="AI14" s="865"/>
      <c r="AJ14" s="865"/>
      <c r="AK14" s="865"/>
      <c r="AL14" s="865"/>
      <c r="AM14" s="866"/>
      <c r="AN14"/>
      <c r="AR14" s="144"/>
      <c r="AS14" s="144"/>
      <c r="AT14" s="463"/>
      <c r="AU14" s="63"/>
    </row>
    <row r="15" spans="2:47" ht="24.75" customHeight="1" thickBot="1">
      <c r="F15" s="854"/>
      <c r="G15" s="855"/>
      <c r="H15" s="54" t="s">
        <v>13</v>
      </c>
      <c r="I15" s="63"/>
      <c r="J15" s="66"/>
      <c r="K15" s="63"/>
      <c r="L15" s="824"/>
      <c r="M15" s="66"/>
      <c r="O15" s="820"/>
      <c r="P15" s="874"/>
      <c r="Q15" s="874"/>
      <c r="R15" s="874"/>
      <c r="S15" s="62" t="s">
        <v>13</v>
      </c>
      <c r="T15" s="63"/>
      <c r="U15" s="63"/>
      <c r="V15" s="63"/>
      <c r="W15" s="63"/>
      <c r="X15"/>
      <c r="Y15"/>
      <c r="Z15"/>
      <c r="AA15"/>
      <c r="AB15" s="66"/>
      <c r="AG15" s="802"/>
      <c r="AH15" s="803"/>
      <c r="AI15" s="803"/>
      <c r="AJ15" s="803"/>
      <c r="AK15" s="803"/>
      <c r="AL15" s="803"/>
      <c r="AM15" s="54" t="s">
        <v>13</v>
      </c>
      <c r="AN15"/>
      <c r="AR15" s="73" t="s">
        <v>30</v>
      </c>
      <c r="AS15" s="74"/>
    </row>
    <row r="16" spans="2:47" ht="24.75" customHeight="1" thickTop="1" thickBot="1">
      <c r="J16" s="66"/>
      <c r="K16" s="63"/>
      <c r="L16" s="824"/>
      <c r="M16" s="66"/>
      <c r="O16" s="872" t="str">
        <f>+IF(X18=0,"",IF(X18-O18=X18,"エラー！：⑥残さ物量があるのに、④自ら中間処理した量がゼロになっています",""))</f>
        <v/>
      </c>
      <c r="P16" s="872"/>
      <c r="Q16" s="872"/>
      <c r="R16" s="872"/>
      <c r="S16" s="872"/>
      <c r="T16" s="872"/>
      <c r="U16" s="872"/>
      <c r="V16" s="872"/>
      <c r="W16" s="872"/>
      <c r="X16" s="872"/>
      <c r="Y16" s="872"/>
      <c r="Z16" s="872"/>
      <c r="AA16" s="872"/>
      <c r="AB16" s="66"/>
      <c r="AC16" s="63"/>
      <c r="AD16" s="211"/>
      <c r="AO16" s="60"/>
      <c r="AP16" s="63"/>
      <c r="AR16" s="804" t="s">
        <v>134</v>
      </c>
      <c r="AS16" s="805"/>
      <c r="AT16" s="357"/>
      <c r="AU16" s="54" t="s">
        <v>13</v>
      </c>
    </row>
    <row r="17" spans="2:48" ht="27" customHeight="1" thickTop="1" thickBot="1">
      <c r="J17" s="66"/>
      <c r="K17" s="63"/>
      <c r="L17" s="824"/>
      <c r="M17" s="66"/>
      <c r="N17" s="58"/>
      <c r="O17" s="55" t="s">
        <v>27</v>
      </c>
      <c r="P17" s="806" t="s">
        <v>242</v>
      </c>
      <c r="Q17" s="806"/>
      <c r="R17" s="806"/>
      <c r="S17" s="807"/>
      <c r="T17" s="867"/>
      <c r="U17" s="868"/>
      <c r="V17" s="868"/>
      <c r="W17" s="868"/>
      <c r="X17" s="141" t="s">
        <v>21</v>
      </c>
      <c r="Y17" s="806" t="s">
        <v>244</v>
      </c>
      <c r="Z17" s="806"/>
      <c r="AA17" s="807"/>
      <c r="AB17" s="154"/>
      <c r="AC17" s="149"/>
      <c r="AD17" s="812" t="s">
        <v>28</v>
      </c>
      <c r="AE17" s="58"/>
      <c r="AF17" s="58"/>
      <c r="AG17" s="361" t="s">
        <v>137</v>
      </c>
      <c r="AH17" s="822" t="s">
        <v>246</v>
      </c>
      <c r="AI17" s="822"/>
      <c r="AJ17" s="822"/>
      <c r="AK17" s="809"/>
      <c r="AL17" s="58"/>
      <c r="AM17" s="370"/>
      <c r="AN17" s="808" t="s">
        <v>222</v>
      </c>
      <c r="AO17" s="809"/>
      <c r="AP17" s="372"/>
      <c r="AR17" s="804" t="s">
        <v>228</v>
      </c>
      <c r="AS17" s="805"/>
      <c r="AT17" s="357"/>
      <c r="AU17" s="54" t="s">
        <v>34</v>
      </c>
      <c r="AV17" s="63"/>
    </row>
    <row r="18" spans="2:48" ht="24.75" customHeight="1" thickBot="1">
      <c r="J18" s="66"/>
      <c r="K18" s="63"/>
      <c r="L18" s="824"/>
      <c r="M18" s="66"/>
      <c r="O18" s="820"/>
      <c r="P18" s="873"/>
      <c r="Q18" s="873"/>
      <c r="R18" s="873"/>
      <c r="S18" s="62" t="s">
        <v>14</v>
      </c>
      <c r="T18"/>
      <c r="U18" s="363"/>
      <c r="V18"/>
      <c r="W18" s="220"/>
      <c r="X18" s="810">
        <f>+ROUND(AG9,2)+ROUND(AG12,2)+ROUND(AG15,2)+AG18</f>
        <v>0</v>
      </c>
      <c r="Y18" s="811"/>
      <c r="Z18" s="811"/>
      <c r="AA18" s="62" t="s">
        <v>4</v>
      </c>
      <c r="AB18" s="219"/>
      <c r="AC18" s="219"/>
      <c r="AD18" s="813"/>
      <c r="AG18" s="815">
        <f>+ROUND(AN18,2)+ROUND(AN21,2)</f>
        <v>0</v>
      </c>
      <c r="AH18" s="816"/>
      <c r="AI18" s="816"/>
      <c r="AJ18" s="816"/>
      <c r="AK18" s="54" t="s">
        <v>13</v>
      </c>
      <c r="AL18" s="65"/>
      <c r="AN18" s="445">
        <f>+ROUND(AT16,2)+ROUND(AT17,2)+ROUND(AT18,2)</f>
        <v>0</v>
      </c>
      <c r="AO18" s="54" t="s">
        <v>34</v>
      </c>
      <c r="AR18" s="804" t="s">
        <v>136</v>
      </c>
      <c r="AS18" s="805"/>
      <c r="AT18" s="357"/>
      <c r="AU18" s="54" t="s">
        <v>26</v>
      </c>
    </row>
    <row r="19" spans="2:48" ht="24.75" customHeight="1" thickTop="1" thickBot="1">
      <c r="J19" s="66"/>
      <c r="K19" s="63"/>
      <c r="L19" s="824"/>
      <c r="M19" s="66"/>
      <c r="O19" s="135"/>
      <c r="P19" s="362"/>
      <c r="Q19" s="223"/>
      <c r="R19" s="135"/>
      <c r="S19" s="135"/>
      <c r="T19" s="137"/>
      <c r="U19" s="364"/>
      <c r="V19" s="137"/>
      <c r="W19" s="137"/>
      <c r="X19" s="136"/>
      <c r="Y19" s="136"/>
      <c r="Z19" s="136"/>
      <c r="AA19" s="136"/>
      <c r="AB19" s="63"/>
      <c r="AC19" s="63"/>
      <c r="AD19" s="813"/>
      <c r="AG19" s="63"/>
      <c r="AH19" s="66"/>
      <c r="AI19" s="63"/>
      <c r="AJ19" s="63"/>
      <c r="AK19" s="63"/>
      <c r="AL19" s="66"/>
      <c r="AR19"/>
      <c r="AS19"/>
      <c r="AT19"/>
      <c r="AU19"/>
      <c r="AV19"/>
    </row>
    <row r="20" spans="2:48" ht="27" customHeight="1" thickTop="1" thickBot="1">
      <c r="B20" s="856" t="s">
        <v>417</v>
      </c>
      <c r="C20" s="856"/>
      <c r="D20" s="856"/>
      <c r="E20" s="856"/>
      <c r="F20" s="856"/>
      <c r="G20" s="856"/>
      <c r="H20" s="856"/>
      <c r="J20" s="66"/>
      <c r="K20" s="63"/>
      <c r="L20" s="824"/>
      <c r="M20" s="66"/>
      <c r="O20" s="55" t="s">
        <v>49</v>
      </c>
      <c r="P20" s="806" t="s">
        <v>243</v>
      </c>
      <c r="Q20" s="806"/>
      <c r="R20" s="806"/>
      <c r="S20" s="807"/>
      <c r="T20" s="135"/>
      <c r="U20" s="365"/>
      <c r="V20" s="368"/>
      <c r="W20" s="369"/>
      <c r="X20" s="141" t="s">
        <v>25</v>
      </c>
      <c r="Y20" s="806" t="s">
        <v>240</v>
      </c>
      <c r="Z20" s="806"/>
      <c r="AA20" s="807"/>
      <c r="AB20" s="63"/>
      <c r="AC20" s="63"/>
      <c r="AD20" s="813"/>
      <c r="AF20" s="63"/>
      <c r="AG20" s="63"/>
      <c r="AH20" s="66"/>
      <c r="AI20" s="63"/>
      <c r="AJ20" s="63"/>
      <c r="AK20" s="152"/>
      <c r="AL20" s="66"/>
      <c r="AM20" s="371"/>
      <c r="AN20" s="808" t="s">
        <v>224</v>
      </c>
      <c r="AO20" s="809"/>
      <c r="AP20" s="217"/>
      <c r="AQ20" s="63"/>
      <c r="AR20" s="68"/>
      <c r="AS20" s="68"/>
      <c r="AV20" s="63"/>
    </row>
    <row r="21" spans="2:48" ht="24.75" customHeight="1" thickBot="1">
      <c r="B21" s="856"/>
      <c r="C21" s="856"/>
      <c r="D21" s="856"/>
      <c r="E21" s="856"/>
      <c r="F21" s="856"/>
      <c r="G21" s="856"/>
      <c r="H21" s="856"/>
      <c r="J21" s="66"/>
      <c r="K21" s="63"/>
      <c r="L21" s="824"/>
      <c r="M21" s="66"/>
      <c r="O21" s="820"/>
      <c r="P21" s="864"/>
      <c r="Q21" s="864"/>
      <c r="R21" s="864"/>
      <c r="S21" s="62" t="s">
        <v>13</v>
      </c>
      <c r="T21" s="135"/>
      <c r="U21" s="135"/>
      <c r="V21" s="135"/>
      <c r="W21" s="135"/>
      <c r="X21" s="810">
        <f>+O18-X18</f>
        <v>0</v>
      </c>
      <c r="Y21" s="811"/>
      <c r="Z21" s="811"/>
      <c r="AA21" s="62" t="s">
        <v>4</v>
      </c>
      <c r="AB21" s="137"/>
      <c r="AC21" s="63"/>
      <c r="AD21" s="814"/>
      <c r="AF21" s="63"/>
      <c r="AG21" s="63"/>
      <c r="AH21" s="66"/>
      <c r="AI21" s="63"/>
      <c r="AJ21" s="63"/>
      <c r="AK21" s="63"/>
      <c r="AL21" s="63"/>
      <c r="AM21" s="152"/>
      <c r="AN21" s="357"/>
      <c r="AO21" s="54" t="s">
        <v>38</v>
      </c>
      <c r="AP21" s="217"/>
      <c r="AQ21" s="63"/>
      <c r="AR21" s="216"/>
      <c r="AS21" s="216"/>
      <c r="AT21"/>
      <c r="AU21"/>
    </row>
    <row r="22" spans="2:48" ht="24.75" customHeight="1" thickTop="1" thickBot="1">
      <c r="B22" s="857"/>
      <c r="C22" s="857"/>
      <c r="D22" s="857"/>
      <c r="E22" s="857"/>
      <c r="F22" s="857"/>
      <c r="G22" s="857"/>
      <c r="H22" s="857"/>
      <c r="J22" s="66"/>
      <c r="K22" s="63"/>
      <c r="L22" s="824"/>
      <c r="M22" s="66"/>
      <c r="O22" s="880" t="str">
        <f>+IF(O21=0,"",IF(O18&lt;O21,"エラー !：④の内数である⑤の量が④を超えています",""))</f>
        <v/>
      </c>
      <c r="P22" s="880"/>
      <c r="Q22" s="880"/>
      <c r="R22" s="880"/>
      <c r="S22" s="880"/>
      <c r="T22" s="880"/>
      <c r="U22" s="880"/>
      <c r="V22" s="136"/>
      <c r="W22" s="136"/>
      <c r="X22" s="136"/>
      <c r="Y22" s="136"/>
      <c r="Z22" s="136"/>
      <c r="AA22" s="136"/>
      <c r="AB22" s="63"/>
      <c r="AC22" s="63"/>
      <c r="AD22" s="211"/>
      <c r="AF22" s="63"/>
      <c r="AG22" s="63"/>
      <c r="AH22" s="66"/>
      <c r="AI22" s="63"/>
      <c r="AJ22" s="63"/>
      <c r="AK22" s="63"/>
      <c r="AL22" s="63"/>
      <c r="AM22" s="63"/>
    </row>
    <row r="23" spans="2:48" ht="27" customHeight="1" thickTop="1" thickBot="1">
      <c r="B23" s="852" t="s">
        <v>156</v>
      </c>
      <c r="C23" s="849"/>
      <c r="D23" s="849"/>
      <c r="E23" s="853"/>
      <c r="F23" s="848" t="s">
        <v>418</v>
      </c>
      <c r="G23" s="849"/>
      <c r="H23" s="850"/>
      <c r="J23" s="66"/>
      <c r="K23" s="63"/>
      <c r="L23" s="824"/>
      <c r="M23" s="66"/>
      <c r="N23" s="58"/>
      <c r="O23" s="61" t="s">
        <v>73</v>
      </c>
      <c r="P23" s="822" t="s">
        <v>259</v>
      </c>
      <c r="Q23" s="822"/>
      <c r="R23" s="822"/>
      <c r="S23" s="809"/>
      <c r="T23" s="818"/>
      <c r="U23" s="819"/>
      <c r="V23" s="819"/>
      <c r="W23" s="819"/>
      <c r="AB23" s="63"/>
      <c r="AC23" s="63"/>
      <c r="AD23" s="216"/>
      <c r="AE23"/>
      <c r="AF23"/>
      <c r="AG23"/>
      <c r="AH23" s="373"/>
      <c r="AI23" s="216"/>
      <c r="AJ23" s="63"/>
      <c r="AK23" s="63"/>
      <c r="AL23" s="63"/>
      <c r="AM23" s="156"/>
      <c r="AO23" s="63"/>
      <c r="AQ23" s="59"/>
      <c r="AR23" s="141" t="s">
        <v>149</v>
      </c>
      <c r="AS23" s="806" t="s">
        <v>150</v>
      </c>
      <c r="AT23" s="806"/>
      <c r="AU23" s="807"/>
    </row>
    <row r="24" spans="2:48" ht="27" customHeight="1" thickBot="1">
      <c r="B24" s="839" t="s">
        <v>157</v>
      </c>
      <c r="C24" s="822"/>
      <c r="D24" s="822"/>
      <c r="E24" s="809"/>
      <c r="F24" s="800">
        <v>0</v>
      </c>
      <c r="G24" s="801"/>
      <c r="H24" s="221" t="s">
        <v>155</v>
      </c>
      <c r="J24" s="66"/>
      <c r="K24" s="63"/>
      <c r="L24" s="825"/>
      <c r="O24" s="802"/>
      <c r="P24" s="817"/>
      <c r="Q24" s="817"/>
      <c r="R24" s="817"/>
      <c r="S24" s="54" t="s">
        <v>34</v>
      </c>
      <c r="T24"/>
      <c r="U24"/>
      <c r="V24"/>
      <c r="W24"/>
      <c r="AB24" s="63"/>
      <c r="AC24" s="63"/>
      <c r="AD24" s="216"/>
      <c r="AE24"/>
      <c r="AF24"/>
      <c r="AG24"/>
      <c r="AH24" s="373"/>
      <c r="AI24" s="216"/>
      <c r="AJ24" s="63"/>
      <c r="AK24" s="146"/>
      <c r="AL24" s="63"/>
      <c r="AM24" s="63"/>
      <c r="AP24" s="66"/>
      <c r="AQ24" s="151"/>
      <c r="AR24" s="810">
        <f>+ROUND(AT16,2)+ROUND(Z28,2)</f>
        <v>0</v>
      </c>
      <c r="AS24" s="811"/>
      <c r="AT24" s="811"/>
      <c r="AU24" s="62" t="s">
        <v>13</v>
      </c>
    </row>
    <row r="25" spans="2:48" ht="27" customHeight="1" thickBot="1">
      <c r="B25" s="839" t="s">
        <v>158</v>
      </c>
      <c r="C25" s="822"/>
      <c r="D25" s="822"/>
      <c r="E25" s="809"/>
      <c r="F25" s="800">
        <v>0</v>
      </c>
      <c r="G25" s="801"/>
      <c r="H25" s="221" t="s">
        <v>155</v>
      </c>
      <c r="J25" s="66"/>
      <c r="K25" s="63"/>
      <c r="O25" s="63"/>
      <c r="P25" s="63"/>
      <c r="Q25" s="63"/>
      <c r="R25" s="63"/>
      <c r="S25" s="63"/>
      <c r="T25" s="63"/>
      <c r="U25" s="63"/>
      <c r="AD25" s="155"/>
      <c r="AG25" s="63"/>
      <c r="AH25" s="66"/>
      <c r="AI25" s="63"/>
      <c r="AJ25" s="63"/>
      <c r="AK25" s="212"/>
      <c r="AL25" s="212"/>
      <c r="AM25" s="212"/>
      <c r="AP25" s="375"/>
      <c r="AQ25" s="132"/>
    </row>
    <row r="26" spans="2:48" ht="27" customHeight="1" thickTop="1" thickBot="1">
      <c r="B26" s="839" t="s">
        <v>159</v>
      </c>
      <c r="C26" s="822"/>
      <c r="D26" s="822"/>
      <c r="E26" s="809"/>
      <c r="F26" s="800">
        <v>0</v>
      </c>
      <c r="G26" s="801"/>
      <c r="H26" s="221" t="s">
        <v>155</v>
      </c>
      <c r="J26" s="66"/>
      <c r="K26" s="149"/>
      <c r="L26" s="812" t="s">
        <v>35</v>
      </c>
      <c r="M26" s="58"/>
      <c r="N26" s="58"/>
      <c r="O26" s="361" t="s">
        <v>139</v>
      </c>
      <c r="P26" s="822" t="s">
        <v>140</v>
      </c>
      <c r="Q26" s="822"/>
      <c r="R26" s="822"/>
      <c r="S26" s="809"/>
      <c r="T26" s="58"/>
      <c r="U26" s="58"/>
      <c r="V26" s="58"/>
      <c r="W26" s="58"/>
      <c r="X26" s="58"/>
      <c r="Y26" s="58"/>
      <c r="Z26" s="58"/>
      <c r="AA26" s="58"/>
      <c r="AB26" s="58"/>
      <c r="AC26" s="58"/>
      <c r="AD26" s="58"/>
      <c r="AE26" s="58"/>
      <c r="AF26" s="58"/>
      <c r="AG26" s="58"/>
      <c r="AH26" s="72"/>
      <c r="AI26" s="58"/>
      <c r="AJ26" s="59"/>
      <c r="AK26" s="141" t="s">
        <v>146</v>
      </c>
      <c r="AL26" s="806" t="s">
        <v>247</v>
      </c>
      <c r="AM26" s="806"/>
      <c r="AN26" s="806"/>
      <c r="AO26" s="807"/>
      <c r="AP26" s="377"/>
      <c r="AQ26" s="378"/>
      <c r="AR26" s="141" t="s">
        <v>151</v>
      </c>
      <c r="AS26" s="806" t="s">
        <v>397</v>
      </c>
      <c r="AT26" s="806"/>
      <c r="AU26" s="807"/>
    </row>
    <row r="27" spans="2:48" ht="27" customHeight="1" thickBot="1">
      <c r="B27" s="839" t="s">
        <v>161</v>
      </c>
      <c r="C27" s="822"/>
      <c r="D27" s="822"/>
      <c r="E27" s="809"/>
      <c r="F27" s="800">
        <v>0</v>
      </c>
      <c r="G27" s="801"/>
      <c r="H27" s="221" t="s">
        <v>155</v>
      </c>
      <c r="L27" s="813"/>
      <c r="O27" s="815">
        <f>+Q30+ROUND(Q33,2)</f>
        <v>0</v>
      </c>
      <c r="P27" s="840"/>
      <c r="Q27" s="840"/>
      <c r="R27" s="840"/>
      <c r="S27" s="54" t="s">
        <v>38</v>
      </c>
      <c r="T27" s="75"/>
      <c r="U27" s="75"/>
      <c r="X27" s="73" t="s">
        <v>39</v>
      </c>
      <c r="Y27" s="76"/>
      <c r="AG27" s="63"/>
      <c r="AH27" s="63"/>
      <c r="AI27" s="63"/>
      <c r="AJ27" s="63"/>
      <c r="AK27" s="810">
        <f>+AG18+O27</f>
        <v>0</v>
      </c>
      <c r="AL27" s="811"/>
      <c r="AM27" s="811"/>
      <c r="AN27" s="811"/>
      <c r="AO27" s="62" t="s">
        <v>13</v>
      </c>
      <c r="AP27" s="375"/>
      <c r="AQ27" s="132"/>
      <c r="AR27" s="820"/>
      <c r="AS27" s="821"/>
      <c r="AT27" s="821"/>
      <c r="AU27" s="62" t="s">
        <v>13</v>
      </c>
    </row>
    <row r="28" spans="2:48" ht="27" customHeight="1" thickTop="1" thickBot="1">
      <c r="B28" s="839" t="s">
        <v>162</v>
      </c>
      <c r="C28" s="822"/>
      <c r="D28" s="822"/>
      <c r="E28" s="809"/>
      <c r="F28" s="800">
        <v>0</v>
      </c>
      <c r="G28" s="801"/>
      <c r="H28" s="221" t="s">
        <v>155</v>
      </c>
      <c r="L28" s="813"/>
      <c r="O28" s="66"/>
      <c r="T28" s="63"/>
      <c r="U28" s="63"/>
      <c r="X28" s="875" t="s">
        <v>134</v>
      </c>
      <c r="Y28" s="876"/>
      <c r="Z28" s="802"/>
      <c r="AA28" s="803"/>
      <c r="AB28" s="803"/>
      <c r="AC28" s="803"/>
      <c r="AD28" s="803"/>
      <c r="AE28" s="54" t="s">
        <v>13</v>
      </c>
      <c r="AG28" s="63"/>
      <c r="AH28" s="63"/>
      <c r="AM28" s="374"/>
      <c r="AP28" s="375"/>
      <c r="AQ28" s="132"/>
      <c r="AR28" s="603" t="str">
        <f>+IF(AR27=0,"",IF(AK27&lt;(AR24+AR27+AR31),"エラー !：⑩の内数である（⑫+⑬＋⑭）の量が⑩を超えています",""))</f>
        <v/>
      </c>
      <c r="AS28" s="602"/>
      <c r="AT28" s="602"/>
      <c r="AU28" s="602"/>
    </row>
    <row r="29" spans="2:48" ht="27" customHeight="1" thickTop="1" thickBot="1">
      <c r="B29" s="839" t="s">
        <v>163</v>
      </c>
      <c r="C29" s="822"/>
      <c r="D29" s="822"/>
      <c r="E29" s="809"/>
      <c r="F29" s="800">
        <v>0</v>
      </c>
      <c r="G29" s="801"/>
      <c r="H29" s="221" t="s">
        <v>155</v>
      </c>
      <c r="L29" s="813"/>
      <c r="O29" s="66"/>
      <c r="P29" s="149"/>
      <c r="Q29" s="61" t="s">
        <v>142</v>
      </c>
      <c r="R29" s="822" t="s">
        <v>33</v>
      </c>
      <c r="S29" s="844"/>
      <c r="T29" s="844"/>
      <c r="U29" s="845"/>
      <c r="V29" s="58"/>
      <c r="W29" s="77"/>
      <c r="X29" s="875" t="s">
        <v>227</v>
      </c>
      <c r="Y29" s="876"/>
      <c r="Z29" s="802"/>
      <c r="AA29" s="803"/>
      <c r="AB29" s="803"/>
      <c r="AC29" s="803"/>
      <c r="AD29" s="803"/>
      <c r="AE29" s="54" t="s">
        <v>13</v>
      </c>
      <c r="AG29" s="63"/>
      <c r="AH29" s="63"/>
      <c r="AI29" s="63"/>
      <c r="AJ29" s="63"/>
      <c r="AK29" s="141" t="s">
        <v>147</v>
      </c>
      <c r="AL29" s="806" t="s">
        <v>148</v>
      </c>
      <c r="AM29" s="806"/>
      <c r="AN29" s="806"/>
      <c r="AO29" s="807"/>
      <c r="AP29" s="376"/>
      <c r="AQ29" s="379"/>
      <c r="AR29" s="903" t="s">
        <v>152</v>
      </c>
      <c r="AS29" s="899" t="s">
        <v>398</v>
      </c>
      <c r="AT29" s="899"/>
      <c r="AU29" s="900"/>
    </row>
    <row r="30" spans="2:48" ht="27" customHeight="1" thickBot="1">
      <c r="B30" s="839" t="s">
        <v>164</v>
      </c>
      <c r="C30" s="822"/>
      <c r="D30" s="822"/>
      <c r="E30" s="809"/>
      <c r="F30" s="800">
        <v>0</v>
      </c>
      <c r="G30" s="801"/>
      <c r="H30" s="221" t="s">
        <v>155</v>
      </c>
      <c r="L30" s="813"/>
      <c r="O30" s="66"/>
      <c r="Q30" s="815">
        <f>+ROUND(Z28,2)+ROUND(Z29,2)+ROUND(Z30,2)</f>
        <v>0</v>
      </c>
      <c r="R30" s="840"/>
      <c r="S30" s="840"/>
      <c r="T30" s="840"/>
      <c r="U30" s="54" t="s">
        <v>16</v>
      </c>
      <c r="X30" s="875" t="s">
        <v>145</v>
      </c>
      <c r="Y30" s="876"/>
      <c r="Z30" s="802"/>
      <c r="AA30" s="803"/>
      <c r="AB30" s="803"/>
      <c r="AC30" s="803"/>
      <c r="AD30" s="803"/>
      <c r="AE30" s="54" t="s">
        <v>13</v>
      </c>
      <c r="AK30" s="820"/>
      <c r="AL30" s="821"/>
      <c r="AM30" s="821"/>
      <c r="AN30" s="821"/>
      <c r="AO30" s="62" t="s">
        <v>13</v>
      </c>
      <c r="AR30" s="904"/>
      <c r="AS30" s="901"/>
      <c r="AT30" s="901"/>
      <c r="AU30" s="902"/>
    </row>
    <row r="31" spans="2:48" ht="27" customHeight="1" thickTop="1" thickBot="1">
      <c r="B31" s="839" t="s">
        <v>165</v>
      </c>
      <c r="C31" s="822"/>
      <c r="D31" s="822"/>
      <c r="E31" s="809"/>
      <c r="F31" s="800">
        <v>0</v>
      </c>
      <c r="G31" s="801"/>
      <c r="H31" s="221" t="s">
        <v>155</v>
      </c>
      <c r="L31" s="813"/>
      <c r="O31" s="66"/>
      <c r="X31"/>
      <c r="Y31"/>
      <c r="Z31" s="78" t="s">
        <v>350</v>
      </c>
      <c r="AJ31" s="132"/>
      <c r="AK31" s="872" t="str">
        <f>+IF(AK30=0,"",IF(AK27&lt;AK30,"エラー !：⑩の内数である⑪の量が⑩を超えています",""))</f>
        <v/>
      </c>
      <c r="AL31" s="872"/>
      <c r="AM31" s="872"/>
      <c r="AN31" s="872"/>
      <c r="AO31" s="872"/>
      <c r="AP31" s="872"/>
      <c r="AQ31" s="51"/>
      <c r="AR31" s="897"/>
      <c r="AS31" s="898"/>
      <c r="AT31" s="898"/>
      <c r="AU31" s="167" t="s">
        <v>13</v>
      </c>
    </row>
    <row r="32" spans="2:48" ht="27" customHeight="1" thickTop="1" thickBot="1">
      <c r="B32" s="839" t="s">
        <v>374</v>
      </c>
      <c r="C32" s="822"/>
      <c r="D32" s="822"/>
      <c r="E32" s="809"/>
      <c r="F32" s="800">
        <v>0</v>
      </c>
      <c r="G32" s="801"/>
      <c r="H32" s="221" t="s">
        <v>155</v>
      </c>
      <c r="L32" s="813"/>
      <c r="O32" s="66"/>
      <c r="P32" s="149"/>
      <c r="Q32" s="61" t="s">
        <v>144</v>
      </c>
      <c r="R32" s="822" t="s">
        <v>37</v>
      </c>
      <c r="S32" s="844"/>
      <c r="T32" s="844"/>
      <c r="U32" s="845"/>
      <c r="V32" s="63"/>
      <c r="W32" s="63"/>
      <c r="X32"/>
      <c r="Y32"/>
      <c r="Z32" s="877" t="s">
        <v>294</v>
      </c>
      <c r="AA32" s="858"/>
      <c r="AB32" s="858"/>
      <c r="AC32" s="858"/>
      <c r="AD32" s="858"/>
      <c r="AE32" s="858"/>
      <c r="AF32" s="858" t="s">
        <v>295</v>
      </c>
      <c r="AG32" s="858"/>
      <c r="AH32" s="858"/>
      <c r="AI32" s="858"/>
      <c r="AJ32" s="858" t="s">
        <v>351</v>
      </c>
      <c r="AK32" s="858"/>
      <c r="AL32" s="858"/>
      <c r="AM32" s="858"/>
      <c r="AN32" s="861"/>
      <c r="AO32" s="214"/>
      <c r="AR32" s="604" t="str">
        <f>+IF(AR31=0,"",IF(AK27&lt;(AR24+AR27+AR31),"エラー !：⑩の内数である（⑫+⑬＋⑭）の量が⑩を超えています",""))</f>
        <v/>
      </c>
      <c r="AS32" s="601"/>
      <c r="AT32" s="601"/>
      <c r="AU32" s="601"/>
    </row>
    <row r="33" spans="2:61" ht="27" customHeight="1" thickBot="1">
      <c r="B33" s="841" t="s">
        <v>375</v>
      </c>
      <c r="C33" s="842"/>
      <c r="D33" s="842"/>
      <c r="E33" s="843"/>
      <c r="F33" s="846">
        <v>0</v>
      </c>
      <c r="G33" s="847"/>
      <c r="H33" s="222" t="s">
        <v>155</v>
      </c>
      <c r="L33" s="814"/>
      <c r="Q33" s="802"/>
      <c r="R33" s="803"/>
      <c r="S33" s="803"/>
      <c r="T33" s="803"/>
      <c r="U33" s="54" t="s">
        <v>38</v>
      </c>
      <c r="V33" s="63"/>
      <c r="W33" s="63"/>
      <c r="X33"/>
      <c r="Y33"/>
      <c r="Z33" s="878"/>
      <c r="AA33" s="859"/>
      <c r="AB33" s="859"/>
      <c r="AC33" s="859"/>
      <c r="AD33" s="859"/>
      <c r="AE33" s="859"/>
      <c r="AF33" s="859"/>
      <c r="AG33" s="859"/>
      <c r="AH33" s="859"/>
      <c r="AI33" s="859"/>
      <c r="AJ33" s="859"/>
      <c r="AK33" s="859"/>
      <c r="AL33" s="859"/>
      <c r="AM33" s="859"/>
      <c r="AN33" s="862"/>
      <c r="AO33" s="214"/>
    </row>
    <row r="34" spans="2:61" ht="18" customHeight="1">
      <c r="C34" s="432" t="str">
        <f>+IF(F30=0,"",IF(F29&lt;F30,"エラー !：上の表は、⑩の内数である⑪の量が⑩を超えています",""))</f>
        <v/>
      </c>
      <c r="Z34" s="879"/>
      <c r="AA34" s="860"/>
      <c r="AB34" s="860"/>
      <c r="AC34" s="860"/>
      <c r="AD34" s="860"/>
      <c r="AE34" s="860"/>
      <c r="AF34" s="860"/>
      <c r="AG34" s="860"/>
      <c r="AH34" s="860"/>
      <c r="AI34" s="860"/>
      <c r="AJ34" s="860"/>
      <c r="AK34" s="860"/>
      <c r="AL34" s="860"/>
      <c r="AM34" s="860"/>
      <c r="AN34" s="863"/>
      <c r="AO34" s="214"/>
    </row>
    <row r="35" spans="2:61" ht="15" customHeight="1">
      <c r="C35" s="433" t="str">
        <f>+IF(F31=0,"",IF(F29&lt;F31,"エラー !：上の表は、⑩の内数である⑫の量が⑩を超えています",""))</f>
        <v/>
      </c>
      <c r="AE35" s="75"/>
      <c r="AF35" s="75"/>
      <c r="AG35" s="75"/>
      <c r="AH35" s="75"/>
      <c r="AI35" s="75"/>
      <c r="AJ35" s="75"/>
      <c r="AK35" s="63"/>
      <c r="AL35" s="63"/>
      <c r="AM35" s="63"/>
      <c r="AN35" s="63"/>
      <c r="AO35" s="63"/>
      <c r="AP35" s="63"/>
      <c r="AQ35" s="63"/>
    </row>
    <row r="36" spans="2:61" ht="15" customHeight="1">
      <c r="C36" s="433" t="str">
        <f>+IF(F32=0,"",IF(F29&lt;F32,"エラー !：上の表は、⑩の内数である⑬の量が⑩を超えています",""))</f>
        <v/>
      </c>
      <c r="AE36" s="75"/>
      <c r="AF36" s="75"/>
      <c r="AG36" s="75"/>
      <c r="AH36" s="75"/>
      <c r="AI36" s="75"/>
      <c r="AJ36" s="75"/>
      <c r="AK36" s="75"/>
      <c r="AL36" s="157"/>
      <c r="AM36" s="157"/>
      <c r="AN36" s="132"/>
      <c r="AO36" s="63"/>
      <c r="AP36" s="63"/>
      <c r="AQ36" s="63"/>
      <c r="AR36" s="63"/>
      <c r="AS36" s="63"/>
      <c r="AT36" s="63"/>
      <c r="AU36" s="63"/>
      <c r="AV36" s="358"/>
      <c r="AW36" s="63"/>
      <c r="AX36" s="63"/>
      <c r="AY36" s="63"/>
      <c r="AZ36" s="63"/>
      <c r="BA36" s="63"/>
      <c r="BB36" s="63"/>
      <c r="BC36" s="63"/>
    </row>
    <row r="37" spans="2:61" ht="15" customHeight="1">
      <c r="C37" s="433" t="str">
        <f>+IF(F33=0,"",IF(F29&lt;F33,"エラー !：上の表は、⑩の内数である⑭の量が⑩を超えています",""))</f>
        <v/>
      </c>
      <c r="I37" s="79"/>
      <c r="J37" s="79"/>
      <c r="Q37" s="79"/>
      <c r="R37" s="79"/>
      <c r="S37" s="79"/>
      <c r="AE37" s="63"/>
      <c r="AF37" s="63"/>
      <c r="AG37" s="63"/>
      <c r="AH37" s="63"/>
      <c r="AI37" s="63"/>
      <c r="AJ37" s="63"/>
      <c r="AK37" s="75"/>
      <c r="AL37" s="132"/>
      <c r="AM37" s="132"/>
      <c r="AN37" s="132"/>
      <c r="AO37" s="63"/>
      <c r="AP37" s="63"/>
      <c r="AQ37" s="63"/>
      <c r="AR37" s="63"/>
      <c r="AS37" s="63"/>
      <c r="AT37" s="75"/>
      <c r="AU37" s="75"/>
      <c r="AV37" s="358"/>
      <c r="AW37" s="63"/>
      <c r="AX37" s="63"/>
      <c r="AY37" s="63"/>
      <c r="AZ37" s="63"/>
      <c r="BA37" s="63"/>
      <c r="BB37" s="63"/>
      <c r="BC37" s="63"/>
    </row>
    <row r="38" spans="2:61" ht="13.5">
      <c r="I38" s="79"/>
      <c r="J38" s="79"/>
      <c r="Q38" s="79"/>
      <c r="R38" s="79"/>
      <c r="S38" s="79"/>
      <c r="AE38" s="63"/>
      <c r="AF38" s="63"/>
      <c r="AG38" s="63"/>
      <c r="AH38" s="63"/>
      <c r="AI38" s="63"/>
      <c r="AJ38" s="63"/>
      <c r="AK38" s="75"/>
      <c r="AL38" s="132"/>
      <c r="AM38" s="132"/>
      <c r="AN38" s="132"/>
      <c r="AO38" s="63"/>
      <c r="AP38" s="63"/>
      <c r="AQ38" s="63"/>
      <c r="AR38" s="132"/>
      <c r="AS38" s="157"/>
      <c r="AT38" s="75"/>
      <c r="AU38" s="75"/>
      <c r="AV38" s="358"/>
      <c r="AW38" s="63"/>
      <c r="AX38" s="63"/>
      <c r="AY38" s="63"/>
      <c r="AZ38" s="63"/>
      <c r="BA38" s="63"/>
      <c r="BB38" s="63"/>
      <c r="BC38" s="63"/>
    </row>
    <row r="39" spans="2:61" ht="13.5">
      <c r="I39" s="79"/>
      <c r="J39" s="79"/>
      <c r="Q39" s="79"/>
      <c r="R39" s="79"/>
      <c r="S39" s="79"/>
      <c r="AE39" s="63"/>
      <c r="AF39" s="63"/>
      <c r="AG39" s="63"/>
      <c r="AH39" s="63"/>
      <c r="AI39" s="63"/>
      <c r="AJ39" s="63"/>
      <c r="AK39" s="75"/>
      <c r="AL39" s="132"/>
      <c r="AM39" s="132"/>
      <c r="AN39" s="132"/>
      <c r="AO39" s="63"/>
      <c r="AP39" s="63"/>
      <c r="AQ39" s="63"/>
      <c r="AR39" s="132"/>
      <c r="AS39" s="75"/>
      <c r="AT39" s="75"/>
      <c r="AU39" s="75"/>
      <c r="AV39" s="358"/>
      <c r="AW39" s="63"/>
      <c r="AX39" s="63"/>
      <c r="AY39" s="63"/>
      <c r="AZ39" s="63"/>
      <c r="BA39" s="63"/>
      <c r="BB39" s="63"/>
      <c r="BC39" s="63"/>
    </row>
    <row r="40" spans="2:61" ht="13.5">
      <c r="I40" s="79"/>
      <c r="J40" s="79"/>
      <c r="Q40" s="79"/>
      <c r="R40" s="79"/>
      <c r="S40" s="79"/>
      <c r="AE40" s="63"/>
      <c r="AF40" s="63"/>
      <c r="AG40" s="63"/>
      <c r="AH40" s="63"/>
      <c r="AI40" s="63"/>
      <c r="AJ40" s="63"/>
      <c r="AK40" s="75"/>
      <c r="AL40" s="132"/>
      <c r="AM40" s="132"/>
      <c r="AN40" s="132"/>
      <c r="AO40" s="63"/>
      <c r="AP40" s="63"/>
      <c r="AQ40" s="63"/>
      <c r="AR40" s="132"/>
      <c r="AS40" s="75"/>
      <c r="AT40" s="75"/>
      <c r="AU40" s="75"/>
      <c r="AV40" s="358"/>
      <c r="AW40" s="63"/>
      <c r="AX40" s="63"/>
      <c r="AY40" s="63"/>
      <c r="AZ40" s="63"/>
      <c r="BA40" s="63"/>
      <c r="BB40" s="63"/>
      <c r="BC40" s="63"/>
    </row>
    <row r="41" spans="2:61" ht="13.5">
      <c r="I41" s="79"/>
      <c r="J41" s="79"/>
      <c r="Q41" s="79"/>
      <c r="R41" s="79"/>
      <c r="S41" s="79"/>
      <c r="AE41" s="63"/>
      <c r="AF41" s="63"/>
      <c r="AG41" s="63"/>
      <c r="AH41" s="63"/>
      <c r="AI41" s="63"/>
      <c r="AJ41" s="63"/>
      <c r="AK41" s="63"/>
      <c r="AL41" s="63"/>
      <c r="AM41" s="63"/>
      <c r="AN41" s="63"/>
      <c r="AO41" s="63"/>
      <c r="AP41" s="63"/>
      <c r="AQ41" s="63"/>
      <c r="AR41" s="132"/>
      <c r="AS41" s="75"/>
      <c r="AT41" s="75"/>
      <c r="AU41" s="75"/>
      <c r="AV41" s="358"/>
      <c r="AW41" s="63"/>
      <c r="AX41" s="63"/>
      <c r="AY41" s="63"/>
      <c r="AZ41" s="63"/>
      <c r="BA41" s="63"/>
      <c r="BB41" s="63"/>
      <c r="BC41" s="63"/>
    </row>
    <row r="42" spans="2:61" ht="13.5">
      <c r="H42" s="79"/>
      <c r="I42" s="79"/>
      <c r="J42" s="79"/>
      <c r="Q42" s="79"/>
      <c r="R42" s="79"/>
      <c r="S42" s="79"/>
      <c r="AP42" s="63"/>
      <c r="AQ42" s="63"/>
      <c r="AR42" s="132"/>
      <c r="AS42" s="75"/>
      <c r="AV42" s="63"/>
      <c r="AW42" s="63"/>
      <c r="AX42" s="63"/>
      <c r="AY42" s="63"/>
      <c r="AZ42" s="63"/>
      <c r="BA42" s="63"/>
      <c r="BB42" s="63"/>
      <c r="BC42" s="63"/>
    </row>
    <row r="43" spans="2:61">
      <c r="H43" s="79"/>
      <c r="I43" s="79"/>
      <c r="J43" s="79"/>
      <c r="Q43" s="79"/>
      <c r="R43" s="79"/>
      <c r="S43" s="79"/>
      <c r="AV43" s="358"/>
      <c r="AW43" s="63"/>
      <c r="AX43" s="63"/>
      <c r="AY43" s="63"/>
      <c r="AZ43" s="63"/>
      <c r="BA43" s="63"/>
      <c r="BB43" s="63"/>
      <c r="BC43" s="63"/>
    </row>
    <row r="44" spans="2:61">
      <c r="H44" s="79"/>
      <c r="I44" s="79"/>
      <c r="J44" s="79"/>
      <c r="Q44" s="79"/>
      <c r="R44" s="79"/>
      <c r="S44" s="79"/>
      <c r="AV44" s="358"/>
      <c r="AW44" s="63"/>
      <c r="AX44" s="63"/>
      <c r="AY44" s="63"/>
      <c r="AZ44" s="63"/>
      <c r="BA44" s="63"/>
      <c r="BB44" s="63"/>
      <c r="BC44" s="63"/>
    </row>
    <row r="45" spans="2:61">
      <c r="H45" s="79"/>
      <c r="I45" s="79"/>
      <c r="J45" s="79"/>
      <c r="Q45" s="79"/>
      <c r="R45" s="79"/>
      <c r="S45" s="79"/>
    </row>
    <row r="46" spans="2:61">
      <c r="H46" s="79"/>
      <c r="I46" s="79"/>
      <c r="J46" s="79"/>
      <c r="Q46" s="79"/>
      <c r="R46" s="79"/>
      <c r="S46" s="79"/>
    </row>
    <row r="47" spans="2:61" ht="13.5">
      <c r="H47" s="79"/>
      <c r="I47" s="79"/>
      <c r="J47" s="79"/>
      <c r="Q47" s="79"/>
      <c r="R47" s="79"/>
      <c r="S47" s="79"/>
      <c r="BG47" s="80"/>
      <c r="BH47" s="80"/>
      <c r="BI47" s="78"/>
    </row>
    <row r="48" spans="2:61">
      <c r="H48" s="79"/>
      <c r="I48" s="79"/>
      <c r="J48" s="79"/>
      <c r="Q48" s="79"/>
      <c r="R48" s="79"/>
      <c r="S48" s="79"/>
      <c r="BG48" s="78"/>
    </row>
    <row r="49" spans="7:61">
      <c r="G49" s="79"/>
      <c r="H49" s="79"/>
      <c r="I49" s="79"/>
      <c r="J49" s="79"/>
      <c r="Q49" s="79"/>
      <c r="R49" s="79"/>
      <c r="S49" s="79"/>
      <c r="BD49" s="78"/>
      <c r="BE49" s="78"/>
      <c r="BF49" s="78"/>
      <c r="BG49" s="78"/>
    </row>
    <row r="50" spans="7:61">
      <c r="G50" s="79"/>
      <c r="H50" s="79"/>
      <c r="I50" s="79"/>
      <c r="J50" s="79"/>
      <c r="Q50" s="79"/>
      <c r="R50" s="79"/>
      <c r="S50" s="79"/>
      <c r="BD50" s="78"/>
      <c r="BE50" s="78"/>
      <c r="BF50" s="78"/>
      <c r="BG50" s="78"/>
    </row>
    <row r="51" spans="7:61">
      <c r="G51" s="79"/>
      <c r="H51" s="79"/>
      <c r="I51" s="79"/>
      <c r="J51" s="79"/>
      <c r="Q51" s="79"/>
      <c r="R51" s="79"/>
      <c r="S51" s="79"/>
      <c r="BD51" s="78"/>
      <c r="BE51" s="78"/>
      <c r="BF51" s="78"/>
      <c r="BG51" s="78"/>
    </row>
    <row r="52" spans="7:61">
      <c r="G52" s="79"/>
      <c r="H52" s="79"/>
      <c r="I52" s="79"/>
      <c r="J52" s="79"/>
      <c r="Q52" s="79"/>
      <c r="R52" s="79"/>
      <c r="S52" s="79"/>
      <c r="BD52" s="78"/>
      <c r="BE52" s="78"/>
      <c r="BF52" s="78"/>
      <c r="BG52" s="78"/>
    </row>
    <row r="53" spans="7:61">
      <c r="G53" s="79"/>
      <c r="H53" s="79"/>
      <c r="I53" s="79"/>
      <c r="J53" s="79"/>
      <c r="Q53" s="79"/>
      <c r="R53" s="79"/>
      <c r="S53" s="79"/>
      <c r="BD53" s="78"/>
      <c r="BF53" s="78"/>
      <c r="BG53" s="78"/>
      <c r="BH53" s="78"/>
      <c r="BI53" s="78"/>
    </row>
    <row r="54" spans="7:61">
      <c r="G54" s="79"/>
      <c r="H54" s="79"/>
      <c r="I54" s="79"/>
      <c r="J54" s="79"/>
      <c r="Q54" s="79"/>
      <c r="R54" s="79"/>
      <c r="S54" s="79"/>
      <c r="BC54" s="78"/>
      <c r="BD54" s="81"/>
      <c r="BF54" s="78"/>
      <c r="BG54" s="78"/>
      <c r="BH54" s="78"/>
      <c r="BI54" s="78"/>
    </row>
    <row r="55" spans="7:61">
      <c r="G55" s="79"/>
      <c r="H55" s="79"/>
      <c r="I55" s="79"/>
      <c r="J55" s="79"/>
      <c r="Q55" s="79"/>
      <c r="R55" s="79"/>
      <c r="S55" s="79"/>
      <c r="BC55" s="78"/>
      <c r="BD55" s="81"/>
      <c r="BF55" s="78"/>
      <c r="BG55" s="78"/>
      <c r="BH55" s="78"/>
      <c r="BI55" s="78"/>
    </row>
    <row r="56" spans="7:61">
      <c r="G56" s="79"/>
      <c r="H56" s="79"/>
      <c r="I56" s="79"/>
      <c r="J56" s="79"/>
      <c r="Q56" s="79"/>
      <c r="R56" s="79"/>
      <c r="S56" s="79"/>
      <c r="BC56" s="78"/>
      <c r="BD56" s="81"/>
      <c r="BF56" s="78"/>
      <c r="BG56" s="78"/>
      <c r="BH56" s="78"/>
      <c r="BI56" s="78"/>
    </row>
    <row r="57" spans="7:61">
      <c r="G57" s="79"/>
      <c r="H57" s="79"/>
      <c r="BC57" s="78"/>
      <c r="BD57" s="81"/>
      <c r="BF57" s="78"/>
      <c r="BG57" s="78"/>
      <c r="BH57" s="78"/>
      <c r="BI57" s="78"/>
    </row>
    <row r="58" spans="7:61" ht="12.75">
      <c r="G58" s="79"/>
      <c r="H58" s="79"/>
      <c r="K58" s="79"/>
      <c r="L58" s="82"/>
      <c r="M58" s="79"/>
      <c r="N58" s="79"/>
      <c r="BC58" s="78"/>
      <c r="BD58" s="81"/>
      <c r="BF58" s="78"/>
      <c r="BG58" s="78"/>
      <c r="BH58" s="78"/>
      <c r="BI58" s="78"/>
    </row>
    <row r="59" spans="7:61">
      <c r="G59" s="79"/>
      <c r="H59" s="79"/>
      <c r="BC59" s="78"/>
      <c r="BD59" s="81"/>
      <c r="BF59" s="78"/>
      <c r="BG59" s="78"/>
      <c r="BH59" s="78"/>
      <c r="BI59" s="78"/>
    </row>
    <row r="60" spans="7:61">
      <c r="G60" s="79"/>
      <c r="H60" s="79"/>
      <c r="BC60" s="78"/>
      <c r="BD60" s="81"/>
      <c r="BF60" s="78"/>
      <c r="BG60" s="78"/>
      <c r="BH60" s="78"/>
      <c r="BI60" s="78"/>
    </row>
    <row r="61" spans="7:61">
      <c r="G61" s="79"/>
      <c r="H61" s="79"/>
      <c r="BC61" s="78"/>
      <c r="BD61" s="81"/>
      <c r="BF61" s="78"/>
      <c r="BG61" s="78"/>
      <c r="BH61" s="78"/>
      <c r="BI61" s="78"/>
    </row>
    <row r="62" spans="7:61">
      <c r="BC62" s="78"/>
      <c r="BD62" s="81"/>
      <c r="BF62" s="78"/>
      <c r="BG62" s="78"/>
      <c r="BH62" s="78"/>
      <c r="BI62" s="78"/>
    </row>
    <row r="63" spans="7:61">
      <c r="BC63" s="78"/>
      <c r="BD63" s="81"/>
      <c r="BF63" s="78"/>
      <c r="BG63" s="78"/>
      <c r="BH63" s="78"/>
      <c r="BI63" s="78"/>
    </row>
    <row r="64" spans="7:61">
      <c r="BC64" s="78"/>
      <c r="BD64" s="81"/>
      <c r="BF64" s="78"/>
      <c r="BG64" s="78"/>
      <c r="BH64" s="78"/>
      <c r="BI64" s="78"/>
    </row>
    <row r="65" spans="11:61">
      <c r="BC65" s="78"/>
      <c r="BD65" s="81"/>
      <c r="BF65" s="78"/>
      <c r="BG65" s="78"/>
      <c r="BH65" s="78"/>
      <c r="BI65" s="78"/>
    </row>
    <row r="66" spans="11:61">
      <c r="BC66" s="78"/>
      <c r="BD66" s="81"/>
      <c r="BF66" s="78"/>
      <c r="BG66" s="78"/>
      <c r="BH66" s="78"/>
      <c r="BI66" s="78"/>
    </row>
    <row r="67" spans="11:61">
      <c r="BC67" s="78"/>
      <c r="BD67" s="81"/>
      <c r="BF67" s="78"/>
      <c r="BG67" s="78"/>
      <c r="BH67" s="78"/>
      <c r="BI67" s="78"/>
    </row>
    <row r="69" spans="11:61" ht="12.75">
      <c r="K69" s="79"/>
      <c r="L69" s="82"/>
      <c r="M69" s="79"/>
      <c r="N69" s="79"/>
    </row>
    <row r="70" spans="11:61" ht="12.75">
      <c r="K70" s="79"/>
      <c r="L70" s="82"/>
      <c r="M70" s="79"/>
      <c r="N70" s="79"/>
    </row>
    <row r="71" spans="11:61" ht="12.75">
      <c r="K71" s="79"/>
      <c r="L71" s="82"/>
      <c r="M71" s="79"/>
      <c r="N71" s="79"/>
    </row>
    <row r="72" spans="11:61" ht="12.75">
      <c r="K72" s="79"/>
      <c r="L72" s="82"/>
      <c r="M72" s="79"/>
      <c r="N72" s="79"/>
    </row>
    <row r="73" spans="11:61" ht="12.75">
      <c r="K73" s="79"/>
      <c r="L73" s="82"/>
      <c r="M73" s="79"/>
      <c r="N73" s="79"/>
    </row>
    <row r="74" spans="11:61" ht="12.75">
      <c r="K74" s="79"/>
      <c r="L74" s="82"/>
      <c r="M74" s="79"/>
      <c r="N74" s="79"/>
    </row>
    <row r="75" spans="11:61" ht="12.75">
      <c r="K75" s="79"/>
      <c r="L75" s="82"/>
      <c r="M75" s="79"/>
      <c r="N75" s="79"/>
    </row>
    <row r="76" spans="11:61" ht="12.75">
      <c r="K76" s="79"/>
      <c r="L76" s="82"/>
      <c r="M76" s="79"/>
      <c r="N76" s="79"/>
    </row>
  </sheetData>
  <sheetProtection algorithmName="SHA-512" hashValue="5HEJH7O7Ep6NbPwp0VHn3huzHDzW+BOtQs/JZB0o9nZ93ygf+Hk5hfv4hCv5KTzWehPRM8itkHD8ENNdAE/feg==" saltValue="mUAqdgRpGJ9hVFO0B56MTQ==" spinCount="100000" sheet="1" objects="1" scenarios="1"/>
  <mergeCells count="100">
    <mergeCell ref="AR18:AS18"/>
    <mergeCell ref="AS26:AU26"/>
    <mergeCell ref="AR17:AS17"/>
    <mergeCell ref="AR31:AT31"/>
    <mergeCell ref="AS29:AU30"/>
    <mergeCell ref="AR29:AR30"/>
    <mergeCell ref="Y17:AA17"/>
    <mergeCell ref="Z28:AD28"/>
    <mergeCell ref="P14:S14"/>
    <mergeCell ref="O27:R27"/>
    <mergeCell ref="P26:S26"/>
    <mergeCell ref="O21:R21"/>
    <mergeCell ref="P20:S20"/>
    <mergeCell ref="AK31:AP31"/>
    <mergeCell ref="R29:U29"/>
    <mergeCell ref="AF32:AI34"/>
    <mergeCell ref="AJ32:AN34"/>
    <mergeCell ref="T23:W23"/>
    <mergeCell ref="Q33:T33"/>
    <mergeCell ref="Z29:AD29"/>
    <mergeCell ref="Z30:AD30"/>
    <mergeCell ref="X28:Y28"/>
    <mergeCell ref="AL26:AO26"/>
    <mergeCell ref="AK27:AN27"/>
    <mergeCell ref="AH11:AM11"/>
    <mergeCell ref="AG12:AL12"/>
    <mergeCell ref="O22:U22"/>
    <mergeCell ref="Q30:T30"/>
    <mergeCell ref="AL29:AO29"/>
    <mergeCell ref="AK30:AN30"/>
    <mergeCell ref="X30:Y30"/>
    <mergeCell ref="X29:Y29"/>
    <mergeCell ref="X18:Z18"/>
    <mergeCell ref="AD17:AD21"/>
    <mergeCell ref="AG18:AJ18"/>
    <mergeCell ref="AN17:AO17"/>
    <mergeCell ref="AH17:AK17"/>
    <mergeCell ref="P11:S11"/>
    <mergeCell ref="O12:R12"/>
    <mergeCell ref="AD9:AD14"/>
    <mergeCell ref="AR3:AS3"/>
    <mergeCell ref="AR4:AS4"/>
    <mergeCell ref="Y5:AC5"/>
    <mergeCell ref="AA3:AC3"/>
    <mergeCell ref="R32:U32"/>
    <mergeCell ref="O24:R24"/>
    <mergeCell ref="T17:W17"/>
    <mergeCell ref="AR24:AT24"/>
    <mergeCell ref="AS23:AU23"/>
    <mergeCell ref="AR27:AT27"/>
    <mergeCell ref="Z32:AE34"/>
    <mergeCell ref="P23:S23"/>
    <mergeCell ref="O18:R18"/>
    <mergeCell ref="AR16:AS16"/>
    <mergeCell ref="AN20:AO20"/>
    <mergeCell ref="O16:AA16"/>
    <mergeCell ref="AH8:AM8"/>
    <mergeCell ref="AG9:AL9"/>
    <mergeCell ref="AO3:AQ4"/>
    <mergeCell ref="L11:L24"/>
    <mergeCell ref="F9:H9"/>
    <mergeCell ref="F23:H23"/>
    <mergeCell ref="F24:G24"/>
    <mergeCell ref="G11:H11"/>
    <mergeCell ref="G14:H14"/>
    <mergeCell ref="F12:G12"/>
    <mergeCell ref="D7:H7"/>
    <mergeCell ref="AH14:AM14"/>
    <mergeCell ref="AG15:AL15"/>
    <mergeCell ref="X21:Z21"/>
    <mergeCell ref="Y20:AA20"/>
    <mergeCell ref="AE5:AU5"/>
    <mergeCell ref="B2:G3"/>
    <mergeCell ref="B7:C7"/>
    <mergeCell ref="P17:S17"/>
    <mergeCell ref="O15:R15"/>
    <mergeCell ref="C8:J8"/>
    <mergeCell ref="L26:L33"/>
    <mergeCell ref="F31:G31"/>
    <mergeCell ref="F28:G28"/>
    <mergeCell ref="B31:E31"/>
    <mergeCell ref="F27:G27"/>
    <mergeCell ref="B26:E26"/>
    <mergeCell ref="B27:E27"/>
    <mergeCell ref="F30:G30"/>
    <mergeCell ref="B32:E32"/>
    <mergeCell ref="B33:E33"/>
    <mergeCell ref="B25:E25"/>
    <mergeCell ref="B23:E23"/>
    <mergeCell ref="F15:G15"/>
    <mergeCell ref="F32:G32"/>
    <mergeCell ref="F33:G33"/>
    <mergeCell ref="F25:G25"/>
    <mergeCell ref="F26:G26"/>
    <mergeCell ref="B28:E28"/>
    <mergeCell ref="B29:E29"/>
    <mergeCell ref="F29:G29"/>
    <mergeCell ref="B30:E30"/>
    <mergeCell ref="B20:H22"/>
    <mergeCell ref="B24:E24"/>
  </mergeCells>
  <phoneticPr fontId="3"/>
  <dataValidations count="2">
    <dataValidation type="custom" allowBlank="1" showInputMessage="1" showErrorMessage="1" error="入力は少数第1位までにして下さい。" sqref="AT13:AT14">
      <formula1>AT13=ROUND(AT13,1)</formula1>
    </dataValidation>
    <dataValidation type="custom" allowBlank="1" showInputMessage="1" showErrorMessage="1" error="入力は少数第2位までにしてください。" sqref="AR31:AT31 F15:G15 O12:R12 O15:R15 O18:R18 O21:R21 O24:R24 AG9:AL9 AG12:AL12 AG15:AL15 AT16:AT18 AN21 Z28:AD30 Q33:T33 AK30:AN30 AR27:AT27 F24:G33">
      <formula1>F9=ROUND(F9,2)</formula1>
    </dataValidation>
  </dataValidations>
  <pageMargins left="0.59055118110236227" right="0.59055118110236227" top="0.62992125984251968" bottom="0.39370078740157483" header="0.51181102362204722" footer="0"/>
  <pageSetup paperSize="9" scale="70" orientation="landscape"/>
  <headerFooter alignWithMargins="0"/>
  <drawing r:id="rId1"/>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pageSetUpPr fitToPage="1"/>
  </sheetPr>
  <dimension ref="B1:BI76"/>
  <sheetViews>
    <sheetView showGridLines="0" zoomScaleNormal="100" workbookViewId="0"/>
  </sheetViews>
  <sheetFormatPr defaultColWidth="9" defaultRowHeight="12"/>
  <cols>
    <col min="1" max="2" width="2.875" style="50" customWidth="1"/>
    <col min="3" max="3" width="17.375" style="50" customWidth="1"/>
    <col min="4" max="5" width="2.875" style="50" customWidth="1"/>
    <col min="6" max="6" width="3" style="50" customWidth="1"/>
    <col min="7" max="7" width="11.5" style="50" customWidth="1"/>
    <col min="8" max="8" width="2.375" style="50" customWidth="1"/>
    <col min="9" max="10" width="2.5" style="50" customWidth="1"/>
    <col min="11" max="11" width="2.75" style="50" customWidth="1"/>
    <col min="12" max="12" width="2.875" style="50" customWidth="1"/>
    <col min="13" max="14" width="2.75" style="50" customWidth="1"/>
    <col min="15" max="15" width="3" style="50" customWidth="1"/>
    <col min="16" max="18" width="4.75" style="50" customWidth="1"/>
    <col min="19" max="21" width="2.875" style="50" customWidth="1"/>
    <col min="22" max="23" width="2.5" style="50" customWidth="1"/>
    <col min="24" max="24" width="2.875" style="50" customWidth="1"/>
    <col min="25" max="25" width="7.75" style="50" customWidth="1"/>
    <col min="26" max="26" width="4.75" style="50" customWidth="1"/>
    <col min="27" max="27" width="2" style="50" customWidth="1"/>
    <col min="28" max="29" width="2.375" style="50" customWidth="1"/>
    <col min="30" max="30" width="3.125" style="50" customWidth="1"/>
    <col min="31" max="32" width="2.375" style="50" customWidth="1"/>
    <col min="33" max="33" width="2.875" style="50" customWidth="1"/>
    <col min="34" max="34" width="7.75" style="50" customWidth="1"/>
    <col min="35" max="36" width="4.375" style="50" customWidth="1"/>
    <col min="37" max="37" width="3.375" style="50" customWidth="1"/>
    <col min="38" max="38" width="2.75" style="50" customWidth="1"/>
    <col min="39" max="39" width="2.875" style="50" customWidth="1"/>
    <col min="40" max="40" width="10.75" style="50" customWidth="1"/>
    <col min="41" max="41" width="2.875" style="50" customWidth="1"/>
    <col min="42" max="43" width="2.5" style="50" customWidth="1"/>
    <col min="44" max="44" width="2.75" style="50" customWidth="1"/>
    <col min="45" max="45" width="7.75" style="50" customWidth="1"/>
    <col min="46" max="46" width="11.75" style="50" customWidth="1"/>
    <col min="47" max="47" width="1.875" style="50" customWidth="1"/>
    <col min="48" max="57" width="9" style="50"/>
    <col min="58" max="58" width="16.25" style="50" customWidth="1"/>
    <col min="59" max="16384" width="9" style="50"/>
  </cols>
  <sheetData>
    <row r="1" spans="2:47" ht="27" customHeight="1">
      <c r="F1" s="49"/>
      <c r="R1" s="96" t="s">
        <v>75</v>
      </c>
      <c r="S1" s="96" t="s">
        <v>325</v>
      </c>
    </row>
    <row r="2" spans="2:47" ht="12" customHeight="1" thickBot="1">
      <c r="B2" s="826" t="s">
        <v>275</v>
      </c>
      <c r="C2" s="826"/>
      <c r="D2" s="826"/>
      <c r="E2" s="826"/>
      <c r="F2" s="826"/>
      <c r="G2" s="826"/>
      <c r="H2" s="131"/>
      <c r="I2" s="131"/>
      <c r="J2" s="131"/>
      <c r="K2" s="131"/>
      <c r="L2" s="131"/>
      <c r="M2" s="131"/>
      <c r="N2" s="131"/>
      <c r="O2" s="131"/>
      <c r="P2" s="131"/>
      <c r="Q2" s="131"/>
      <c r="R2" s="131"/>
      <c r="S2" s="131"/>
      <c r="T2" s="131"/>
      <c r="U2" s="131"/>
      <c r="V2" s="131"/>
      <c r="W2" s="131"/>
      <c r="X2" s="111"/>
      <c r="Y2" s="51"/>
      <c r="Z2" s="51"/>
      <c r="AA2" s="51"/>
      <c r="AB2" s="51"/>
      <c r="AC2" s="51"/>
      <c r="AD2" s="51"/>
      <c r="AE2" s="51"/>
      <c r="AF2" s="51"/>
      <c r="AG2" s="51"/>
      <c r="AH2" s="51"/>
      <c r="AI2" s="51"/>
      <c r="AJ2" s="51"/>
      <c r="AK2" s="51"/>
      <c r="AL2" s="51"/>
      <c r="AM2" s="51"/>
      <c r="AN2" s="51"/>
      <c r="AO2" s="51"/>
      <c r="AP2" s="51"/>
      <c r="AQ2" s="51"/>
      <c r="AR2" s="51"/>
      <c r="AS2" s="51"/>
      <c r="AT2" s="124"/>
      <c r="AU2" s="122"/>
    </row>
    <row r="3" spans="2:47" ht="13.15" customHeight="1">
      <c r="B3" s="826"/>
      <c r="C3" s="826"/>
      <c r="D3" s="826"/>
      <c r="E3" s="826"/>
      <c r="F3" s="826"/>
      <c r="G3" s="826"/>
      <c r="H3" s="131"/>
      <c r="I3" s="131"/>
      <c r="J3" s="131"/>
      <c r="K3" s="131"/>
      <c r="L3" s="131"/>
      <c r="M3" s="131"/>
      <c r="N3" s="131"/>
      <c r="O3" s="131"/>
      <c r="P3" s="131"/>
      <c r="Q3" s="131"/>
      <c r="R3" s="131"/>
      <c r="S3" s="131"/>
      <c r="T3" s="131"/>
      <c r="U3" s="131"/>
      <c r="V3" s="131"/>
      <c r="W3" s="131"/>
      <c r="X3" s="111"/>
      <c r="Y3" s="52"/>
      <c r="Z3" s="52"/>
      <c r="AA3" s="883"/>
      <c r="AB3" s="883"/>
      <c r="AC3" s="883"/>
      <c r="AD3" s="103"/>
      <c r="AE3" s="112"/>
      <c r="AF3" s="112"/>
      <c r="AG3" s="112"/>
      <c r="AH3" s="112"/>
      <c r="AI3" s="112"/>
      <c r="AJ3" s="112"/>
      <c r="AK3" s="112"/>
      <c r="AL3" s="112"/>
      <c r="AM3" s="112"/>
      <c r="AN3" s="112"/>
      <c r="AO3" s="905" t="s">
        <v>329</v>
      </c>
      <c r="AP3" s="888"/>
      <c r="AQ3" s="889"/>
      <c r="AR3" s="881" t="s">
        <v>0</v>
      </c>
      <c r="AS3" s="882"/>
      <c r="AT3" s="123" t="s">
        <v>87</v>
      </c>
      <c r="AU3" s="112"/>
    </row>
    <row r="4" spans="2:47" ht="14.25" thickBot="1">
      <c r="C4" s="111"/>
      <c r="F4" s="111"/>
      <c r="G4" s="111"/>
      <c r="H4" s="111"/>
      <c r="I4" s="111"/>
      <c r="J4" s="111"/>
      <c r="K4" s="111"/>
      <c r="L4" s="111"/>
      <c r="M4" s="111"/>
      <c r="N4" s="111"/>
      <c r="O4" s="111"/>
      <c r="P4" s="111"/>
      <c r="Q4" s="111"/>
      <c r="R4" s="111"/>
      <c r="S4" s="111"/>
      <c r="T4" s="111"/>
      <c r="U4" s="111"/>
      <c r="V4" s="111"/>
      <c r="W4" s="111"/>
      <c r="X4" s="111"/>
      <c r="Y4" s="52"/>
      <c r="Z4" s="52"/>
      <c r="AA4" s="113"/>
      <c r="AB4" s="113"/>
      <c r="AC4" s="113"/>
      <c r="AD4" s="103"/>
      <c r="AE4" s="112"/>
      <c r="AF4" s="112"/>
      <c r="AG4" s="112"/>
      <c r="AH4" s="112"/>
      <c r="AI4" s="112"/>
      <c r="AJ4" s="112"/>
      <c r="AK4" s="112"/>
      <c r="AL4" s="112"/>
      <c r="AM4" s="112"/>
      <c r="AN4" s="112"/>
      <c r="AO4" s="890"/>
      <c r="AP4" s="891"/>
      <c r="AQ4" s="892"/>
      <c r="AR4" s="893" t="str">
        <f>+表紙!Q29</f>
        <v>〇</v>
      </c>
      <c r="AS4" s="894"/>
      <c r="AT4" s="444">
        <f>+表紙!T29</f>
        <v>0</v>
      </c>
      <c r="AU4" s="112"/>
    </row>
    <row r="5" spans="2:47" ht="15" customHeight="1">
      <c r="B5" s="159" t="s">
        <v>83</v>
      </c>
      <c r="C5" s="159"/>
      <c r="F5" s="159"/>
      <c r="G5" s="110"/>
      <c r="H5" s="110"/>
      <c r="I5" s="110"/>
      <c r="J5" s="110"/>
      <c r="K5" s="110"/>
      <c r="L5" s="52"/>
      <c r="M5" s="52"/>
      <c r="N5" s="52"/>
      <c r="O5" s="52"/>
      <c r="P5" s="52"/>
      <c r="Q5" s="52"/>
      <c r="R5" s="52"/>
      <c r="S5" s="52"/>
      <c r="T5" s="52"/>
      <c r="U5" s="52"/>
      <c r="V5" s="52"/>
      <c r="W5" s="52"/>
      <c r="X5" s="52"/>
      <c r="Y5" s="906" t="s">
        <v>80</v>
      </c>
      <c r="Z5" s="906"/>
      <c r="AA5" s="907"/>
      <c r="AB5" s="907"/>
      <c r="AC5" s="907"/>
      <c r="AD5" s="103" t="s">
        <v>84</v>
      </c>
      <c r="AE5" s="895" t="str">
        <f>+表紙!F48</f>
        <v>日本飛行機株式会社　横浜工場</v>
      </c>
      <c r="AF5" s="895"/>
      <c r="AG5" s="895"/>
      <c r="AH5" s="895"/>
      <c r="AI5" s="895"/>
      <c r="AJ5" s="895"/>
      <c r="AK5" s="895"/>
      <c r="AL5" s="895"/>
      <c r="AM5" s="895"/>
      <c r="AN5" s="895"/>
      <c r="AO5" s="895"/>
      <c r="AP5" s="895"/>
      <c r="AQ5" s="895"/>
      <c r="AR5" s="895"/>
      <c r="AS5" s="895"/>
      <c r="AT5" s="895"/>
      <c r="AU5" s="895"/>
    </row>
    <row r="6" spans="2:47" ht="24.75" customHeight="1" thickBot="1">
      <c r="B6" s="494" t="s">
        <v>416</v>
      </c>
      <c r="C6" s="138"/>
      <c r="F6" s="138"/>
      <c r="G6" s="138"/>
      <c r="H6" s="138"/>
      <c r="I6" s="138"/>
      <c r="J6" s="138"/>
      <c r="K6" s="138"/>
      <c r="L6" s="138"/>
      <c r="M6" s="138"/>
      <c r="N6" s="138"/>
      <c r="O6" s="138"/>
      <c r="P6" s="138"/>
      <c r="Q6" s="138"/>
      <c r="R6" s="138"/>
      <c r="S6" s="138"/>
      <c r="T6" s="138"/>
      <c r="U6" s="138"/>
      <c r="V6" s="138"/>
      <c r="W6" s="138"/>
      <c r="X6" s="138"/>
      <c r="AB6" s="52"/>
      <c r="AC6" s="52"/>
      <c r="AD6" s="52"/>
      <c r="AE6" s="52"/>
      <c r="AF6" s="52"/>
      <c r="AG6" s="52"/>
      <c r="AH6" s="52"/>
      <c r="AI6" s="52"/>
      <c r="AJ6" s="52"/>
      <c r="AK6" s="52"/>
      <c r="AL6" s="52"/>
      <c r="AM6" s="52"/>
      <c r="AN6" s="52"/>
      <c r="AO6" s="52"/>
      <c r="AP6" s="52"/>
      <c r="AQ6" s="52"/>
      <c r="AR6" s="52"/>
      <c r="AS6" s="52"/>
      <c r="AT6" s="52"/>
      <c r="AU6" s="52"/>
    </row>
    <row r="7" spans="2:47" ht="28.15" customHeight="1" thickBot="1">
      <c r="B7" s="837" t="s">
        <v>292</v>
      </c>
      <c r="C7" s="838"/>
      <c r="D7" s="834" t="s">
        <v>293</v>
      </c>
      <c r="E7" s="835"/>
      <c r="F7" s="835"/>
      <c r="G7" s="835"/>
      <c r="H7" s="836"/>
      <c r="I7" s="148"/>
      <c r="J7" s="63"/>
      <c r="K7" s="161"/>
      <c r="L7" s="161"/>
      <c r="M7" s="161"/>
      <c r="N7" s="161"/>
      <c r="O7" s="161"/>
      <c r="P7" s="161"/>
      <c r="Q7" s="161"/>
      <c r="R7" s="827"/>
      <c r="S7" s="828"/>
      <c r="T7" s="828"/>
      <c r="U7" s="828"/>
      <c r="V7" s="463"/>
      <c r="W7" s="463"/>
      <c r="X7" s="139"/>
      <c r="AA7" s="1"/>
      <c r="AB7" s="1"/>
      <c r="AC7" s="1"/>
      <c r="AD7" s="1"/>
      <c r="AE7" s="106"/>
      <c r="AF7" s="106"/>
      <c r="AG7" s="106"/>
      <c r="AH7" s="106"/>
      <c r="AI7" s="106"/>
      <c r="AJ7" s="106"/>
      <c r="AK7" s="106"/>
      <c r="AL7" s="106"/>
      <c r="AM7" s="164"/>
      <c r="AN7" s="63"/>
      <c r="AO7" s="63"/>
      <c r="AP7" s="63"/>
      <c r="AQ7" s="63"/>
      <c r="AR7" s="216"/>
      <c r="AS7" s="216"/>
      <c r="AT7"/>
      <c r="AU7"/>
    </row>
    <row r="8" spans="2:47" ht="28.15" customHeight="1" thickTop="1" thickBot="1">
      <c r="B8" s="53" t="s">
        <v>82</v>
      </c>
      <c r="C8" s="851" t="s">
        <v>85</v>
      </c>
      <c r="D8" s="851"/>
      <c r="E8" s="851"/>
      <c r="F8" s="851"/>
      <c r="G8" s="851"/>
      <c r="H8" s="851"/>
      <c r="I8" s="851"/>
      <c r="J8" s="851"/>
      <c r="K8" s="153"/>
      <c r="L8" s="153"/>
      <c r="M8" s="153"/>
      <c r="N8" s="153"/>
      <c r="O8" s="153"/>
      <c r="P8" s="153"/>
      <c r="Q8" s="153"/>
      <c r="R8" s="153"/>
      <c r="S8" s="153"/>
      <c r="T8" s="153"/>
      <c r="U8" s="153"/>
      <c r="V8" s="140"/>
      <c r="W8" s="140"/>
      <c r="X8" s="140"/>
      <c r="Y8" s="106"/>
      <c r="Z8" s="106"/>
      <c r="AA8" s="106"/>
      <c r="AB8" s="106"/>
      <c r="AC8" s="106"/>
      <c r="AD8" s="106"/>
      <c r="AE8" s="63"/>
      <c r="AF8" s="59"/>
      <c r="AG8" s="55" t="s">
        <v>29</v>
      </c>
      <c r="AH8" s="806" t="s">
        <v>342</v>
      </c>
      <c r="AI8" s="806"/>
      <c r="AJ8" s="806"/>
      <c r="AK8" s="806"/>
      <c r="AL8" s="806"/>
      <c r="AM8" s="807"/>
      <c r="AN8" s="63"/>
      <c r="AO8" s="63"/>
      <c r="AP8" s="63"/>
      <c r="AQ8" s="63"/>
      <c r="AR8" s="216"/>
      <c r="AS8" s="216"/>
      <c r="AT8"/>
      <c r="AU8"/>
    </row>
    <row r="9" spans="2:47" ht="24.75" customHeight="1" thickTop="1" thickBot="1">
      <c r="B9" s="213" t="s">
        <v>226</v>
      </c>
      <c r="F9" s="831" t="s">
        <v>153</v>
      </c>
      <c r="G9" s="832"/>
      <c r="H9" s="833"/>
      <c r="I9" s="153"/>
      <c r="J9" s="153"/>
      <c r="K9" s="153"/>
      <c r="L9" s="153"/>
      <c r="M9" s="153"/>
      <c r="N9" s="153"/>
      <c r="O9" s="153"/>
      <c r="P9" s="153"/>
      <c r="Q9" s="153"/>
      <c r="R9" s="153"/>
      <c r="S9" s="153"/>
      <c r="T9" s="153"/>
      <c r="U9" s="153"/>
      <c r="V9" s="140"/>
      <c r="W9" s="140"/>
      <c r="X9" s="140"/>
      <c r="Y9" s="106"/>
      <c r="Z9" s="106"/>
      <c r="AA9" s="106"/>
      <c r="AB9" s="106"/>
      <c r="AC9" s="106"/>
      <c r="AD9" s="869" t="s">
        <v>20</v>
      </c>
      <c r="AE9" s="66"/>
      <c r="AG9" s="820"/>
      <c r="AH9" s="821"/>
      <c r="AI9" s="821"/>
      <c r="AJ9" s="821"/>
      <c r="AK9" s="821"/>
      <c r="AL9" s="821"/>
      <c r="AM9" s="62" t="s">
        <v>13</v>
      </c>
      <c r="AN9" s="63"/>
      <c r="AO9" s="63"/>
      <c r="AP9" s="63"/>
      <c r="AQ9" s="63"/>
      <c r="AR9" s="216"/>
      <c r="AS9" s="216"/>
      <c r="AT9"/>
      <c r="AU9"/>
    </row>
    <row r="10" spans="2:47" ht="24.75" customHeight="1" thickTop="1" thickBot="1">
      <c r="F10" s="107"/>
      <c r="G10" s="133"/>
      <c r="H10" s="133"/>
      <c r="I10" s="133"/>
      <c r="J10" s="133"/>
      <c r="K10" s="133"/>
      <c r="L10" s="133"/>
      <c r="M10" s="133"/>
      <c r="N10" s="133"/>
      <c r="O10" s="133"/>
      <c r="P10" s="133"/>
      <c r="Q10" s="133"/>
      <c r="R10" s="133"/>
      <c r="S10" s="133"/>
      <c r="T10" s="133"/>
      <c r="U10" s="133"/>
      <c r="V10" s="134"/>
      <c r="W10" s="134"/>
      <c r="X10" s="134"/>
      <c r="Y10" s="106"/>
      <c r="Z10" s="106"/>
      <c r="AA10" s="106"/>
      <c r="AC10" s="63"/>
      <c r="AD10" s="870"/>
      <c r="AE10" s="66"/>
      <c r="AM10" s="63"/>
      <c r="AN10" s="63"/>
      <c r="AO10" s="63"/>
      <c r="AP10" s="63"/>
      <c r="AQ10" s="63"/>
      <c r="AR10" s="216"/>
      <c r="AS10" s="216"/>
      <c r="AT10"/>
      <c r="AU10"/>
    </row>
    <row r="11" spans="2:47" ht="27" customHeight="1" thickTop="1" thickBot="1">
      <c r="C11" s="168" t="s">
        <v>154</v>
      </c>
      <c r="F11" s="55" t="s">
        <v>17</v>
      </c>
      <c r="G11" s="806" t="s">
        <v>339</v>
      </c>
      <c r="H11" s="807"/>
      <c r="I11" s="56"/>
      <c r="J11" s="57"/>
      <c r="K11" s="58"/>
      <c r="L11" s="823" t="s">
        <v>18</v>
      </c>
      <c r="M11" s="58"/>
      <c r="N11" s="59"/>
      <c r="O11" s="55" t="s">
        <v>19</v>
      </c>
      <c r="P11" s="829" t="s">
        <v>241</v>
      </c>
      <c r="Q11" s="829"/>
      <c r="R11" s="829"/>
      <c r="S11" s="830"/>
      <c r="T11" s="215"/>
      <c r="U11" s="75"/>
      <c r="V11" s="63"/>
      <c r="W11" s="63"/>
      <c r="X11"/>
      <c r="Y11"/>
      <c r="Z11"/>
      <c r="AA11"/>
      <c r="AB11" s="63"/>
      <c r="AC11" s="72"/>
      <c r="AD11" s="870"/>
      <c r="AE11" s="150"/>
      <c r="AF11" s="59"/>
      <c r="AG11" s="55" t="s">
        <v>36</v>
      </c>
      <c r="AH11" s="806" t="s">
        <v>245</v>
      </c>
      <c r="AI11" s="806"/>
      <c r="AJ11" s="806"/>
      <c r="AK11" s="806"/>
      <c r="AL11" s="806"/>
      <c r="AM11" s="807"/>
      <c r="AN11" s="63"/>
      <c r="AO11" s="63"/>
      <c r="AP11" s="63"/>
      <c r="AQ11" s="63"/>
      <c r="AR11" s="216"/>
      <c r="AS11" s="216"/>
      <c r="AT11"/>
      <c r="AU11"/>
    </row>
    <row r="12" spans="2:47" ht="24.75" customHeight="1" thickTop="1" thickBot="1">
      <c r="F12" s="810">
        <f>+ROUND(O12,2)+ROUND(O15,2)+ROUND(O18,2)+ROUND(O24,2)+O27-ROUND(F15,2)</f>
        <v>0</v>
      </c>
      <c r="G12" s="811"/>
      <c r="H12" s="62" t="s">
        <v>13</v>
      </c>
      <c r="I12" s="63"/>
      <c r="J12" s="64"/>
      <c r="K12" s="63"/>
      <c r="L12" s="824"/>
      <c r="M12" s="65"/>
      <c r="O12" s="820"/>
      <c r="P12" s="873"/>
      <c r="Q12" s="873"/>
      <c r="R12" s="873"/>
      <c r="S12" s="62" t="s">
        <v>13</v>
      </c>
      <c r="T12" s="63"/>
      <c r="U12" s="63"/>
      <c r="V12" s="63"/>
      <c r="W12" s="63"/>
      <c r="X12"/>
      <c r="Y12"/>
      <c r="Z12"/>
      <c r="AA12"/>
      <c r="AB12" s="66"/>
      <c r="AD12" s="870"/>
      <c r="AF12" s="142"/>
      <c r="AG12" s="820"/>
      <c r="AH12" s="821"/>
      <c r="AI12" s="821"/>
      <c r="AJ12" s="821"/>
      <c r="AK12" s="821"/>
      <c r="AL12" s="821"/>
      <c r="AM12" s="62" t="s">
        <v>13</v>
      </c>
      <c r="AN12" s="63"/>
      <c r="AO12" s="63"/>
      <c r="AP12" s="63"/>
      <c r="AQ12" s="63"/>
      <c r="AR12" s="216"/>
      <c r="AS12" s="216"/>
      <c r="AT12"/>
      <c r="AU12"/>
    </row>
    <row r="13" spans="2:47" ht="24.75" customHeight="1" thickTop="1" thickBot="1">
      <c r="I13" s="63"/>
      <c r="J13" s="67"/>
      <c r="K13" s="63"/>
      <c r="L13" s="824"/>
      <c r="M13" s="66"/>
      <c r="T13" s="63"/>
      <c r="U13" s="63"/>
      <c r="V13" s="63"/>
      <c r="W13" s="63"/>
      <c r="X13"/>
      <c r="Y13"/>
      <c r="Z13"/>
      <c r="AA13"/>
      <c r="AB13" s="66"/>
      <c r="AD13" s="870"/>
      <c r="AF13" s="148"/>
      <c r="AG13" s="145"/>
      <c r="AH13" s="146"/>
      <c r="AI13" s="146"/>
      <c r="AJ13" s="146"/>
      <c r="AK13" s="146"/>
      <c r="AL13" s="147"/>
      <c r="AM13" s="147"/>
      <c r="AP13" s="51"/>
      <c r="AQ13" s="51"/>
      <c r="AR13" s="144"/>
      <c r="AS13" s="144"/>
      <c r="AT13" s="463"/>
      <c r="AU13" s="63"/>
    </row>
    <row r="14" spans="2:47" ht="27" customHeight="1" thickTop="1" thickBot="1">
      <c r="F14" s="69" t="s">
        <v>399</v>
      </c>
      <c r="G14" s="822" t="s">
        <v>160</v>
      </c>
      <c r="H14" s="809"/>
      <c r="I14" s="70"/>
      <c r="J14" s="71"/>
      <c r="K14" s="63"/>
      <c r="L14" s="824"/>
      <c r="M14" s="66"/>
      <c r="N14" s="58"/>
      <c r="O14" s="55" t="s">
        <v>24</v>
      </c>
      <c r="P14" s="829" t="s">
        <v>296</v>
      </c>
      <c r="Q14" s="829"/>
      <c r="R14" s="829"/>
      <c r="S14" s="830"/>
      <c r="T14" s="215"/>
      <c r="U14" s="75"/>
      <c r="V14" s="63"/>
      <c r="W14" s="63"/>
      <c r="X14"/>
      <c r="Y14"/>
      <c r="Z14"/>
      <c r="AA14"/>
      <c r="AB14" s="66"/>
      <c r="AD14" s="871"/>
      <c r="AF14" s="149"/>
      <c r="AG14" s="61" t="s">
        <v>135</v>
      </c>
      <c r="AH14" s="865" t="s">
        <v>255</v>
      </c>
      <c r="AI14" s="865"/>
      <c r="AJ14" s="865"/>
      <c r="AK14" s="865"/>
      <c r="AL14" s="865"/>
      <c r="AM14" s="866"/>
      <c r="AN14"/>
      <c r="AR14" s="144"/>
      <c r="AS14" s="144"/>
      <c r="AT14" s="463"/>
      <c r="AU14" s="63"/>
    </row>
    <row r="15" spans="2:47" ht="24.75" customHeight="1" thickBot="1">
      <c r="F15" s="854"/>
      <c r="G15" s="855"/>
      <c r="H15" s="54" t="s">
        <v>13</v>
      </c>
      <c r="I15" s="63"/>
      <c r="J15" s="66"/>
      <c r="K15" s="63"/>
      <c r="L15" s="824"/>
      <c r="M15" s="66"/>
      <c r="O15" s="820"/>
      <c r="P15" s="874"/>
      <c r="Q15" s="874"/>
      <c r="R15" s="874"/>
      <c r="S15" s="62" t="s">
        <v>13</v>
      </c>
      <c r="T15" s="63"/>
      <c r="U15" s="63"/>
      <c r="V15" s="63"/>
      <c r="W15" s="63"/>
      <c r="X15"/>
      <c r="Y15"/>
      <c r="Z15"/>
      <c r="AA15"/>
      <c r="AB15" s="66"/>
      <c r="AG15" s="802"/>
      <c r="AH15" s="803"/>
      <c r="AI15" s="803"/>
      <c r="AJ15" s="803"/>
      <c r="AK15" s="803"/>
      <c r="AL15" s="803"/>
      <c r="AM15" s="54" t="s">
        <v>13</v>
      </c>
      <c r="AN15"/>
      <c r="AR15" s="73" t="s">
        <v>30</v>
      </c>
      <c r="AS15" s="74"/>
    </row>
    <row r="16" spans="2:47" ht="24.75" customHeight="1" thickTop="1" thickBot="1">
      <c r="J16" s="66"/>
      <c r="K16" s="63"/>
      <c r="L16" s="824"/>
      <c r="M16" s="66"/>
      <c r="O16" s="872" t="str">
        <f>+IF(X18=0,"",IF(X18-O18=X18,"エラー！：⑥残さ物量があるのに、④自ら中間処理した量がゼロになっています",""))</f>
        <v/>
      </c>
      <c r="P16" s="872"/>
      <c r="Q16" s="872"/>
      <c r="R16" s="872"/>
      <c r="S16" s="872"/>
      <c r="T16" s="872"/>
      <c r="U16" s="872"/>
      <c r="V16" s="872"/>
      <c r="W16" s="872"/>
      <c r="X16" s="872"/>
      <c r="Y16" s="872"/>
      <c r="Z16" s="872"/>
      <c r="AA16" s="872"/>
      <c r="AB16" s="66"/>
      <c r="AC16" s="63"/>
      <c r="AD16" s="211"/>
      <c r="AO16" s="60"/>
      <c r="AP16" s="63"/>
      <c r="AR16" s="804" t="s">
        <v>134</v>
      </c>
      <c r="AS16" s="805"/>
      <c r="AT16" s="357"/>
      <c r="AU16" s="54" t="s">
        <v>13</v>
      </c>
    </row>
    <row r="17" spans="2:48" ht="27" customHeight="1" thickTop="1" thickBot="1">
      <c r="J17" s="66"/>
      <c r="K17" s="63"/>
      <c r="L17" s="824"/>
      <c r="M17" s="66"/>
      <c r="N17" s="58"/>
      <c r="O17" s="55" t="s">
        <v>27</v>
      </c>
      <c r="P17" s="806" t="s">
        <v>242</v>
      </c>
      <c r="Q17" s="806"/>
      <c r="R17" s="806"/>
      <c r="S17" s="807"/>
      <c r="T17" s="867"/>
      <c r="U17" s="868"/>
      <c r="V17" s="868"/>
      <c r="W17" s="868"/>
      <c r="X17" s="141" t="s">
        <v>21</v>
      </c>
      <c r="Y17" s="806" t="s">
        <v>244</v>
      </c>
      <c r="Z17" s="806"/>
      <c r="AA17" s="807"/>
      <c r="AB17" s="154"/>
      <c r="AC17" s="149"/>
      <c r="AD17" s="812" t="s">
        <v>28</v>
      </c>
      <c r="AE17" s="58"/>
      <c r="AF17" s="58"/>
      <c r="AG17" s="361" t="s">
        <v>137</v>
      </c>
      <c r="AH17" s="822" t="s">
        <v>246</v>
      </c>
      <c r="AI17" s="822"/>
      <c r="AJ17" s="822"/>
      <c r="AK17" s="809"/>
      <c r="AL17" s="58"/>
      <c r="AM17" s="370"/>
      <c r="AN17" s="808" t="s">
        <v>222</v>
      </c>
      <c r="AO17" s="809"/>
      <c r="AP17" s="372"/>
      <c r="AR17" s="804" t="s">
        <v>228</v>
      </c>
      <c r="AS17" s="805"/>
      <c r="AT17" s="357"/>
      <c r="AU17" s="54" t="s">
        <v>34</v>
      </c>
      <c r="AV17" s="63"/>
    </row>
    <row r="18" spans="2:48" ht="24.75" customHeight="1" thickBot="1">
      <c r="J18" s="66"/>
      <c r="K18" s="63"/>
      <c r="L18" s="824"/>
      <c r="M18" s="66"/>
      <c r="O18" s="820"/>
      <c r="P18" s="873"/>
      <c r="Q18" s="873"/>
      <c r="R18" s="873"/>
      <c r="S18" s="62" t="s">
        <v>14</v>
      </c>
      <c r="T18"/>
      <c r="U18" s="363"/>
      <c r="V18"/>
      <c r="W18" s="220"/>
      <c r="X18" s="810">
        <f>+ROUND(AG9,2)+ROUND(AG12,2)+ROUND(AG15,2)+AG18</f>
        <v>0</v>
      </c>
      <c r="Y18" s="811"/>
      <c r="Z18" s="811"/>
      <c r="AA18" s="62" t="s">
        <v>4</v>
      </c>
      <c r="AB18" s="219"/>
      <c r="AC18" s="219"/>
      <c r="AD18" s="813"/>
      <c r="AG18" s="815">
        <f>+ROUND(AN18,2)+ROUND(AN21,2)</f>
        <v>0</v>
      </c>
      <c r="AH18" s="816"/>
      <c r="AI18" s="816"/>
      <c r="AJ18" s="816"/>
      <c r="AK18" s="54" t="s">
        <v>13</v>
      </c>
      <c r="AL18" s="65"/>
      <c r="AN18" s="445">
        <f>+ROUND(AT16,2)+ROUND(AT17,2)+ROUND(AT18,2)</f>
        <v>0</v>
      </c>
      <c r="AO18" s="54" t="s">
        <v>34</v>
      </c>
      <c r="AR18" s="804" t="s">
        <v>136</v>
      </c>
      <c r="AS18" s="805"/>
      <c r="AT18" s="357"/>
      <c r="AU18" s="54" t="s">
        <v>26</v>
      </c>
    </row>
    <row r="19" spans="2:48" ht="24.75" customHeight="1" thickTop="1" thickBot="1">
      <c r="J19" s="66"/>
      <c r="K19" s="63"/>
      <c r="L19" s="824"/>
      <c r="M19" s="66"/>
      <c r="O19" s="135"/>
      <c r="P19" s="362"/>
      <c r="Q19" s="223"/>
      <c r="R19" s="135"/>
      <c r="S19" s="135"/>
      <c r="T19" s="137"/>
      <c r="U19" s="364"/>
      <c r="V19" s="137"/>
      <c r="W19" s="137"/>
      <c r="X19" s="136"/>
      <c r="Y19" s="136"/>
      <c r="Z19" s="136"/>
      <c r="AA19" s="136"/>
      <c r="AB19" s="63"/>
      <c r="AC19" s="63"/>
      <c r="AD19" s="813"/>
      <c r="AG19" s="63"/>
      <c r="AH19" s="66"/>
      <c r="AI19" s="63"/>
      <c r="AJ19" s="63"/>
      <c r="AK19" s="63"/>
      <c r="AL19" s="66"/>
      <c r="AR19"/>
      <c r="AS19"/>
      <c r="AT19"/>
      <c r="AU19"/>
      <c r="AV19"/>
    </row>
    <row r="20" spans="2:48" ht="27" customHeight="1" thickTop="1" thickBot="1">
      <c r="B20" s="856" t="s">
        <v>417</v>
      </c>
      <c r="C20" s="856"/>
      <c r="D20" s="856"/>
      <c r="E20" s="856"/>
      <c r="F20" s="856"/>
      <c r="G20" s="856"/>
      <c r="H20" s="856"/>
      <c r="J20" s="66"/>
      <c r="K20" s="63"/>
      <c r="L20" s="824"/>
      <c r="M20" s="66"/>
      <c r="O20" s="55" t="s">
        <v>49</v>
      </c>
      <c r="P20" s="806" t="s">
        <v>243</v>
      </c>
      <c r="Q20" s="806"/>
      <c r="R20" s="806"/>
      <c r="S20" s="807"/>
      <c r="T20" s="135"/>
      <c r="U20" s="365"/>
      <c r="V20" s="368"/>
      <c r="W20" s="369"/>
      <c r="X20" s="141" t="s">
        <v>25</v>
      </c>
      <c r="Y20" s="806" t="s">
        <v>240</v>
      </c>
      <c r="Z20" s="806"/>
      <c r="AA20" s="807"/>
      <c r="AB20" s="63"/>
      <c r="AC20" s="63"/>
      <c r="AD20" s="813"/>
      <c r="AF20" s="63"/>
      <c r="AG20" s="63"/>
      <c r="AH20" s="66"/>
      <c r="AI20" s="63"/>
      <c r="AJ20" s="63"/>
      <c r="AK20" s="152"/>
      <c r="AL20" s="66"/>
      <c r="AM20" s="371"/>
      <c r="AN20" s="808" t="s">
        <v>224</v>
      </c>
      <c r="AO20" s="809"/>
      <c r="AP20" s="217"/>
      <c r="AQ20" s="63"/>
      <c r="AR20" s="68"/>
      <c r="AS20" s="68"/>
      <c r="AV20" s="63"/>
    </row>
    <row r="21" spans="2:48" ht="24.75" customHeight="1" thickBot="1">
      <c r="B21" s="856"/>
      <c r="C21" s="856"/>
      <c r="D21" s="856"/>
      <c r="E21" s="856"/>
      <c r="F21" s="856"/>
      <c r="G21" s="856"/>
      <c r="H21" s="856"/>
      <c r="J21" s="66"/>
      <c r="K21" s="63"/>
      <c r="L21" s="824"/>
      <c r="M21" s="66"/>
      <c r="O21" s="820"/>
      <c r="P21" s="864"/>
      <c r="Q21" s="864"/>
      <c r="R21" s="864"/>
      <c r="S21" s="62" t="s">
        <v>13</v>
      </c>
      <c r="T21" s="135"/>
      <c r="U21" s="135"/>
      <c r="V21" s="135"/>
      <c r="W21" s="135"/>
      <c r="X21" s="810">
        <f>+O18-X18</f>
        <v>0</v>
      </c>
      <c r="Y21" s="811"/>
      <c r="Z21" s="811"/>
      <c r="AA21" s="62" t="s">
        <v>4</v>
      </c>
      <c r="AB21" s="137"/>
      <c r="AC21" s="63"/>
      <c r="AD21" s="814"/>
      <c r="AF21" s="63"/>
      <c r="AG21" s="63"/>
      <c r="AH21" s="66"/>
      <c r="AI21" s="63"/>
      <c r="AJ21" s="63"/>
      <c r="AK21" s="63"/>
      <c r="AL21" s="63"/>
      <c r="AM21" s="152"/>
      <c r="AN21" s="357"/>
      <c r="AO21" s="54" t="s">
        <v>38</v>
      </c>
      <c r="AP21" s="217"/>
      <c r="AQ21" s="63"/>
      <c r="AR21" s="216"/>
      <c r="AS21" s="216"/>
      <c r="AT21"/>
      <c r="AU21"/>
    </row>
    <row r="22" spans="2:48" ht="24.75" customHeight="1" thickTop="1" thickBot="1">
      <c r="B22" s="857"/>
      <c r="C22" s="857"/>
      <c r="D22" s="857"/>
      <c r="E22" s="857"/>
      <c r="F22" s="857"/>
      <c r="G22" s="857"/>
      <c r="H22" s="857"/>
      <c r="J22" s="66"/>
      <c r="K22" s="63"/>
      <c r="L22" s="824"/>
      <c r="M22" s="66"/>
      <c r="O22" s="880" t="str">
        <f>+IF(O21=0,"",IF(O18&lt;O21,"エラー !：④の内数である⑤の量が④を超えています",""))</f>
        <v/>
      </c>
      <c r="P22" s="880"/>
      <c r="Q22" s="880"/>
      <c r="R22" s="880"/>
      <c r="S22" s="880"/>
      <c r="T22" s="880"/>
      <c r="U22" s="880"/>
      <c r="V22" s="136"/>
      <c r="W22" s="136"/>
      <c r="X22" s="136"/>
      <c r="Y22" s="136"/>
      <c r="Z22" s="136"/>
      <c r="AA22" s="136"/>
      <c r="AB22" s="63"/>
      <c r="AC22" s="63"/>
      <c r="AD22" s="211"/>
      <c r="AF22" s="63"/>
      <c r="AG22" s="63"/>
      <c r="AH22" s="66"/>
      <c r="AI22" s="63"/>
      <c r="AJ22" s="63"/>
      <c r="AK22" s="63"/>
      <c r="AL22" s="63"/>
      <c r="AM22" s="63"/>
    </row>
    <row r="23" spans="2:48" ht="27" customHeight="1" thickTop="1" thickBot="1">
      <c r="B23" s="852" t="s">
        <v>156</v>
      </c>
      <c r="C23" s="849"/>
      <c r="D23" s="849"/>
      <c r="E23" s="853"/>
      <c r="F23" s="848" t="s">
        <v>418</v>
      </c>
      <c r="G23" s="849"/>
      <c r="H23" s="850"/>
      <c r="J23" s="66"/>
      <c r="K23" s="63"/>
      <c r="L23" s="824"/>
      <c r="M23" s="66"/>
      <c r="N23" s="58"/>
      <c r="O23" s="61" t="s">
        <v>73</v>
      </c>
      <c r="P23" s="822" t="s">
        <v>259</v>
      </c>
      <c r="Q23" s="822"/>
      <c r="R23" s="822"/>
      <c r="S23" s="809"/>
      <c r="T23" s="818"/>
      <c r="U23" s="819"/>
      <c r="V23" s="819"/>
      <c r="W23" s="819"/>
      <c r="AB23" s="63"/>
      <c r="AC23" s="63"/>
      <c r="AD23" s="216"/>
      <c r="AE23"/>
      <c r="AF23"/>
      <c r="AG23"/>
      <c r="AH23" s="373"/>
      <c r="AI23" s="216"/>
      <c r="AJ23" s="63"/>
      <c r="AK23" s="63"/>
      <c r="AL23" s="63"/>
      <c r="AM23" s="156"/>
      <c r="AO23" s="63"/>
      <c r="AQ23" s="59"/>
      <c r="AR23" s="141" t="s">
        <v>149</v>
      </c>
      <c r="AS23" s="806" t="s">
        <v>150</v>
      </c>
      <c r="AT23" s="806"/>
      <c r="AU23" s="807"/>
    </row>
    <row r="24" spans="2:48" ht="27" customHeight="1" thickBot="1">
      <c r="B24" s="839" t="s">
        <v>157</v>
      </c>
      <c r="C24" s="822"/>
      <c r="D24" s="822"/>
      <c r="E24" s="809"/>
      <c r="F24" s="800">
        <v>0</v>
      </c>
      <c r="G24" s="801"/>
      <c r="H24" s="221" t="s">
        <v>155</v>
      </c>
      <c r="J24" s="66"/>
      <c r="K24" s="63"/>
      <c r="L24" s="825"/>
      <c r="O24" s="802"/>
      <c r="P24" s="817"/>
      <c r="Q24" s="817"/>
      <c r="R24" s="817"/>
      <c r="S24" s="54" t="s">
        <v>34</v>
      </c>
      <c r="T24"/>
      <c r="U24"/>
      <c r="V24"/>
      <c r="W24"/>
      <c r="AB24" s="63"/>
      <c r="AC24" s="63"/>
      <c r="AD24" s="216"/>
      <c r="AE24"/>
      <c r="AF24"/>
      <c r="AG24"/>
      <c r="AH24" s="373"/>
      <c r="AI24" s="216"/>
      <c r="AJ24" s="63"/>
      <c r="AK24" s="146"/>
      <c r="AL24" s="63"/>
      <c r="AM24" s="63"/>
      <c r="AP24" s="66"/>
      <c r="AQ24" s="151"/>
      <c r="AR24" s="810">
        <f>+ROUND(AT16,2)+ROUND(Z28,2)</f>
        <v>0</v>
      </c>
      <c r="AS24" s="811"/>
      <c r="AT24" s="811"/>
      <c r="AU24" s="62" t="s">
        <v>13</v>
      </c>
    </row>
    <row r="25" spans="2:48" ht="27" customHeight="1" thickBot="1">
      <c r="B25" s="839" t="s">
        <v>158</v>
      </c>
      <c r="C25" s="822"/>
      <c r="D25" s="822"/>
      <c r="E25" s="809"/>
      <c r="F25" s="800">
        <v>0</v>
      </c>
      <c r="G25" s="801"/>
      <c r="H25" s="221" t="s">
        <v>155</v>
      </c>
      <c r="J25" s="66"/>
      <c r="K25" s="63"/>
      <c r="O25" s="63"/>
      <c r="P25" s="63"/>
      <c r="Q25" s="63"/>
      <c r="R25" s="63"/>
      <c r="S25" s="63"/>
      <c r="T25" s="63"/>
      <c r="U25" s="63"/>
      <c r="AD25" s="155"/>
      <c r="AG25" s="63"/>
      <c r="AH25" s="66"/>
      <c r="AI25" s="63"/>
      <c r="AJ25" s="63"/>
      <c r="AK25" s="212"/>
      <c r="AL25" s="212"/>
      <c r="AM25" s="212"/>
      <c r="AP25" s="375"/>
      <c r="AQ25" s="132"/>
    </row>
    <row r="26" spans="2:48" ht="27" customHeight="1" thickTop="1" thickBot="1">
      <c r="B26" s="839" t="s">
        <v>159</v>
      </c>
      <c r="C26" s="822"/>
      <c r="D26" s="822"/>
      <c r="E26" s="809"/>
      <c r="F26" s="800">
        <v>0</v>
      </c>
      <c r="G26" s="801"/>
      <c r="H26" s="221" t="s">
        <v>155</v>
      </c>
      <c r="J26" s="66"/>
      <c r="K26" s="149"/>
      <c r="L26" s="812" t="s">
        <v>35</v>
      </c>
      <c r="M26" s="58"/>
      <c r="N26" s="58"/>
      <c r="O26" s="361" t="s">
        <v>139</v>
      </c>
      <c r="P26" s="822" t="s">
        <v>140</v>
      </c>
      <c r="Q26" s="822"/>
      <c r="R26" s="822"/>
      <c r="S26" s="809"/>
      <c r="T26" s="58"/>
      <c r="U26" s="58"/>
      <c r="V26" s="58"/>
      <c r="W26" s="58"/>
      <c r="X26" s="58"/>
      <c r="Y26" s="58"/>
      <c r="Z26" s="58"/>
      <c r="AA26" s="58"/>
      <c r="AB26" s="58"/>
      <c r="AC26" s="58"/>
      <c r="AD26" s="58"/>
      <c r="AE26" s="58"/>
      <c r="AF26" s="58"/>
      <c r="AG26" s="58"/>
      <c r="AH26" s="72"/>
      <c r="AI26" s="58"/>
      <c r="AJ26" s="59"/>
      <c r="AK26" s="141" t="s">
        <v>146</v>
      </c>
      <c r="AL26" s="806" t="s">
        <v>247</v>
      </c>
      <c r="AM26" s="806"/>
      <c r="AN26" s="806"/>
      <c r="AO26" s="807"/>
      <c r="AP26" s="377"/>
      <c r="AQ26" s="378"/>
      <c r="AR26" s="141" t="s">
        <v>151</v>
      </c>
      <c r="AS26" s="806" t="s">
        <v>397</v>
      </c>
      <c r="AT26" s="806"/>
      <c r="AU26" s="807"/>
    </row>
    <row r="27" spans="2:48" ht="27" customHeight="1" thickBot="1">
      <c r="B27" s="839" t="s">
        <v>161</v>
      </c>
      <c r="C27" s="822"/>
      <c r="D27" s="822"/>
      <c r="E27" s="809"/>
      <c r="F27" s="800">
        <v>0</v>
      </c>
      <c r="G27" s="801"/>
      <c r="H27" s="221" t="s">
        <v>155</v>
      </c>
      <c r="L27" s="813"/>
      <c r="O27" s="815">
        <f>+Q30+ROUND(Q33,2)</f>
        <v>0</v>
      </c>
      <c r="P27" s="840"/>
      <c r="Q27" s="840"/>
      <c r="R27" s="840"/>
      <c r="S27" s="54" t="s">
        <v>38</v>
      </c>
      <c r="T27" s="75"/>
      <c r="U27" s="75"/>
      <c r="X27" s="73" t="s">
        <v>39</v>
      </c>
      <c r="Y27" s="76"/>
      <c r="AG27" s="63"/>
      <c r="AH27" s="63"/>
      <c r="AI27" s="63"/>
      <c r="AJ27" s="63"/>
      <c r="AK27" s="810">
        <f>+AG18+O27</f>
        <v>0</v>
      </c>
      <c r="AL27" s="811"/>
      <c r="AM27" s="811"/>
      <c r="AN27" s="811"/>
      <c r="AO27" s="62" t="s">
        <v>13</v>
      </c>
      <c r="AP27" s="375"/>
      <c r="AQ27" s="132"/>
      <c r="AR27" s="820"/>
      <c r="AS27" s="821"/>
      <c r="AT27" s="821"/>
      <c r="AU27" s="62" t="s">
        <v>13</v>
      </c>
    </row>
    <row r="28" spans="2:48" ht="27" customHeight="1" thickTop="1" thickBot="1">
      <c r="B28" s="839" t="s">
        <v>162</v>
      </c>
      <c r="C28" s="822"/>
      <c r="D28" s="822"/>
      <c r="E28" s="809"/>
      <c r="F28" s="800">
        <v>0</v>
      </c>
      <c r="G28" s="801"/>
      <c r="H28" s="221" t="s">
        <v>155</v>
      </c>
      <c r="L28" s="813"/>
      <c r="O28" s="66"/>
      <c r="T28" s="63"/>
      <c r="U28" s="63"/>
      <c r="X28" s="875" t="s">
        <v>134</v>
      </c>
      <c r="Y28" s="876"/>
      <c r="Z28" s="802"/>
      <c r="AA28" s="803"/>
      <c r="AB28" s="803"/>
      <c r="AC28" s="803"/>
      <c r="AD28" s="803"/>
      <c r="AE28" s="54" t="s">
        <v>13</v>
      </c>
      <c r="AG28" s="63"/>
      <c r="AH28" s="63"/>
      <c r="AM28" s="374"/>
      <c r="AP28" s="375"/>
      <c r="AQ28" s="132"/>
      <c r="AR28" s="603" t="str">
        <f>+IF(AR27=0,"",IF(AK27&lt;(AR24+AR27+AR31),"エラー !：⑩の内数である（⑫+⑬＋⑭）の量が⑩を超えています",""))</f>
        <v/>
      </c>
      <c r="AS28" s="602"/>
      <c r="AT28" s="602"/>
      <c r="AU28" s="602"/>
    </row>
    <row r="29" spans="2:48" ht="27" customHeight="1" thickTop="1" thickBot="1">
      <c r="B29" s="839" t="s">
        <v>163</v>
      </c>
      <c r="C29" s="822"/>
      <c r="D29" s="822"/>
      <c r="E29" s="809"/>
      <c r="F29" s="800">
        <v>0</v>
      </c>
      <c r="G29" s="801"/>
      <c r="H29" s="221" t="s">
        <v>155</v>
      </c>
      <c r="L29" s="813"/>
      <c r="O29" s="66"/>
      <c r="P29" s="149"/>
      <c r="Q29" s="61" t="s">
        <v>142</v>
      </c>
      <c r="R29" s="822" t="s">
        <v>33</v>
      </c>
      <c r="S29" s="844"/>
      <c r="T29" s="844"/>
      <c r="U29" s="845"/>
      <c r="V29" s="58"/>
      <c r="W29" s="77"/>
      <c r="X29" s="875" t="s">
        <v>227</v>
      </c>
      <c r="Y29" s="876"/>
      <c r="Z29" s="802"/>
      <c r="AA29" s="803"/>
      <c r="AB29" s="803"/>
      <c r="AC29" s="803"/>
      <c r="AD29" s="803"/>
      <c r="AE29" s="54" t="s">
        <v>13</v>
      </c>
      <c r="AG29" s="63"/>
      <c r="AH29" s="63"/>
      <c r="AI29" s="63"/>
      <c r="AJ29" s="63"/>
      <c r="AK29" s="141" t="s">
        <v>147</v>
      </c>
      <c r="AL29" s="806" t="s">
        <v>148</v>
      </c>
      <c r="AM29" s="806"/>
      <c r="AN29" s="806"/>
      <c r="AO29" s="807"/>
      <c r="AP29" s="376"/>
      <c r="AQ29" s="379"/>
      <c r="AR29" s="903" t="s">
        <v>152</v>
      </c>
      <c r="AS29" s="899" t="s">
        <v>398</v>
      </c>
      <c r="AT29" s="899"/>
      <c r="AU29" s="900"/>
    </row>
    <row r="30" spans="2:48" ht="27" customHeight="1" thickBot="1">
      <c r="B30" s="839" t="s">
        <v>164</v>
      </c>
      <c r="C30" s="822"/>
      <c r="D30" s="822"/>
      <c r="E30" s="809"/>
      <c r="F30" s="800">
        <v>0</v>
      </c>
      <c r="G30" s="801"/>
      <c r="H30" s="221" t="s">
        <v>155</v>
      </c>
      <c r="L30" s="813"/>
      <c r="O30" s="66"/>
      <c r="Q30" s="815">
        <f>+ROUND(Z28,2)+ROUND(Z29,2)+ROUND(Z30,2)</f>
        <v>0</v>
      </c>
      <c r="R30" s="840"/>
      <c r="S30" s="840"/>
      <c r="T30" s="840"/>
      <c r="U30" s="54" t="s">
        <v>16</v>
      </c>
      <c r="X30" s="875" t="s">
        <v>145</v>
      </c>
      <c r="Y30" s="876"/>
      <c r="Z30" s="802"/>
      <c r="AA30" s="803"/>
      <c r="AB30" s="803"/>
      <c r="AC30" s="803"/>
      <c r="AD30" s="803"/>
      <c r="AE30" s="54" t="s">
        <v>13</v>
      </c>
      <c r="AK30" s="820"/>
      <c r="AL30" s="821"/>
      <c r="AM30" s="821"/>
      <c r="AN30" s="821"/>
      <c r="AO30" s="62" t="s">
        <v>13</v>
      </c>
      <c r="AR30" s="904"/>
      <c r="AS30" s="901"/>
      <c r="AT30" s="901"/>
      <c r="AU30" s="902"/>
    </row>
    <row r="31" spans="2:48" ht="27" customHeight="1" thickTop="1" thickBot="1">
      <c r="B31" s="839" t="s">
        <v>165</v>
      </c>
      <c r="C31" s="822"/>
      <c r="D31" s="822"/>
      <c r="E31" s="809"/>
      <c r="F31" s="800">
        <v>0</v>
      </c>
      <c r="G31" s="801"/>
      <c r="H31" s="221" t="s">
        <v>155</v>
      </c>
      <c r="L31" s="813"/>
      <c r="O31" s="66"/>
      <c r="X31"/>
      <c r="Y31"/>
      <c r="Z31" s="78" t="s">
        <v>350</v>
      </c>
      <c r="AJ31" s="132"/>
      <c r="AK31" s="872" t="str">
        <f>+IF(AK30=0,"",IF(AK27&lt;AK30,"エラー !：⑩の内数である⑪の量が⑩を超えています",""))</f>
        <v/>
      </c>
      <c r="AL31" s="872"/>
      <c r="AM31" s="872"/>
      <c r="AN31" s="872"/>
      <c r="AO31" s="872"/>
      <c r="AP31" s="872"/>
      <c r="AQ31" s="51"/>
      <c r="AR31" s="897"/>
      <c r="AS31" s="898"/>
      <c r="AT31" s="898"/>
      <c r="AU31" s="167" t="s">
        <v>13</v>
      </c>
    </row>
    <row r="32" spans="2:48" ht="27" customHeight="1" thickTop="1" thickBot="1">
      <c r="B32" s="839" t="s">
        <v>374</v>
      </c>
      <c r="C32" s="822"/>
      <c r="D32" s="822"/>
      <c r="E32" s="809"/>
      <c r="F32" s="800">
        <v>0</v>
      </c>
      <c r="G32" s="801"/>
      <c r="H32" s="221" t="s">
        <v>155</v>
      </c>
      <c r="L32" s="813"/>
      <c r="O32" s="66"/>
      <c r="P32" s="149"/>
      <c r="Q32" s="61" t="s">
        <v>144</v>
      </c>
      <c r="R32" s="822" t="s">
        <v>37</v>
      </c>
      <c r="S32" s="844"/>
      <c r="T32" s="844"/>
      <c r="U32" s="845"/>
      <c r="V32" s="63"/>
      <c r="W32" s="63"/>
      <c r="X32"/>
      <c r="Y32"/>
      <c r="Z32" s="877" t="s">
        <v>294</v>
      </c>
      <c r="AA32" s="858"/>
      <c r="AB32" s="858"/>
      <c r="AC32" s="858"/>
      <c r="AD32" s="858"/>
      <c r="AE32" s="858"/>
      <c r="AF32" s="858" t="s">
        <v>295</v>
      </c>
      <c r="AG32" s="858"/>
      <c r="AH32" s="858"/>
      <c r="AI32" s="858"/>
      <c r="AJ32" s="858" t="s">
        <v>351</v>
      </c>
      <c r="AK32" s="858"/>
      <c r="AL32" s="858"/>
      <c r="AM32" s="858"/>
      <c r="AN32" s="861"/>
      <c r="AO32" s="214"/>
      <c r="AR32" s="604" t="str">
        <f>+IF(AR31=0,"",IF(AK27&lt;(AR24+AR27+AR31),"エラー !：⑩の内数である（⑫+⑬＋⑭）の量が⑩を超えています",""))</f>
        <v/>
      </c>
      <c r="AS32" s="601"/>
      <c r="AT32" s="601"/>
      <c r="AU32" s="601"/>
    </row>
    <row r="33" spans="2:61" ht="27" customHeight="1" thickBot="1">
      <c r="B33" s="841" t="s">
        <v>375</v>
      </c>
      <c r="C33" s="842"/>
      <c r="D33" s="842"/>
      <c r="E33" s="843"/>
      <c r="F33" s="846">
        <v>0</v>
      </c>
      <c r="G33" s="847"/>
      <c r="H33" s="222" t="s">
        <v>155</v>
      </c>
      <c r="L33" s="814"/>
      <c r="Q33" s="802"/>
      <c r="R33" s="803"/>
      <c r="S33" s="803"/>
      <c r="T33" s="803"/>
      <c r="U33" s="54" t="s">
        <v>38</v>
      </c>
      <c r="V33" s="63"/>
      <c r="W33" s="63"/>
      <c r="X33"/>
      <c r="Y33"/>
      <c r="Z33" s="878"/>
      <c r="AA33" s="859"/>
      <c r="AB33" s="859"/>
      <c r="AC33" s="859"/>
      <c r="AD33" s="859"/>
      <c r="AE33" s="859"/>
      <c r="AF33" s="859"/>
      <c r="AG33" s="859"/>
      <c r="AH33" s="859"/>
      <c r="AI33" s="859"/>
      <c r="AJ33" s="859"/>
      <c r="AK33" s="859"/>
      <c r="AL33" s="859"/>
      <c r="AM33" s="859"/>
      <c r="AN33" s="862"/>
      <c r="AO33" s="214"/>
    </row>
    <row r="34" spans="2:61" ht="18" customHeight="1">
      <c r="C34" s="432" t="str">
        <f>+IF(F30=0,"",IF(F29&lt;F30,"エラー !：上の表は、⑩の内数である⑪の量が⑩を超えています",""))</f>
        <v/>
      </c>
      <c r="Z34" s="879"/>
      <c r="AA34" s="860"/>
      <c r="AB34" s="860"/>
      <c r="AC34" s="860"/>
      <c r="AD34" s="860"/>
      <c r="AE34" s="860"/>
      <c r="AF34" s="860"/>
      <c r="AG34" s="860"/>
      <c r="AH34" s="860"/>
      <c r="AI34" s="860"/>
      <c r="AJ34" s="860"/>
      <c r="AK34" s="860"/>
      <c r="AL34" s="860"/>
      <c r="AM34" s="860"/>
      <c r="AN34" s="863"/>
      <c r="AO34" s="214"/>
    </row>
    <row r="35" spans="2:61" ht="15" customHeight="1">
      <c r="C35" s="433" t="str">
        <f>+IF(F31=0,"",IF(F29&lt;F31,"エラー !：上の表は、⑩の内数である⑫の量が⑩を超えています",""))</f>
        <v/>
      </c>
      <c r="AE35" s="75"/>
      <c r="AF35" s="75"/>
      <c r="AG35" s="75"/>
      <c r="AH35" s="75"/>
      <c r="AI35" s="75"/>
      <c r="AJ35" s="75"/>
      <c r="AK35" s="63"/>
      <c r="AL35" s="63"/>
      <c r="AM35" s="63"/>
      <c r="AN35" s="63"/>
      <c r="AO35" s="63"/>
      <c r="AP35" s="63"/>
      <c r="AQ35" s="63"/>
    </row>
    <row r="36" spans="2:61" ht="15" customHeight="1">
      <c r="C36" s="433" t="str">
        <f>+IF(F32=0,"",IF(F29&lt;F32,"エラー !：上の表は、⑩の内数である⑬の量が⑩を超えています",""))</f>
        <v/>
      </c>
      <c r="AE36" s="75"/>
      <c r="AF36" s="75"/>
      <c r="AG36" s="75"/>
      <c r="AH36" s="75"/>
      <c r="AI36" s="75"/>
      <c r="AJ36" s="75"/>
      <c r="AK36" s="75"/>
      <c r="AL36" s="157"/>
      <c r="AM36" s="157"/>
      <c r="AN36" s="132"/>
      <c r="AO36" s="63"/>
      <c r="AP36" s="63"/>
      <c r="AQ36" s="63"/>
      <c r="AR36" s="63"/>
      <c r="AS36" s="63"/>
      <c r="AT36" s="63"/>
      <c r="AU36" s="63"/>
      <c r="AV36" s="358"/>
      <c r="AW36" s="63"/>
      <c r="AX36" s="63"/>
      <c r="AY36" s="63"/>
      <c r="AZ36" s="63"/>
      <c r="BA36" s="63"/>
      <c r="BB36" s="63"/>
      <c r="BC36" s="63"/>
    </row>
    <row r="37" spans="2:61" ht="15" customHeight="1">
      <c r="C37" s="433" t="str">
        <f>+IF(F33=0,"",IF(F29&lt;F33,"エラー !：上の表は、⑩の内数である⑭の量が⑩を超えています",""))</f>
        <v/>
      </c>
      <c r="I37" s="79"/>
      <c r="J37" s="79"/>
      <c r="Q37" s="79"/>
      <c r="R37" s="79"/>
      <c r="S37" s="79"/>
      <c r="AE37" s="63"/>
      <c r="AF37" s="63"/>
      <c r="AG37" s="63"/>
      <c r="AH37" s="63"/>
      <c r="AI37" s="63"/>
      <c r="AJ37" s="63"/>
      <c r="AK37" s="75"/>
      <c r="AL37" s="132"/>
      <c r="AM37" s="132"/>
      <c r="AN37" s="132"/>
      <c r="AO37" s="63"/>
      <c r="AP37" s="63"/>
      <c r="AQ37" s="63"/>
      <c r="AR37" s="63"/>
      <c r="AS37" s="63"/>
      <c r="AT37" s="75"/>
      <c r="AU37" s="75"/>
      <c r="AV37" s="358"/>
      <c r="AW37" s="63"/>
      <c r="AX37" s="63"/>
      <c r="AY37" s="63"/>
      <c r="AZ37" s="63"/>
      <c r="BA37" s="63"/>
      <c r="BB37" s="63"/>
      <c r="BC37" s="63"/>
    </row>
    <row r="38" spans="2:61" ht="13.5">
      <c r="I38" s="79"/>
      <c r="J38" s="79"/>
      <c r="Q38" s="79"/>
      <c r="R38" s="79"/>
      <c r="S38" s="79"/>
      <c r="AE38" s="63"/>
      <c r="AF38" s="63"/>
      <c r="AG38" s="63"/>
      <c r="AH38" s="63"/>
      <c r="AI38" s="63"/>
      <c r="AJ38" s="63"/>
      <c r="AK38" s="75"/>
      <c r="AL38" s="132"/>
      <c r="AM38" s="132"/>
      <c r="AN38" s="132"/>
      <c r="AO38" s="63"/>
      <c r="AP38" s="63"/>
      <c r="AQ38" s="63"/>
      <c r="AR38" s="132"/>
      <c r="AS38" s="157"/>
      <c r="AT38" s="75"/>
      <c r="AU38" s="75"/>
      <c r="AV38" s="358"/>
      <c r="AW38" s="63"/>
      <c r="AX38" s="63"/>
      <c r="AY38" s="63"/>
      <c r="AZ38" s="63"/>
      <c r="BA38" s="63"/>
      <c r="BB38" s="63"/>
      <c r="BC38" s="63"/>
    </row>
    <row r="39" spans="2:61" ht="13.5">
      <c r="I39" s="79"/>
      <c r="J39" s="79"/>
      <c r="Q39" s="79"/>
      <c r="R39" s="79"/>
      <c r="S39" s="79"/>
      <c r="AE39" s="63"/>
      <c r="AF39" s="63"/>
      <c r="AG39" s="63"/>
      <c r="AH39" s="63"/>
      <c r="AI39" s="63"/>
      <c r="AJ39" s="63"/>
      <c r="AK39" s="75"/>
      <c r="AL39" s="132"/>
      <c r="AM39" s="132"/>
      <c r="AN39" s="132"/>
      <c r="AO39" s="63"/>
      <c r="AP39" s="63"/>
      <c r="AQ39" s="63"/>
      <c r="AR39" s="132"/>
      <c r="AS39" s="75"/>
      <c r="AT39" s="75"/>
      <c r="AU39" s="75"/>
      <c r="AV39" s="358"/>
      <c r="AW39" s="63"/>
      <c r="AX39" s="63"/>
      <c r="AY39" s="63"/>
      <c r="AZ39" s="63"/>
      <c r="BA39" s="63"/>
      <c r="BB39" s="63"/>
      <c r="BC39" s="63"/>
    </row>
    <row r="40" spans="2:61" ht="13.5">
      <c r="I40" s="79"/>
      <c r="J40" s="79"/>
      <c r="Q40" s="79"/>
      <c r="R40" s="79"/>
      <c r="S40" s="79"/>
      <c r="AE40" s="63"/>
      <c r="AF40" s="63"/>
      <c r="AG40" s="63"/>
      <c r="AH40" s="63"/>
      <c r="AI40" s="63"/>
      <c r="AJ40" s="63"/>
      <c r="AK40" s="75"/>
      <c r="AL40" s="132"/>
      <c r="AM40" s="132"/>
      <c r="AN40" s="132"/>
      <c r="AO40" s="63"/>
      <c r="AP40" s="63"/>
      <c r="AQ40" s="63"/>
      <c r="AR40" s="132"/>
      <c r="AS40" s="75"/>
      <c r="AT40" s="75"/>
      <c r="AU40" s="75"/>
      <c r="AV40" s="358"/>
      <c r="AW40" s="63"/>
      <c r="AX40" s="63"/>
      <c r="AY40" s="63"/>
      <c r="AZ40" s="63"/>
      <c r="BA40" s="63"/>
      <c r="BB40" s="63"/>
      <c r="BC40" s="63"/>
    </row>
    <row r="41" spans="2:61" ht="13.5">
      <c r="I41" s="79"/>
      <c r="J41" s="79"/>
      <c r="Q41" s="79"/>
      <c r="R41" s="79"/>
      <c r="S41" s="79"/>
      <c r="AE41" s="63"/>
      <c r="AF41" s="63"/>
      <c r="AG41" s="63"/>
      <c r="AH41" s="63"/>
      <c r="AI41" s="63"/>
      <c r="AJ41" s="63"/>
      <c r="AK41" s="63"/>
      <c r="AL41" s="63"/>
      <c r="AM41" s="63"/>
      <c r="AN41" s="63"/>
      <c r="AO41" s="63"/>
      <c r="AP41" s="63"/>
      <c r="AQ41" s="63"/>
      <c r="AR41" s="132"/>
      <c r="AS41" s="75"/>
      <c r="AT41" s="75"/>
      <c r="AU41" s="75"/>
      <c r="AV41" s="358"/>
      <c r="AW41" s="63"/>
      <c r="AX41" s="63"/>
      <c r="AY41" s="63"/>
      <c r="AZ41" s="63"/>
      <c r="BA41" s="63"/>
      <c r="BB41" s="63"/>
      <c r="BC41" s="63"/>
    </row>
    <row r="42" spans="2:61" ht="13.5">
      <c r="H42" s="79"/>
      <c r="I42" s="79"/>
      <c r="J42" s="79"/>
      <c r="Q42" s="79"/>
      <c r="R42" s="79"/>
      <c r="S42" s="79"/>
      <c r="AP42" s="63"/>
      <c r="AQ42" s="63"/>
      <c r="AR42" s="132"/>
      <c r="AS42" s="75"/>
      <c r="AV42" s="63"/>
      <c r="AW42" s="63"/>
      <c r="AX42" s="63"/>
      <c r="AY42" s="63"/>
      <c r="AZ42" s="63"/>
      <c r="BA42" s="63"/>
      <c r="BB42" s="63"/>
      <c r="BC42" s="63"/>
    </row>
    <row r="43" spans="2:61">
      <c r="H43" s="79"/>
      <c r="I43" s="79"/>
      <c r="J43" s="79"/>
      <c r="Q43" s="79"/>
      <c r="R43" s="79"/>
      <c r="S43" s="79"/>
      <c r="AV43" s="358"/>
      <c r="AW43" s="63"/>
      <c r="AX43" s="63"/>
      <c r="AY43" s="63"/>
      <c r="AZ43" s="63"/>
      <c r="BA43" s="63"/>
      <c r="BB43" s="63"/>
      <c r="BC43" s="63"/>
    </row>
    <row r="44" spans="2:61">
      <c r="H44" s="79"/>
      <c r="I44" s="79"/>
      <c r="J44" s="79"/>
      <c r="Q44" s="79"/>
      <c r="R44" s="79"/>
      <c r="S44" s="79"/>
      <c r="AV44" s="358"/>
      <c r="AW44" s="63"/>
      <c r="AX44" s="63"/>
      <c r="AY44" s="63"/>
      <c r="AZ44" s="63"/>
      <c r="BA44" s="63"/>
      <c r="BB44" s="63"/>
      <c r="BC44" s="63"/>
    </row>
    <row r="45" spans="2:61">
      <c r="H45" s="79"/>
      <c r="I45" s="79"/>
      <c r="J45" s="79"/>
      <c r="Q45" s="79"/>
      <c r="R45" s="79"/>
      <c r="S45" s="79"/>
    </row>
    <row r="46" spans="2:61">
      <c r="H46" s="79"/>
      <c r="I46" s="79"/>
      <c r="J46" s="79"/>
      <c r="Q46" s="79"/>
      <c r="R46" s="79"/>
      <c r="S46" s="79"/>
    </row>
    <row r="47" spans="2:61" ht="13.5">
      <c r="H47" s="79"/>
      <c r="I47" s="79"/>
      <c r="J47" s="79"/>
      <c r="Q47" s="79"/>
      <c r="R47" s="79"/>
      <c r="S47" s="79"/>
      <c r="BG47" s="80"/>
      <c r="BH47" s="80"/>
      <c r="BI47" s="78"/>
    </row>
    <row r="48" spans="2:61">
      <c r="H48" s="79"/>
      <c r="I48" s="79"/>
      <c r="J48" s="79"/>
      <c r="Q48" s="79"/>
      <c r="R48" s="79"/>
      <c r="S48" s="79"/>
      <c r="BG48" s="78"/>
    </row>
    <row r="49" spans="7:61">
      <c r="G49" s="79"/>
      <c r="H49" s="79"/>
      <c r="I49" s="79"/>
      <c r="J49" s="79"/>
      <c r="Q49" s="79"/>
      <c r="R49" s="79"/>
      <c r="S49" s="79"/>
      <c r="BD49" s="78"/>
      <c r="BE49" s="78"/>
      <c r="BF49" s="78"/>
      <c r="BG49" s="78"/>
    </row>
    <row r="50" spans="7:61">
      <c r="G50" s="79"/>
      <c r="H50" s="79"/>
      <c r="I50" s="79"/>
      <c r="J50" s="79"/>
      <c r="Q50" s="79"/>
      <c r="R50" s="79"/>
      <c r="S50" s="79"/>
      <c r="BD50" s="78"/>
      <c r="BE50" s="78"/>
      <c r="BF50" s="78"/>
      <c r="BG50" s="78"/>
    </row>
    <row r="51" spans="7:61">
      <c r="G51" s="79"/>
      <c r="H51" s="79"/>
      <c r="I51" s="79"/>
      <c r="J51" s="79"/>
      <c r="Q51" s="79"/>
      <c r="R51" s="79"/>
      <c r="S51" s="79"/>
      <c r="BD51" s="78"/>
      <c r="BE51" s="78"/>
      <c r="BF51" s="78"/>
      <c r="BG51" s="78"/>
    </row>
    <row r="52" spans="7:61">
      <c r="G52" s="79"/>
      <c r="H52" s="79"/>
      <c r="I52" s="79"/>
      <c r="J52" s="79"/>
      <c r="Q52" s="79"/>
      <c r="R52" s="79"/>
      <c r="S52" s="79"/>
      <c r="BD52" s="78"/>
      <c r="BE52" s="78"/>
      <c r="BF52" s="78"/>
      <c r="BG52" s="78"/>
    </row>
    <row r="53" spans="7:61">
      <c r="G53" s="79"/>
      <c r="H53" s="79"/>
      <c r="I53" s="79"/>
      <c r="J53" s="79"/>
      <c r="Q53" s="79"/>
      <c r="R53" s="79"/>
      <c r="S53" s="79"/>
      <c r="BD53" s="78"/>
      <c r="BF53" s="78"/>
      <c r="BG53" s="78"/>
      <c r="BH53" s="78"/>
      <c r="BI53" s="78"/>
    </row>
    <row r="54" spans="7:61">
      <c r="G54" s="79"/>
      <c r="H54" s="79"/>
      <c r="I54" s="79"/>
      <c r="J54" s="79"/>
      <c r="Q54" s="79"/>
      <c r="R54" s="79"/>
      <c r="S54" s="79"/>
      <c r="BC54" s="78"/>
      <c r="BD54" s="81"/>
      <c r="BF54" s="78"/>
      <c r="BG54" s="78"/>
      <c r="BH54" s="78"/>
      <c r="BI54" s="78"/>
    </row>
    <row r="55" spans="7:61">
      <c r="G55" s="79"/>
      <c r="H55" s="79"/>
      <c r="I55" s="79"/>
      <c r="J55" s="79"/>
      <c r="Q55" s="79"/>
      <c r="R55" s="79"/>
      <c r="S55" s="79"/>
      <c r="BC55" s="78"/>
      <c r="BD55" s="81"/>
      <c r="BF55" s="78"/>
      <c r="BG55" s="78"/>
      <c r="BH55" s="78"/>
      <c r="BI55" s="78"/>
    </row>
    <row r="56" spans="7:61">
      <c r="G56" s="79"/>
      <c r="H56" s="79"/>
      <c r="I56" s="79"/>
      <c r="J56" s="79"/>
      <c r="Q56" s="79"/>
      <c r="R56" s="79"/>
      <c r="S56" s="79"/>
      <c r="BC56" s="78"/>
      <c r="BD56" s="81"/>
      <c r="BF56" s="78"/>
      <c r="BG56" s="78"/>
      <c r="BH56" s="78"/>
      <c r="BI56" s="78"/>
    </row>
    <row r="57" spans="7:61">
      <c r="G57" s="79"/>
      <c r="H57" s="79"/>
      <c r="BC57" s="78"/>
      <c r="BD57" s="81"/>
      <c r="BF57" s="78"/>
      <c r="BG57" s="78"/>
      <c r="BH57" s="78"/>
      <c r="BI57" s="78"/>
    </row>
    <row r="58" spans="7:61" ht="12.75">
      <c r="G58" s="79"/>
      <c r="H58" s="79"/>
      <c r="K58" s="79"/>
      <c r="L58" s="82"/>
      <c r="M58" s="79"/>
      <c r="N58" s="79"/>
      <c r="BC58" s="78"/>
      <c r="BD58" s="81"/>
      <c r="BF58" s="78"/>
      <c r="BG58" s="78"/>
      <c r="BH58" s="78"/>
      <c r="BI58" s="78"/>
    </row>
    <row r="59" spans="7:61">
      <c r="G59" s="79"/>
      <c r="H59" s="79"/>
      <c r="BC59" s="78"/>
      <c r="BD59" s="81"/>
      <c r="BF59" s="78"/>
      <c r="BG59" s="78"/>
      <c r="BH59" s="78"/>
      <c r="BI59" s="78"/>
    </row>
    <row r="60" spans="7:61">
      <c r="G60" s="79"/>
      <c r="H60" s="79"/>
      <c r="BC60" s="78"/>
      <c r="BD60" s="81"/>
      <c r="BF60" s="78"/>
      <c r="BG60" s="78"/>
      <c r="BH60" s="78"/>
      <c r="BI60" s="78"/>
    </row>
    <row r="61" spans="7:61">
      <c r="G61" s="79"/>
      <c r="H61" s="79"/>
      <c r="BC61" s="78"/>
      <c r="BD61" s="81"/>
      <c r="BF61" s="78"/>
      <c r="BG61" s="78"/>
      <c r="BH61" s="78"/>
      <c r="BI61" s="78"/>
    </row>
    <row r="62" spans="7:61">
      <c r="BC62" s="78"/>
      <c r="BD62" s="81"/>
      <c r="BF62" s="78"/>
      <c r="BG62" s="78"/>
      <c r="BH62" s="78"/>
      <c r="BI62" s="78"/>
    </row>
    <row r="63" spans="7:61">
      <c r="BC63" s="78"/>
      <c r="BD63" s="81"/>
      <c r="BF63" s="78"/>
      <c r="BG63" s="78"/>
      <c r="BH63" s="78"/>
      <c r="BI63" s="78"/>
    </row>
    <row r="64" spans="7:61">
      <c r="BC64" s="78"/>
      <c r="BD64" s="81"/>
      <c r="BF64" s="78"/>
      <c r="BG64" s="78"/>
      <c r="BH64" s="78"/>
      <c r="BI64" s="78"/>
    </row>
    <row r="65" spans="11:61">
      <c r="BC65" s="78"/>
      <c r="BD65" s="81"/>
      <c r="BF65" s="78"/>
      <c r="BG65" s="78"/>
      <c r="BH65" s="78"/>
      <c r="BI65" s="78"/>
    </row>
    <row r="66" spans="11:61">
      <c r="BC66" s="78"/>
      <c r="BD66" s="81"/>
      <c r="BF66" s="78"/>
      <c r="BG66" s="78"/>
      <c r="BH66" s="78"/>
      <c r="BI66" s="78"/>
    </row>
    <row r="67" spans="11:61">
      <c r="BC67" s="78"/>
      <c r="BD67" s="81"/>
      <c r="BF67" s="78"/>
      <c r="BG67" s="78"/>
      <c r="BH67" s="78"/>
      <c r="BI67" s="78"/>
    </row>
    <row r="69" spans="11:61" ht="12.75">
      <c r="K69" s="79"/>
      <c r="L69" s="82"/>
      <c r="M69" s="79"/>
      <c r="N69" s="79"/>
    </row>
    <row r="70" spans="11:61" ht="12.75">
      <c r="K70" s="79"/>
      <c r="L70" s="82"/>
      <c r="M70" s="79"/>
      <c r="N70" s="79"/>
    </row>
    <row r="71" spans="11:61" ht="12.75">
      <c r="K71" s="79"/>
      <c r="L71" s="82"/>
      <c r="M71" s="79"/>
      <c r="N71" s="79"/>
    </row>
    <row r="72" spans="11:61" ht="12.75">
      <c r="K72" s="79"/>
      <c r="L72" s="82"/>
      <c r="M72" s="79"/>
      <c r="N72" s="79"/>
    </row>
    <row r="73" spans="11:61" ht="12.75">
      <c r="K73" s="79"/>
      <c r="L73" s="82"/>
      <c r="M73" s="79"/>
      <c r="N73" s="79"/>
    </row>
    <row r="74" spans="11:61" ht="12.75">
      <c r="K74" s="79"/>
      <c r="L74" s="82"/>
      <c r="M74" s="79"/>
      <c r="N74" s="79"/>
    </row>
    <row r="75" spans="11:61" ht="12.75">
      <c r="K75" s="79"/>
      <c r="L75" s="82"/>
      <c r="M75" s="79"/>
      <c r="N75" s="79"/>
    </row>
    <row r="76" spans="11:61" ht="12.75">
      <c r="K76" s="79"/>
      <c r="L76" s="82"/>
      <c r="M76" s="79"/>
      <c r="N76" s="79"/>
    </row>
  </sheetData>
  <sheetProtection algorithmName="SHA-512" hashValue="DzxPE016pAIqtzIDeMoYFyf8W/e9efWqWbx0K3sIQjM2eSuNNNq8rccRybN2WhxB/IDkt+kZVTY8+l44oqkHnw==" saltValue="AH/I3jbiYQb2mYVIQ1o9UQ==" spinCount="100000" sheet="1" objects="1" scenarios="1"/>
  <mergeCells count="101">
    <mergeCell ref="P14:S14"/>
    <mergeCell ref="X28:Y28"/>
    <mergeCell ref="AL26:AO26"/>
    <mergeCell ref="O21:R21"/>
    <mergeCell ref="Y20:AA20"/>
    <mergeCell ref="AS26:AU26"/>
    <mergeCell ref="AR16:AS16"/>
    <mergeCell ref="AG15:AL15"/>
    <mergeCell ref="AH14:AM14"/>
    <mergeCell ref="O16:AA16"/>
    <mergeCell ref="AR18:AS18"/>
    <mergeCell ref="AR27:AT27"/>
    <mergeCell ref="P26:S26"/>
    <mergeCell ref="P23:S23"/>
    <mergeCell ref="T23:W23"/>
    <mergeCell ref="X21:Z21"/>
    <mergeCell ref="Z28:AD28"/>
    <mergeCell ref="AK31:AP31"/>
    <mergeCell ref="Q33:T33"/>
    <mergeCell ref="Q30:T30"/>
    <mergeCell ref="X30:Y30"/>
    <mergeCell ref="Z32:AE34"/>
    <mergeCell ref="AR17:AS17"/>
    <mergeCell ref="P20:S20"/>
    <mergeCell ref="O27:R27"/>
    <mergeCell ref="AR31:AT31"/>
    <mergeCell ref="P17:S17"/>
    <mergeCell ref="O18:R18"/>
    <mergeCell ref="O24:R24"/>
    <mergeCell ref="O22:U22"/>
    <mergeCell ref="AK30:AN30"/>
    <mergeCell ref="AS29:AU30"/>
    <mergeCell ref="AS23:AU23"/>
    <mergeCell ref="T17:W17"/>
    <mergeCell ref="AR29:AR30"/>
    <mergeCell ref="X29:Y29"/>
    <mergeCell ref="Z30:AD30"/>
    <mergeCell ref="Z29:AD29"/>
    <mergeCell ref="R29:U29"/>
    <mergeCell ref="AL29:AO29"/>
    <mergeCell ref="C8:J8"/>
    <mergeCell ref="D7:H7"/>
    <mergeCell ref="F32:G32"/>
    <mergeCell ref="F31:G31"/>
    <mergeCell ref="AG9:AL9"/>
    <mergeCell ref="AA3:AC3"/>
    <mergeCell ref="AO3:AQ4"/>
    <mergeCell ref="AD9:AD14"/>
    <mergeCell ref="AG12:AL12"/>
    <mergeCell ref="AH11:AM11"/>
    <mergeCell ref="AE5:AU5"/>
    <mergeCell ref="Y5:AC5"/>
    <mergeCell ref="R7:U7"/>
    <mergeCell ref="P11:S11"/>
    <mergeCell ref="AH8:AM8"/>
    <mergeCell ref="O12:R12"/>
    <mergeCell ref="AR3:AS3"/>
    <mergeCell ref="AR4:AS4"/>
    <mergeCell ref="AF32:AI34"/>
    <mergeCell ref="AJ32:AN34"/>
    <mergeCell ref="AN17:AO17"/>
    <mergeCell ref="AH17:AK17"/>
    <mergeCell ref="AR24:AT24"/>
    <mergeCell ref="R32:U32"/>
    <mergeCell ref="B32:E32"/>
    <mergeCell ref="B33:E33"/>
    <mergeCell ref="F12:G12"/>
    <mergeCell ref="B30:E30"/>
    <mergeCell ref="B31:E31"/>
    <mergeCell ref="B26:E26"/>
    <mergeCell ref="O15:R15"/>
    <mergeCell ref="AK27:AN27"/>
    <mergeCell ref="B2:G3"/>
    <mergeCell ref="F27:G27"/>
    <mergeCell ref="F15:G15"/>
    <mergeCell ref="F9:H9"/>
    <mergeCell ref="B7:C7"/>
    <mergeCell ref="L11:L24"/>
    <mergeCell ref="L26:L33"/>
    <mergeCell ref="F28:G28"/>
    <mergeCell ref="B28:E28"/>
    <mergeCell ref="F26:G26"/>
    <mergeCell ref="Y17:AA17"/>
    <mergeCell ref="AN20:AO20"/>
    <mergeCell ref="AD17:AD21"/>
    <mergeCell ref="AG18:AJ18"/>
    <mergeCell ref="X18:Z18"/>
    <mergeCell ref="F33:G33"/>
    <mergeCell ref="G11:H11"/>
    <mergeCell ref="F23:H23"/>
    <mergeCell ref="B29:E29"/>
    <mergeCell ref="B25:E25"/>
    <mergeCell ref="F25:G25"/>
    <mergeCell ref="B27:E27"/>
    <mergeCell ref="F29:G29"/>
    <mergeCell ref="F30:G30"/>
    <mergeCell ref="G14:H14"/>
    <mergeCell ref="B24:E24"/>
    <mergeCell ref="B23:E23"/>
    <mergeCell ref="F24:G24"/>
    <mergeCell ref="B20:H22"/>
  </mergeCells>
  <phoneticPr fontId="3"/>
  <dataValidations count="2">
    <dataValidation type="custom" allowBlank="1" showInputMessage="1" showErrorMessage="1" error="入力は少数第1位までにして下さい。" sqref="AT13:AT14 V7:W7">
      <formula1>V7=ROUND(V7,1)</formula1>
    </dataValidation>
    <dataValidation type="custom" allowBlank="1" showInputMessage="1" showErrorMessage="1" error="入力は少数第2位までにしてください。" sqref="AR31:AT31 F15:G15 O12:R12 O15:R15 O18:R18 O21:R21 O24:R24 AG9:AL9 AG12:AL12 AG15:AL15 AT16:AT18 AN21 Z28:AD30 Q33:T33 AK30:AN30 AR27:AT27 F24:G33">
      <formula1>F9=ROUND(F9,2)</formula1>
    </dataValidation>
  </dataValidations>
  <pageMargins left="0.59055118110236227" right="0.59055118110236227" top="0.62992125984251968" bottom="0.39370078740157483" header="0.51181102362204722" footer="0"/>
  <pageSetup paperSize="9" scale="70" orientation="landscape"/>
  <headerFooter alignWithMargins="0"/>
  <drawing r:id="rId1"/>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pageSetUpPr fitToPage="1"/>
  </sheetPr>
  <dimension ref="B1:BI76"/>
  <sheetViews>
    <sheetView showGridLines="0" topLeftCell="A22" zoomScaleNormal="100" workbookViewId="0">
      <selection activeCell="AJ32" sqref="AJ32:AN34"/>
    </sheetView>
  </sheetViews>
  <sheetFormatPr defaultColWidth="9" defaultRowHeight="12"/>
  <cols>
    <col min="1" max="2" width="2.875" style="50" customWidth="1"/>
    <col min="3" max="3" width="17.375" style="50" customWidth="1"/>
    <col min="4" max="5" width="2.875" style="50" customWidth="1"/>
    <col min="6" max="6" width="3" style="50" customWidth="1"/>
    <col min="7" max="7" width="11.5" style="50" customWidth="1"/>
    <col min="8" max="8" width="2.375" style="50" customWidth="1"/>
    <col min="9" max="10" width="2.5" style="50" customWidth="1"/>
    <col min="11" max="11" width="2.75" style="50" customWidth="1"/>
    <col min="12" max="12" width="2.875" style="50" customWidth="1"/>
    <col min="13" max="14" width="2.75" style="50" customWidth="1"/>
    <col min="15" max="15" width="3" style="50" customWidth="1"/>
    <col min="16" max="18" width="4.75" style="50" customWidth="1"/>
    <col min="19" max="21" width="2.875" style="50" customWidth="1"/>
    <col min="22" max="23" width="2.5" style="50" customWidth="1"/>
    <col min="24" max="24" width="2.875" style="50" customWidth="1"/>
    <col min="25" max="25" width="7.75" style="50" customWidth="1"/>
    <col min="26" max="26" width="4.75" style="50" customWidth="1"/>
    <col min="27" max="27" width="2" style="50" customWidth="1"/>
    <col min="28" max="29" width="2.375" style="50" customWidth="1"/>
    <col min="30" max="30" width="3.125" style="50" customWidth="1"/>
    <col min="31" max="32" width="2.375" style="50" customWidth="1"/>
    <col min="33" max="33" width="2.875" style="50" customWidth="1"/>
    <col min="34" max="34" width="7.75" style="50" customWidth="1"/>
    <col min="35" max="36" width="4.375" style="50" customWidth="1"/>
    <col min="37" max="37" width="3.375" style="50" customWidth="1"/>
    <col min="38" max="38" width="2.75" style="50" customWidth="1"/>
    <col min="39" max="39" width="2.875" style="50" customWidth="1"/>
    <col min="40" max="40" width="10.75" style="50" customWidth="1"/>
    <col min="41" max="41" width="2.875" style="50" customWidth="1"/>
    <col min="42" max="43" width="2.5" style="50" customWidth="1"/>
    <col min="44" max="44" width="2.75" style="50" customWidth="1"/>
    <col min="45" max="45" width="7.75" style="50" customWidth="1"/>
    <col min="46" max="46" width="11.75" style="50" customWidth="1"/>
    <col min="47" max="47" width="1.875" style="50" customWidth="1"/>
    <col min="48" max="57" width="9" style="50"/>
    <col min="58" max="58" width="16.25" style="50" customWidth="1"/>
    <col min="59" max="16384" width="9" style="50"/>
  </cols>
  <sheetData>
    <row r="1" spans="2:47" ht="27" customHeight="1">
      <c r="F1" s="49"/>
      <c r="R1" s="96" t="s">
        <v>75</v>
      </c>
      <c r="S1" s="96" t="s">
        <v>325</v>
      </c>
    </row>
    <row r="2" spans="2:47" ht="12" customHeight="1" thickBot="1">
      <c r="B2" s="826" t="s">
        <v>275</v>
      </c>
      <c r="C2" s="826"/>
      <c r="D2" s="826"/>
      <c r="E2" s="826"/>
      <c r="F2" s="826"/>
      <c r="G2" s="826"/>
      <c r="H2" s="131"/>
      <c r="I2" s="131"/>
      <c r="J2" s="131"/>
      <c r="K2" s="131"/>
      <c r="L2" s="131"/>
      <c r="M2" s="131"/>
      <c r="N2" s="131"/>
      <c r="O2" s="131"/>
      <c r="P2" s="131"/>
      <c r="Q2" s="131"/>
      <c r="R2" s="131"/>
      <c r="S2" s="131"/>
      <c r="T2" s="131"/>
      <c r="U2" s="131"/>
      <c r="V2" s="131"/>
      <c r="W2" s="131"/>
      <c r="X2" s="111"/>
      <c r="Y2" s="51"/>
      <c r="Z2" s="51"/>
      <c r="AA2" s="51"/>
      <c r="AB2" s="51"/>
      <c r="AC2" s="51"/>
      <c r="AD2" s="51"/>
      <c r="AE2" s="51"/>
      <c r="AF2" s="51"/>
      <c r="AG2" s="51"/>
      <c r="AH2" s="51"/>
      <c r="AI2" s="51"/>
      <c r="AJ2" s="51"/>
      <c r="AK2" s="51"/>
      <c r="AL2" s="51"/>
      <c r="AM2" s="51"/>
      <c r="AN2" s="51"/>
      <c r="AO2" s="51"/>
      <c r="AP2" s="51"/>
      <c r="AQ2" s="51"/>
      <c r="AR2" s="51"/>
      <c r="AS2" s="51"/>
      <c r="AT2" s="124"/>
      <c r="AU2" s="122"/>
    </row>
    <row r="3" spans="2:47" ht="13.15" customHeight="1">
      <c r="B3" s="826"/>
      <c r="C3" s="826"/>
      <c r="D3" s="826"/>
      <c r="E3" s="826"/>
      <c r="F3" s="826"/>
      <c r="G3" s="826"/>
      <c r="H3" s="131"/>
      <c r="I3" s="131"/>
      <c r="J3" s="131"/>
      <c r="K3" s="131"/>
      <c r="L3" s="131"/>
      <c r="M3" s="131"/>
      <c r="N3" s="131"/>
      <c r="O3" s="131"/>
      <c r="P3" s="131"/>
      <c r="Q3" s="131"/>
      <c r="R3" s="131"/>
      <c r="S3" s="131"/>
      <c r="T3" s="131"/>
      <c r="U3" s="131"/>
      <c r="V3" s="131"/>
      <c r="W3" s="131"/>
      <c r="X3" s="111"/>
      <c r="Y3" s="52"/>
      <c r="Z3" s="52"/>
      <c r="AA3" s="883"/>
      <c r="AB3" s="883"/>
      <c r="AC3" s="883"/>
      <c r="AD3" s="103"/>
      <c r="AE3" s="112"/>
      <c r="AF3" s="112"/>
      <c r="AG3" s="112"/>
      <c r="AH3" s="112"/>
      <c r="AI3" s="112"/>
      <c r="AJ3" s="112"/>
      <c r="AK3" s="112"/>
      <c r="AL3" s="112"/>
      <c r="AM3" s="112"/>
      <c r="AN3" s="112"/>
      <c r="AO3" s="905" t="s">
        <v>329</v>
      </c>
      <c r="AP3" s="888"/>
      <c r="AQ3" s="889"/>
      <c r="AR3" s="881" t="s">
        <v>0</v>
      </c>
      <c r="AS3" s="882"/>
      <c r="AT3" s="123" t="s">
        <v>87</v>
      </c>
      <c r="AU3" s="112"/>
    </row>
    <row r="4" spans="2:47" ht="14.25" thickBot="1">
      <c r="C4" s="111"/>
      <c r="F4" s="111"/>
      <c r="G4" s="111"/>
      <c r="H4" s="111"/>
      <c r="I4" s="111"/>
      <c r="J4" s="111"/>
      <c r="K4" s="111"/>
      <c r="L4" s="111"/>
      <c r="M4" s="111"/>
      <c r="N4" s="111"/>
      <c r="O4" s="111"/>
      <c r="P4" s="111"/>
      <c r="Q4" s="111"/>
      <c r="R4" s="111"/>
      <c r="S4" s="111"/>
      <c r="T4" s="111"/>
      <c r="U4" s="111"/>
      <c r="V4" s="111"/>
      <c r="W4" s="111"/>
      <c r="X4" s="111"/>
      <c r="Y4" s="52"/>
      <c r="Z4" s="52"/>
      <c r="AA4" s="113"/>
      <c r="AB4" s="113"/>
      <c r="AC4" s="113"/>
      <c r="AD4" s="103"/>
      <c r="AE4" s="112"/>
      <c r="AF4" s="112"/>
      <c r="AG4" s="112"/>
      <c r="AH4" s="112"/>
      <c r="AI4" s="112"/>
      <c r="AJ4" s="112"/>
      <c r="AK4" s="112"/>
      <c r="AL4" s="112"/>
      <c r="AM4" s="112"/>
      <c r="AN4" s="112"/>
      <c r="AO4" s="890"/>
      <c r="AP4" s="891"/>
      <c r="AQ4" s="892"/>
      <c r="AR4" s="893" t="str">
        <f>+表紙!Q29</f>
        <v>〇</v>
      </c>
      <c r="AS4" s="894"/>
      <c r="AT4" s="444">
        <f>+表紙!T29</f>
        <v>0</v>
      </c>
      <c r="AU4" s="112"/>
    </row>
    <row r="5" spans="2:47" ht="15" customHeight="1">
      <c r="B5" s="159" t="s">
        <v>83</v>
      </c>
      <c r="C5" s="159"/>
      <c r="F5" s="159"/>
      <c r="G5" s="110"/>
      <c r="H5" s="110"/>
      <c r="I5" s="110"/>
      <c r="J5" s="110"/>
      <c r="K5" s="110"/>
      <c r="L5" s="52"/>
      <c r="M5" s="52"/>
      <c r="N5" s="52"/>
      <c r="O5" s="52"/>
      <c r="P5" s="52"/>
      <c r="Q5" s="52"/>
      <c r="R5" s="52"/>
      <c r="S5" s="52"/>
      <c r="T5" s="52"/>
      <c r="U5" s="52"/>
      <c r="V5" s="52"/>
      <c r="W5" s="52"/>
      <c r="X5" s="52"/>
      <c r="Y5" s="906" t="s">
        <v>80</v>
      </c>
      <c r="Z5" s="906"/>
      <c r="AA5" s="907"/>
      <c r="AB5" s="907"/>
      <c r="AC5" s="907"/>
      <c r="AD5" s="103" t="s">
        <v>84</v>
      </c>
      <c r="AE5" s="895" t="str">
        <f>+表紙!F48</f>
        <v>日本飛行機株式会社　横浜工場</v>
      </c>
      <c r="AF5" s="895"/>
      <c r="AG5" s="895"/>
      <c r="AH5" s="895"/>
      <c r="AI5" s="895"/>
      <c r="AJ5" s="895"/>
      <c r="AK5" s="895"/>
      <c r="AL5" s="895"/>
      <c r="AM5" s="895"/>
      <c r="AN5" s="895"/>
      <c r="AO5" s="895"/>
      <c r="AP5" s="895"/>
      <c r="AQ5" s="895"/>
      <c r="AR5" s="895"/>
      <c r="AS5" s="895"/>
      <c r="AT5" s="895"/>
      <c r="AU5" s="895"/>
    </row>
    <row r="6" spans="2:47" ht="24.75" customHeight="1" thickBot="1">
      <c r="B6" s="494" t="s">
        <v>416</v>
      </c>
      <c r="C6" s="138"/>
      <c r="F6" s="138"/>
      <c r="G6" s="138"/>
      <c r="H6" s="138"/>
      <c r="I6" s="138"/>
      <c r="J6" s="138"/>
      <c r="K6" s="138"/>
      <c r="L6" s="138"/>
      <c r="M6" s="138"/>
      <c r="N6" s="138"/>
      <c r="O6" s="138"/>
      <c r="P6" s="138"/>
      <c r="Q6" s="138"/>
      <c r="R6" s="138"/>
      <c r="S6" s="138"/>
      <c r="T6" s="138"/>
      <c r="U6" s="138"/>
      <c r="V6" s="138"/>
      <c r="W6" s="138"/>
      <c r="X6" s="138"/>
      <c r="AB6" s="52"/>
      <c r="AC6" s="52"/>
      <c r="AD6" s="52"/>
      <c r="AE6" s="52"/>
      <c r="AF6" s="52"/>
      <c r="AG6" s="52"/>
      <c r="AH6" s="52"/>
      <c r="AI6" s="52"/>
      <c r="AJ6" s="52"/>
      <c r="AK6" s="52"/>
      <c r="AL6" s="52"/>
      <c r="AM6" s="52"/>
      <c r="AN6" s="52"/>
      <c r="AO6" s="52"/>
      <c r="AP6" s="52"/>
      <c r="AQ6" s="52"/>
      <c r="AR6" s="52"/>
      <c r="AS6" s="52"/>
      <c r="AT6" s="52"/>
      <c r="AU6" s="52"/>
    </row>
    <row r="7" spans="2:47" ht="28.15" customHeight="1" thickBot="1">
      <c r="B7" s="837" t="s">
        <v>292</v>
      </c>
      <c r="C7" s="838"/>
      <c r="D7" s="834" t="s">
        <v>288</v>
      </c>
      <c r="E7" s="835"/>
      <c r="F7" s="835"/>
      <c r="G7" s="835"/>
      <c r="H7" s="836"/>
      <c r="I7" s="148"/>
      <c r="J7" s="63"/>
      <c r="K7" s="161"/>
      <c r="L7" s="161"/>
      <c r="M7" s="161"/>
      <c r="N7" s="161"/>
      <c r="O7" s="161"/>
      <c r="P7" s="161"/>
      <c r="Q7" s="161"/>
      <c r="R7" s="827"/>
      <c r="S7" s="828"/>
      <c r="T7" s="828"/>
      <c r="U7" s="828"/>
      <c r="V7" s="463"/>
      <c r="W7" s="463"/>
      <c r="X7" s="139"/>
      <c r="AA7" s="1"/>
      <c r="AB7" s="1"/>
      <c r="AC7" s="1"/>
      <c r="AD7" s="1"/>
      <c r="AE7" s="106"/>
      <c r="AF7" s="106"/>
      <c r="AG7" s="106"/>
      <c r="AH7" s="106"/>
      <c r="AI7" s="106"/>
      <c r="AJ7" s="106"/>
      <c r="AK7" s="106"/>
      <c r="AL7" s="106"/>
      <c r="AM7" s="164"/>
      <c r="AN7" s="63"/>
      <c r="AO7" s="63"/>
      <c r="AP7" s="63"/>
      <c r="AQ7" s="63"/>
      <c r="AR7" s="216"/>
      <c r="AS7" s="216"/>
      <c r="AT7"/>
      <c r="AU7"/>
    </row>
    <row r="8" spans="2:47" ht="28.15" customHeight="1" thickTop="1" thickBot="1">
      <c r="B8" s="53" t="s">
        <v>82</v>
      </c>
      <c r="C8" s="851" t="s">
        <v>85</v>
      </c>
      <c r="D8" s="851"/>
      <c r="E8" s="851"/>
      <c r="F8" s="851"/>
      <c r="G8" s="851"/>
      <c r="H8" s="851"/>
      <c r="I8" s="851"/>
      <c r="J8" s="851"/>
      <c r="K8" s="153"/>
      <c r="L8" s="153"/>
      <c r="M8" s="153"/>
      <c r="N8" s="153"/>
      <c r="O8" s="153"/>
      <c r="P8" s="153"/>
      <c r="Q8" s="153"/>
      <c r="R8" s="153"/>
      <c r="S8" s="153"/>
      <c r="T8" s="153"/>
      <c r="U8" s="153"/>
      <c r="V8" s="140"/>
      <c r="W8" s="140"/>
      <c r="X8" s="140"/>
      <c r="Y8" s="106"/>
      <c r="Z8" s="106"/>
      <c r="AA8" s="106"/>
      <c r="AB8" s="106"/>
      <c r="AC8" s="106"/>
      <c r="AD8" s="106"/>
      <c r="AE8" s="63"/>
      <c r="AF8" s="59"/>
      <c r="AG8" s="55" t="s">
        <v>29</v>
      </c>
      <c r="AH8" s="806" t="s">
        <v>342</v>
      </c>
      <c r="AI8" s="806"/>
      <c r="AJ8" s="806"/>
      <c r="AK8" s="806"/>
      <c r="AL8" s="806"/>
      <c r="AM8" s="807"/>
      <c r="AN8" s="63"/>
      <c r="AO8" s="63"/>
      <c r="AP8" s="63"/>
      <c r="AQ8" s="63"/>
      <c r="AR8" s="216"/>
      <c r="AS8" s="216"/>
      <c r="AT8"/>
      <c r="AU8"/>
    </row>
    <row r="9" spans="2:47" ht="24.75" customHeight="1" thickTop="1" thickBot="1">
      <c r="B9" s="213" t="s">
        <v>226</v>
      </c>
      <c r="F9" s="831" t="s">
        <v>153</v>
      </c>
      <c r="G9" s="832"/>
      <c r="H9" s="833"/>
      <c r="I9" s="153"/>
      <c r="J9" s="153"/>
      <c r="K9" s="153"/>
      <c r="L9" s="153"/>
      <c r="M9" s="153"/>
      <c r="N9" s="153"/>
      <c r="O9" s="153"/>
      <c r="P9" s="153"/>
      <c r="Q9" s="153"/>
      <c r="R9" s="153"/>
      <c r="S9" s="153"/>
      <c r="T9" s="153"/>
      <c r="U9" s="153"/>
      <c r="V9" s="140"/>
      <c r="W9" s="140"/>
      <c r="X9" s="140"/>
      <c r="Y9" s="106"/>
      <c r="Z9" s="106"/>
      <c r="AA9" s="106"/>
      <c r="AB9" s="106"/>
      <c r="AC9" s="106"/>
      <c r="AD9" s="869" t="s">
        <v>20</v>
      </c>
      <c r="AE9" s="66"/>
      <c r="AG9" s="820"/>
      <c r="AH9" s="821"/>
      <c r="AI9" s="821"/>
      <c r="AJ9" s="821"/>
      <c r="AK9" s="821"/>
      <c r="AL9" s="821"/>
      <c r="AM9" s="62" t="s">
        <v>13</v>
      </c>
      <c r="AN9" s="63"/>
      <c r="AO9" s="63"/>
      <c r="AP9" s="63"/>
      <c r="AQ9" s="63"/>
      <c r="AR9" s="216"/>
      <c r="AS9" s="216"/>
      <c r="AT9"/>
      <c r="AU9"/>
    </row>
    <row r="10" spans="2:47" ht="24.75" customHeight="1" thickTop="1" thickBot="1">
      <c r="F10" s="107"/>
      <c r="G10" s="133"/>
      <c r="H10" s="133"/>
      <c r="I10" s="133"/>
      <c r="J10" s="133"/>
      <c r="K10" s="133"/>
      <c r="L10" s="133"/>
      <c r="M10" s="133"/>
      <c r="N10" s="133"/>
      <c r="O10" s="133"/>
      <c r="P10" s="133"/>
      <c r="Q10" s="133"/>
      <c r="R10" s="133"/>
      <c r="S10" s="133"/>
      <c r="T10" s="133"/>
      <c r="U10" s="133"/>
      <c r="V10" s="134"/>
      <c r="W10" s="134"/>
      <c r="X10" s="134"/>
      <c r="Y10" s="106"/>
      <c r="Z10" s="106"/>
      <c r="AA10" s="106"/>
      <c r="AC10" s="63"/>
      <c r="AD10" s="870"/>
      <c r="AE10" s="66"/>
      <c r="AM10" s="63"/>
      <c r="AN10" s="63"/>
      <c r="AO10" s="63"/>
      <c r="AP10" s="63"/>
      <c r="AQ10" s="63"/>
      <c r="AR10" s="216"/>
      <c r="AS10" s="216"/>
      <c r="AT10"/>
      <c r="AU10"/>
    </row>
    <row r="11" spans="2:47" ht="27" customHeight="1" thickTop="1" thickBot="1">
      <c r="C11" s="168" t="s">
        <v>154</v>
      </c>
      <c r="F11" s="55" t="s">
        <v>17</v>
      </c>
      <c r="G11" s="806" t="s">
        <v>339</v>
      </c>
      <c r="H11" s="807"/>
      <c r="I11" s="56"/>
      <c r="J11" s="57"/>
      <c r="K11" s="58"/>
      <c r="L11" s="823" t="s">
        <v>18</v>
      </c>
      <c r="M11" s="58"/>
      <c r="N11" s="59"/>
      <c r="O11" s="55" t="s">
        <v>19</v>
      </c>
      <c r="P11" s="829" t="s">
        <v>241</v>
      </c>
      <c r="Q11" s="829"/>
      <c r="R11" s="829"/>
      <c r="S11" s="830"/>
      <c r="T11" s="215"/>
      <c r="U11" s="75"/>
      <c r="V11" s="63"/>
      <c r="W11" s="63"/>
      <c r="X11"/>
      <c r="Y11"/>
      <c r="Z11"/>
      <c r="AA11"/>
      <c r="AB11" s="63"/>
      <c r="AC11" s="72"/>
      <c r="AD11" s="870"/>
      <c r="AE11" s="150"/>
      <c r="AF11" s="59"/>
      <c r="AG11" s="55" t="s">
        <v>36</v>
      </c>
      <c r="AH11" s="806" t="s">
        <v>245</v>
      </c>
      <c r="AI11" s="806"/>
      <c r="AJ11" s="806"/>
      <c r="AK11" s="806"/>
      <c r="AL11" s="806"/>
      <c r="AM11" s="807"/>
      <c r="AN11" s="63"/>
      <c r="AO11" s="63"/>
      <c r="AP11" s="63"/>
      <c r="AQ11" s="63"/>
      <c r="AR11" s="216"/>
      <c r="AS11" s="216"/>
      <c r="AT11"/>
      <c r="AU11"/>
    </row>
    <row r="12" spans="2:47" ht="24.75" customHeight="1" thickTop="1" thickBot="1">
      <c r="F12" s="810">
        <f>+ROUND(O12,2)+ROUND(O15,2)+ROUND(O18,2)+ROUND(O24,2)+O27-ROUND(F15,2)</f>
        <v>3</v>
      </c>
      <c r="G12" s="811"/>
      <c r="H12" s="62" t="s">
        <v>13</v>
      </c>
      <c r="I12" s="63"/>
      <c r="J12" s="64"/>
      <c r="K12" s="63"/>
      <c r="L12" s="824"/>
      <c r="M12" s="65"/>
      <c r="O12" s="820"/>
      <c r="P12" s="873"/>
      <c r="Q12" s="873"/>
      <c r="R12" s="873"/>
      <c r="S12" s="62" t="s">
        <v>13</v>
      </c>
      <c r="T12" s="63"/>
      <c r="U12" s="63"/>
      <c r="V12" s="63"/>
      <c r="W12" s="63"/>
      <c r="X12"/>
      <c r="Y12"/>
      <c r="Z12"/>
      <c r="AA12"/>
      <c r="AB12" s="66"/>
      <c r="AD12" s="870"/>
      <c r="AF12" s="142"/>
      <c r="AG12" s="820"/>
      <c r="AH12" s="821"/>
      <c r="AI12" s="821"/>
      <c r="AJ12" s="821"/>
      <c r="AK12" s="821"/>
      <c r="AL12" s="821"/>
      <c r="AM12" s="62" t="s">
        <v>13</v>
      </c>
      <c r="AN12" s="63"/>
      <c r="AO12" s="63"/>
      <c r="AP12" s="63"/>
      <c r="AQ12" s="63"/>
      <c r="AR12" s="216"/>
      <c r="AS12" s="216"/>
      <c r="AT12"/>
      <c r="AU12"/>
    </row>
    <row r="13" spans="2:47" ht="24.75" customHeight="1" thickTop="1" thickBot="1">
      <c r="I13" s="63"/>
      <c r="J13" s="67"/>
      <c r="K13" s="63"/>
      <c r="L13" s="824"/>
      <c r="M13" s="66"/>
      <c r="T13" s="63"/>
      <c r="U13" s="63"/>
      <c r="V13" s="63"/>
      <c r="W13" s="63"/>
      <c r="X13"/>
      <c r="Y13"/>
      <c r="Z13"/>
      <c r="AA13"/>
      <c r="AB13" s="66"/>
      <c r="AD13" s="870"/>
      <c r="AF13" s="148"/>
      <c r="AG13" s="145"/>
      <c r="AH13" s="146"/>
      <c r="AI13" s="146"/>
      <c r="AJ13" s="146"/>
      <c r="AK13" s="146"/>
      <c r="AL13" s="147"/>
      <c r="AM13" s="147"/>
      <c r="AP13" s="51"/>
      <c r="AQ13" s="51"/>
      <c r="AR13" s="144"/>
      <c r="AS13" s="144"/>
      <c r="AT13" s="463"/>
      <c r="AU13" s="63"/>
    </row>
    <row r="14" spans="2:47" ht="27" customHeight="1" thickTop="1" thickBot="1">
      <c r="F14" s="69" t="s">
        <v>399</v>
      </c>
      <c r="G14" s="822" t="s">
        <v>160</v>
      </c>
      <c r="H14" s="809"/>
      <c r="I14" s="70"/>
      <c r="J14" s="71"/>
      <c r="K14" s="63"/>
      <c r="L14" s="824"/>
      <c r="M14" s="66"/>
      <c r="N14" s="58"/>
      <c r="O14" s="55" t="s">
        <v>24</v>
      </c>
      <c r="P14" s="829" t="s">
        <v>296</v>
      </c>
      <c r="Q14" s="829"/>
      <c r="R14" s="829"/>
      <c r="S14" s="830"/>
      <c r="T14" s="215"/>
      <c r="U14" s="75"/>
      <c r="V14" s="63"/>
      <c r="W14" s="63"/>
      <c r="X14"/>
      <c r="Y14"/>
      <c r="Z14"/>
      <c r="AA14"/>
      <c r="AB14" s="66"/>
      <c r="AD14" s="871"/>
      <c r="AF14" s="149"/>
      <c r="AG14" s="61" t="s">
        <v>135</v>
      </c>
      <c r="AH14" s="865" t="s">
        <v>255</v>
      </c>
      <c r="AI14" s="865"/>
      <c r="AJ14" s="865"/>
      <c r="AK14" s="865"/>
      <c r="AL14" s="865"/>
      <c r="AM14" s="866"/>
      <c r="AN14"/>
      <c r="AR14" s="144"/>
      <c r="AS14" s="144"/>
      <c r="AT14" s="463"/>
      <c r="AU14" s="63"/>
    </row>
    <row r="15" spans="2:47" ht="24.75" customHeight="1" thickBot="1">
      <c r="F15" s="854"/>
      <c r="G15" s="855"/>
      <c r="H15" s="54" t="s">
        <v>13</v>
      </c>
      <c r="I15" s="63"/>
      <c r="J15" s="66"/>
      <c r="K15" s="63"/>
      <c r="L15" s="824"/>
      <c r="M15" s="66"/>
      <c r="O15" s="820"/>
      <c r="P15" s="874"/>
      <c r="Q15" s="874"/>
      <c r="R15" s="874"/>
      <c r="S15" s="62" t="s">
        <v>13</v>
      </c>
      <c r="T15" s="63"/>
      <c r="U15" s="63"/>
      <c r="V15" s="63"/>
      <c r="W15" s="63"/>
      <c r="X15"/>
      <c r="Y15"/>
      <c r="Z15"/>
      <c r="AA15"/>
      <c r="AB15" s="66"/>
      <c r="AG15" s="802"/>
      <c r="AH15" s="803"/>
      <c r="AI15" s="803"/>
      <c r="AJ15" s="803"/>
      <c r="AK15" s="803"/>
      <c r="AL15" s="803"/>
      <c r="AM15" s="54" t="s">
        <v>13</v>
      </c>
      <c r="AN15"/>
      <c r="AR15" s="73" t="s">
        <v>30</v>
      </c>
      <c r="AS15" s="74"/>
    </row>
    <row r="16" spans="2:47" ht="24.75" customHeight="1" thickTop="1" thickBot="1">
      <c r="J16" s="66"/>
      <c r="K16" s="63"/>
      <c r="L16" s="824"/>
      <c r="M16" s="66"/>
      <c r="O16" s="872" t="str">
        <f>+IF(X18=0,"",IF(X18-O18=X18,"エラー！：⑥残さ物量があるのに、④自ら中間処理した量がゼロになっています",""))</f>
        <v/>
      </c>
      <c r="P16" s="872"/>
      <c r="Q16" s="872"/>
      <c r="R16" s="872"/>
      <c r="S16" s="872"/>
      <c r="T16" s="872"/>
      <c r="U16" s="872"/>
      <c r="V16" s="872"/>
      <c r="W16" s="872"/>
      <c r="X16" s="872"/>
      <c r="Y16" s="872"/>
      <c r="Z16" s="872"/>
      <c r="AA16" s="872"/>
      <c r="AB16" s="66"/>
      <c r="AC16" s="63"/>
      <c r="AD16" s="211"/>
      <c r="AO16" s="60"/>
      <c r="AP16" s="63"/>
      <c r="AR16" s="804" t="s">
        <v>134</v>
      </c>
      <c r="AS16" s="805"/>
      <c r="AT16" s="357"/>
      <c r="AU16" s="54" t="s">
        <v>13</v>
      </c>
    </row>
    <row r="17" spans="2:48" ht="27" customHeight="1" thickTop="1" thickBot="1">
      <c r="J17" s="66"/>
      <c r="K17" s="63"/>
      <c r="L17" s="824"/>
      <c r="M17" s="66"/>
      <c r="N17" s="58"/>
      <c r="O17" s="55" t="s">
        <v>27</v>
      </c>
      <c r="P17" s="806" t="s">
        <v>242</v>
      </c>
      <c r="Q17" s="806"/>
      <c r="R17" s="806"/>
      <c r="S17" s="807"/>
      <c r="T17" s="867"/>
      <c r="U17" s="868"/>
      <c r="V17" s="868"/>
      <c r="W17" s="868"/>
      <c r="X17" s="141" t="s">
        <v>21</v>
      </c>
      <c r="Y17" s="806" t="s">
        <v>244</v>
      </c>
      <c r="Z17" s="806"/>
      <c r="AA17" s="807"/>
      <c r="AB17" s="154"/>
      <c r="AC17" s="149"/>
      <c r="AD17" s="812" t="s">
        <v>28</v>
      </c>
      <c r="AE17" s="58"/>
      <c r="AF17" s="58"/>
      <c r="AG17" s="361" t="s">
        <v>137</v>
      </c>
      <c r="AH17" s="822" t="s">
        <v>246</v>
      </c>
      <c r="AI17" s="822"/>
      <c r="AJ17" s="822"/>
      <c r="AK17" s="809"/>
      <c r="AL17" s="58"/>
      <c r="AM17" s="370"/>
      <c r="AN17" s="808" t="s">
        <v>222</v>
      </c>
      <c r="AO17" s="809"/>
      <c r="AP17" s="372"/>
      <c r="AR17" s="804" t="s">
        <v>228</v>
      </c>
      <c r="AS17" s="805"/>
      <c r="AT17" s="357"/>
      <c r="AU17" s="54" t="s">
        <v>34</v>
      </c>
      <c r="AV17" s="63"/>
    </row>
    <row r="18" spans="2:48" ht="24.75" customHeight="1" thickBot="1">
      <c r="J18" s="66"/>
      <c r="K18" s="63"/>
      <c r="L18" s="824"/>
      <c r="M18" s="66"/>
      <c r="O18" s="820"/>
      <c r="P18" s="873"/>
      <c r="Q18" s="873"/>
      <c r="R18" s="873"/>
      <c r="S18" s="62" t="s">
        <v>14</v>
      </c>
      <c r="T18"/>
      <c r="U18" s="363"/>
      <c r="V18"/>
      <c r="W18" s="220"/>
      <c r="X18" s="810">
        <f>+ROUND(AG9,2)+ROUND(AG12,2)+ROUND(AG15,2)+AG18</f>
        <v>0</v>
      </c>
      <c r="Y18" s="811"/>
      <c r="Z18" s="811"/>
      <c r="AA18" s="62" t="s">
        <v>4</v>
      </c>
      <c r="AB18" s="219"/>
      <c r="AC18" s="219"/>
      <c r="AD18" s="813"/>
      <c r="AG18" s="815">
        <f>+ROUND(AN18,2)+ROUND(AN21,2)</f>
        <v>0</v>
      </c>
      <c r="AH18" s="816"/>
      <c r="AI18" s="816"/>
      <c r="AJ18" s="816"/>
      <c r="AK18" s="54" t="s">
        <v>13</v>
      </c>
      <c r="AL18" s="65"/>
      <c r="AN18" s="445">
        <f>+ROUND(AT16,2)+ROUND(AT17,2)+ROUND(AT18,2)</f>
        <v>0</v>
      </c>
      <c r="AO18" s="54" t="s">
        <v>34</v>
      </c>
      <c r="AR18" s="804" t="s">
        <v>136</v>
      </c>
      <c r="AS18" s="805"/>
      <c r="AT18" s="357"/>
      <c r="AU18" s="54" t="s">
        <v>26</v>
      </c>
    </row>
    <row r="19" spans="2:48" ht="24.75" customHeight="1" thickTop="1" thickBot="1">
      <c r="J19" s="66"/>
      <c r="K19" s="63"/>
      <c r="L19" s="824"/>
      <c r="M19" s="66"/>
      <c r="O19" s="135"/>
      <c r="P19" s="362"/>
      <c r="Q19" s="223"/>
      <c r="R19" s="135"/>
      <c r="S19" s="135"/>
      <c r="T19" s="137"/>
      <c r="U19" s="364"/>
      <c r="V19" s="137"/>
      <c r="W19" s="137"/>
      <c r="X19" s="136"/>
      <c r="Y19" s="136"/>
      <c r="Z19" s="136"/>
      <c r="AA19" s="136"/>
      <c r="AB19" s="63"/>
      <c r="AC19" s="63"/>
      <c r="AD19" s="813"/>
      <c r="AG19" s="63"/>
      <c r="AH19" s="66"/>
      <c r="AI19" s="63"/>
      <c r="AJ19" s="63"/>
      <c r="AK19" s="63"/>
      <c r="AL19" s="66"/>
      <c r="AR19"/>
      <c r="AS19"/>
      <c r="AT19"/>
      <c r="AU19"/>
      <c r="AV19"/>
    </row>
    <row r="20" spans="2:48" ht="27" customHeight="1" thickTop="1" thickBot="1">
      <c r="B20" s="856" t="s">
        <v>417</v>
      </c>
      <c r="C20" s="856"/>
      <c r="D20" s="856"/>
      <c r="E20" s="856"/>
      <c r="F20" s="856"/>
      <c r="G20" s="856"/>
      <c r="H20" s="856"/>
      <c r="J20" s="66"/>
      <c r="K20" s="63"/>
      <c r="L20" s="824"/>
      <c r="M20" s="66"/>
      <c r="O20" s="55" t="s">
        <v>49</v>
      </c>
      <c r="P20" s="806" t="s">
        <v>243</v>
      </c>
      <c r="Q20" s="806"/>
      <c r="R20" s="806"/>
      <c r="S20" s="807"/>
      <c r="T20" s="135"/>
      <c r="U20" s="365"/>
      <c r="V20" s="368"/>
      <c r="W20" s="369"/>
      <c r="X20" s="141" t="s">
        <v>25</v>
      </c>
      <c r="Y20" s="806" t="s">
        <v>240</v>
      </c>
      <c r="Z20" s="806"/>
      <c r="AA20" s="807"/>
      <c r="AB20" s="63"/>
      <c r="AC20" s="63"/>
      <c r="AD20" s="813"/>
      <c r="AF20" s="63"/>
      <c r="AG20" s="63"/>
      <c r="AH20" s="66"/>
      <c r="AI20" s="63"/>
      <c r="AJ20" s="63"/>
      <c r="AK20" s="152"/>
      <c r="AL20" s="66"/>
      <c r="AM20" s="371"/>
      <c r="AN20" s="808" t="s">
        <v>224</v>
      </c>
      <c r="AO20" s="809"/>
      <c r="AP20" s="217"/>
      <c r="AQ20" s="63"/>
      <c r="AR20" s="68"/>
      <c r="AS20" s="68"/>
      <c r="AV20" s="63"/>
    </row>
    <row r="21" spans="2:48" ht="24.75" customHeight="1" thickBot="1">
      <c r="B21" s="856"/>
      <c r="C21" s="856"/>
      <c r="D21" s="856"/>
      <c r="E21" s="856"/>
      <c r="F21" s="856"/>
      <c r="G21" s="856"/>
      <c r="H21" s="856"/>
      <c r="J21" s="66"/>
      <c r="K21" s="63"/>
      <c r="L21" s="824"/>
      <c r="M21" s="66"/>
      <c r="O21" s="820"/>
      <c r="P21" s="864"/>
      <c r="Q21" s="864"/>
      <c r="R21" s="864"/>
      <c r="S21" s="62" t="s">
        <v>13</v>
      </c>
      <c r="T21" s="135"/>
      <c r="U21" s="135"/>
      <c r="V21" s="135"/>
      <c r="W21" s="135"/>
      <c r="X21" s="810">
        <f>+O18-X18</f>
        <v>0</v>
      </c>
      <c r="Y21" s="811"/>
      <c r="Z21" s="811"/>
      <c r="AA21" s="62" t="s">
        <v>4</v>
      </c>
      <c r="AB21" s="137"/>
      <c r="AC21" s="63"/>
      <c r="AD21" s="814"/>
      <c r="AF21" s="63"/>
      <c r="AG21" s="63"/>
      <c r="AH21" s="66"/>
      <c r="AI21" s="63"/>
      <c r="AJ21" s="63"/>
      <c r="AK21" s="63"/>
      <c r="AL21" s="63"/>
      <c r="AM21" s="152"/>
      <c r="AN21" s="357"/>
      <c r="AO21" s="54" t="s">
        <v>38</v>
      </c>
      <c r="AP21" s="217"/>
      <c r="AQ21" s="63"/>
      <c r="AR21" s="216"/>
      <c r="AS21" s="216"/>
      <c r="AT21"/>
      <c r="AU21"/>
    </row>
    <row r="22" spans="2:48" ht="24.75" customHeight="1" thickTop="1" thickBot="1">
      <c r="B22" s="857"/>
      <c r="C22" s="857"/>
      <c r="D22" s="857"/>
      <c r="E22" s="857"/>
      <c r="F22" s="857"/>
      <c r="G22" s="857"/>
      <c r="H22" s="857"/>
      <c r="J22" s="66"/>
      <c r="K22" s="63"/>
      <c r="L22" s="824"/>
      <c r="M22" s="66"/>
      <c r="O22" s="880" t="str">
        <f>+IF(O21=0,"",IF(O18&lt;O21,"エラー !：④の内数である⑤の量が④を超えています",""))</f>
        <v/>
      </c>
      <c r="P22" s="880"/>
      <c r="Q22" s="880"/>
      <c r="R22" s="880"/>
      <c r="S22" s="880"/>
      <c r="T22" s="880"/>
      <c r="U22" s="880"/>
      <c r="V22" s="136"/>
      <c r="W22" s="136"/>
      <c r="X22" s="136"/>
      <c r="Y22" s="136"/>
      <c r="Z22" s="136"/>
      <c r="AA22" s="136"/>
      <c r="AB22" s="63"/>
      <c r="AC22" s="63"/>
      <c r="AD22" s="211"/>
      <c r="AF22" s="63"/>
      <c r="AG22" s="63"/>
      <c r="AH22" s="66"/>
      <c r="AI22" s="63"/>
      <c r="AJ22" s="63"/>
      <c r="AK22" s="63"/>
      <c r="AL22" s="63"/>
      <c r="AM22" s="63"/>
    </row>
    <row r="23" spans="2:48" ht="27" customHeight="1" thickTop="1" thickBot="1">
      <c r="B23" s="852" t="s">
        <v>156</v>
      </c>
      <c r="C23" s="849"/>
      <c r="D23" s="849"/>
      <c r="E23" s="853"/>
      <c r="F23" s="848" t="s">
        <v>418</v>
      </c>
      <c r="G23" s="849"/>
      <c r="H23" s="850"/>
      <c r="J23" s="66"/>
      <c r="K23" s="63"/>
      <c r="L23" s="824"/>
      <c r="M23" s="66"/>
      <c r="N23" s="58"/>
      <c r="O23" s="61" t="s">
        <v>73</v>
      </c>
      <c r="P23" s="822" t="s">
        <v>259</v>
      </c>
      <c r="Q23" s="822"/>
      <c r="R23" s="822"/>
      <c r="S23" s="809"/>
      <c r="T23" s="818"/>
      <c r="U23" s="819"/>
      <c r="V23" s="819"/>
      <c r="W23" s="819"/>
      <c r="AB23" s="63"/>
      <c r="AC23" s="63"/>
      <c r="AD23" s="216"/>
      <c r="AE23"/>
      <c r="AF23"/>
      <c r="AG23"/>
      <c r="AH23" s="373"/>
      <c r="AI23" s="216"/>
      <c r="AJ23" s="63"/>
      <c r="AK23" s="63"/>
      <c r="AL23" s="63"/>
      <c r="AM23" s="156"/>
      <c r="AO23" s="63"/>
      <c r="AQ23" s="59"/>
      <c r="AR23" s="141" t="s">
        <v>149</v>
      </c>
      <c r="AS23" s="806" t="s">
        <v>150</v>
      </c>
      <c r="AT23" s="806"/>
      <c r="AU23" s="807"/>
    </row>
    <row r="24" spans="2:48" ht="27" customHeight="1" thickBot="1">
      <c r="B24" s="839" t="s">
        <v>157</v>
      </c>
      <c r="C24" s="822"/>
      <c r="D24" s="822"/>
      <c r="E24" s="809"/>
      <c r="F24" s="800">
        <v>3.42</v>
      </c>
      <c r="G24" s="801"/>
      <c r="H24" s="221" t="s">
        <v>155</v>
      </c>
      <c r="J24" s="66"/>
      <c r="K24" s="63"/>
      <c r="L24" s="825"/>
      <c r="O24" s="802"/>
      <c r="P24" s="817"/>
      <c r="Q24" s="817"/>
      <c r="R24" s="817"/>
      <c r="S24" s="54" t="s">
        <v>34</v>
      </c>
      <c r="T24"/>
      <c r="U24"/>
      <c r="V24"/>
      <c r="W24"/>
      <c r="AB24" s="63"/>
      <c r="AC24" s="63"/>
      <c r="AD24" s="216"/>
      <c r="AE24"/>
      <c r="AF24"/>
      <c r="AG24"/>
      <c r="AH24" s="373"/>
      <c r="AI24" s="216"/>
      <c r="AJ24" s="63"/>
      <c r="AK24" s="146"/>
      <c r="AL24" s="63"/>
      <c r="AM24" s="63"/>
      <c r="AP24" s="66"/>
      <c r="AQ24" s="151"/>
      <c r="AR24" s="810">
        <f>+ROUND(AT16,2)+ROUND(Z28,2)</f>
        <v>0</v>
      </c>
      <c r="AS24" s="811"/>
      <c r="AT24" s="811"/>
      <c r="AU24" s="62" t="s">
        <v>13</v>
      </c>
    </row>
    <row r="25" spans="2:48" ht="27" customHeight="1" thickBot="1">
      <c r="B25" s="839" t="s">
        <v>158</v>
      </c>
      <c r="C25" s="822"/>
      <c r="D25" s="822"/>
      <c r="E25" s="809"/>
      <c r="F25" s="800">
        <v>0</v>
      </c>
      <c r="G25" s="801"/>
      <c r="H25" s="221" t="s">
        <v>155</v>
      </c>
      <c r="J25" s="66"/>
      <c r="K25" s="63"/>
      <c r="O25" s="63"/>
      <c r="P25" s="63"/>
      <c r="Q25" s="63"/>
      <c r="R25" s="63"/>
      <c r="S25" s="63"/>
      <c r="T25" s="63"/>
      <c r="U25" s="63"/>
      <c r="AD25" s="155"/>
      <c r="AG25" s="63"/>
      <c r="AH25" s="66"/>
      <c r="AI25" s="63"/>
      <c r="AJ25" s="63"/>
      <c r="AK25" s="212"/>
      <c r="AL25" s="212"/>
      <c r="AM25" s="212"/>
      <c r="AP25" s="375"/>
      <c r="AQ25" s="132"/>
    </row>
    <row r="26" spans="2:48" ht="27" customHeight="1" thickTop="1" thickBot="1">
      <c r="B26" s="839" t="s">
        <v>159</v>
      </c>
      <c r="C26" s="822"/>
      <c r="D26" s="822"/>
      <c r="E26" s="809"/>
      <c r="F26" s="800">
        <v>0</v>
      </c>
      <c r="G26" s="801"/>
      <c r="H26" s="221" t="s">
        <v>155</v>
      </c>
      <c r="J26" s="66"/>
      <c r="K26" s="149"/>
      <c r="L26" s="812" t="s">
        <v>35</v>
      </c>
      <c r="M26" s="58"/>
      <c r="N26" s="58"/>
      <c r="O26" s="361" t="s">
        <v>139</v>
      </c>
      <c r="P26" s="822" t="s">
        <v>140</v>
      </c>
      <c r="Q26" s="822"/>
      <c r="R26" s="822"/>
      <c r="S26" s="809"/>
      <c r="T26" s="58"/>
      <c r="U26" s="58"/>
      <c r="V26" s="58"/>
      <c r="W26" s="58"/>
      <c r="X26" s="58"/>
      <c r="Y26" s="58"/>
      <c r="Z26" s="58"/>
      <c r="AA26" s="58"/>
      <c r="AB26" s="58"/>
      <c r="AC26" s="58"/>
      <c r="AD26" s="58"/>
      <c r="AE26" s="58"/>
      <c r="AF26" s="58"/>
      <c r="AG26" s="58"/>
      <c r="AH26" s="72"/>
      <c r="AI26" s="58"/>
      <c r="AJ26" s="59"/>
      <c r="AK26" s="141" t="s">
        <v>146</v>
      </c>
      <c r="AL26" s="806" t="s">
        <v>247</v>
      </c>
      <c r="AM26" s="806"/>
      <c r="AN26" s="806"/>
      <c r="AO26" s="807"/>
      <c r="AP26" s="377"/>
      <c r="AQ26" s="378"/>
      <c r="AR26" s="141" t="s">
        <v>151</v>
      </c>
      <c r="AS26" s="806" t="s">
        <v>397</v>
      </c>
      <c r="AT26" s="806"/>
      <c r="AU26" s="807"/>
    </row>
    <row r="27" spans="2:48" ht="27" customHeight="1" thickBot="1">
      <c r="B27" s="839" t="s">
        <v>161</v>
      </c>
      <c r="C27" s="822"/>
      <c r="D27" s="822"/>
      <c r="E27" s="809"/>
      <c r="F27" s="800">
        <v>0</v>
      </c>
      <c r="G27" s="801"/>
      <c r="H27" s="221" t="s">
        <v>155</v>
      </c>
      <c r="L27" s="813"/>
      <c r="O27" s="815">
        <f>+Q30+ROUND(Q33,2)</f>
        <v>3</v>
      </c>
      <c r="P27" s="840"/>
      <c r="Q27" s="840"/>
      <c r="R27" s="840"/>
      <c r="S27" s="54" t="s">
        <v>38</v>
      </c>
      <c r="T27" s="75"/>
      <c r="U27" s="75"/>
      <c r="X27" s="73" t="s">
        <v>39</v>
      </c>
      <c r="Y27" s="76"/>
      <c r="AG27" s="63"/>
      <c r="AH27" s="63"/>
      <c r="AI27" s="63"/>
      <c r="AJ27" s="63"/>
      <c r="AK27" s="810">
        <f>+AG18+O27</f>
        <v>3</v>
      </c>
      <c r="AL27" s="811"/>
      <c r="AM27" s="811"/>
      <c r="AN27" s="811"/>
      <c r="AO27" s="62" t="s">
        <v>13</v>
      </c>
      <c r="AP27" s="375"/>
      <c r="AQ27" s="132"/>
      <c r="AR27" s="820"/>
      <c r="AS27" s="821"/>
      <c r="AT27" s="821"/>
      <c r="AU27" s="62" t="s">
        <v>13</v>
      </c>
    </row>
    <row r="28" spans="2:48" ht="27" customHeight="1" thickTop="1" thickBot="1">
      <c r="B28" s="839" t="s">
        <v>162</v>
      </c>
      <c r="C28" s="822"/>
      <c r="D28" s="822"/>
      <c r="E28" s="809"/>
      <c r="F28" s="800">
        <v>0</v>
      </c>
      <c r="G28" s="801"/>
      <c r="H28" s="221" t="s">
        <v>155</v>
      </c>
      <c r="L28" s="813"/>
      <c r="O28" s="66"/>
      <c r="T28" s="63"/>
      <c r="U28" s="63"/>
      <c r="X28" s="875" t="s">
        <v>134</v>
      </c>
      <c r="Y28" s="876"/>
      <c r="Z28" s="802"/>
      <c r="AA28" s="803"/>
      <c r="AB28" s="803"/>
      <c r="AC28" s="803"/>
      <c r="AD28" s="803"/>
      <c r="AE28" s="54" t="s">
        <v>13</v>
      </c>
      <c r="AG28" s="63"/>
      <c r="AH28" s="63"/>
      <c r="AM28" s="374"/>
      <c r="AP28" s="375"/>
      <c r="AQ28" s="132"/>
      <c r="AR28" s="603" t="str">
        <f>+IF(AR27=0,"",IF(AK27&lt;(AR24+AR27+AR31),"エラー !：⑩の内数である（⑫+⑬＋⑭）の量が⑩を超えています",""))</f>
        <v/>
      </c>
      <c r="AS28" s="602"/>
      <c r="AT28" s="602"/>
      <c r="AU28" s="602"/>
    </row>
    <row r="29" spans="2:48" ht="27" customHeight="1" thickTop="1" thickBot="1">
      <c r="B29" s="839" t="s">
        <v>163</v>
      </c>
      <c r="C29" s="822"/>
      <c r="D29" s="822"/>
      <c r="E29" s="809"/>
      <c r="F29" s="800">
        <v>3.42</v>
      </c>
      <c r="G29" s="801"/>
      <c r="H29" s="221" t="s">
        <v>155</v>
      </c>
      <c r="L29" s="813"/>
      <c r="O29" s="66"/>
      <c r="P29" s="149"/>
      <c r="Q29" s="61" t="s">
        <v>142</v>
      </c>
      <c r="R29" s="822" t="s">
        <v>33</v>
      </c>
      <c r="S29" s="844"/>
      <c r="T29" s="844"/>
      <c r="U29" s="845"/>
      <c r="V29" s="58"/>
      <c r="W29" s="77"/>
      <c r="X29" s="875" t="s">
        <v>227</v>
      </c>
      <c r="Y29" s="876"/>
      <c r="Z29" s="802">
        <v>3</v>
      </c>
      <c r="AA29" s="803"/>
      <c r="AB29" s="803"/>
      <c r="AC29" s="803"/>
      <c r="AD29" s="803"/>
      <c r="AE29" s="54" t="s">
        <v>13</v>
      </c>
      <c r="AG29" s="63"/>
      <c r="AH29" s="63"/>
      <c r="AI29" s="63"/>
      <c r="AJ29" s="63"/>
      <c r="AK29" s="141" t="s">
        <v>147</v>
      </c>
      <c r="AL29" s="806" t="s">
        <v>148</v>
      </c>
      <c r="AM29" s="806"/>
      <c r="AN29" s="806"/>
      <c r="AO29" s="807"/>
      <c r="AP29" s="376"/>
      <c r="AQ29" s="379"/>
      <c r="AR29" s="903" t="s">
        <v>152</v>
      </c>
      <c r="AS29" s="899" t="s">
        <v>398</v>
      </c>
      <c r="AT29" s="899"/>
      <c r="AU29" s="900"/>
    </row>
    <row r="30" spans="2:48" ht="27" customHeight="1" thickBot="1">
      <c r="B30" s="839" t="s">
        <v>164</v>
      </c>
      <c r="C30" s="822"/>
      <c r="D30" s="822"/>
      <c r="E30" s="809"/>
      <c r="F30" s="800">
        <v>2.62</v>
      </c>
      <c r="G30" s="801"/>
      <c r="H30" s="221" t="s">
        <v>155</v>
      </c>
      <c r="L30" s="813"/>
      <c r="O30" s="66"/>
      <c r="Q30" s="815">
        <f>+ROUND(Z28,2)+ROUND(Z29,2)+ROUND(Z30,2)</f>
        <v>3</v>
      </c>
      <c r="R30" s="840"/>
      <c r="S30" s="840"/>
      <c r="T30" s="840"/>
      <c r="U30" s="54" t="s">
        <v>16</v>
      </c>
      <c r="X30" s="875" t="s">
        <v>145</v>
      </c>
      <c r="Y30" s="876"/>
      <c r="Z30" s="802"/>
      <c r="AA30" s="803"/>
      <c r="AB30" s="803"/>
      <c r="AC30" s="803"/>
      <c r="AD30" s="803"/>
      <c r="AE30" s="54" t="s">
        <v>13</v>
      </c>
      <c r="AK30" s="820">
        <v>3</v>
      </c>
      <c r="AL30" s="821"/>
      <c r="AM30" s="821"/>
      <c r="AN30" s="821"/>
      <c r="AO30" s="62" t="s">
        <v>13</v>
      </c>
      <c r="AR30" s="904"/>
      <c r="AS30" s="901"/>
      <c r="AT30" s="901"/>
      <c r="AU30" s="902"/>
    </row>
    <row r="31" spans="2:48" ht="27" customHeight="1" thickTop="1" thickBot="1">
      <c r="B31" s="839" t="s">
        <v>165</v>
      </c>
      <c r="C31" s="822"/>
      <c r="D31" s="822"/>
      <c r="E31" s="809"/>
      <c r="F31" s="800">
        <v>0</v>
      </c>
      <c r="G31" s="801"/>
      <c r="H31" s="221" t="s">
        <v>155</v>
      </c>
      <c r="L31" s="813"/>
      <c r="O31" s="66"/>
      <c r="X31"/>
      <c r="Y31"/>
      <c r="Z31" s="78" t="s">
        <v>350</v>
      </c>
      <c r="AJ31" s="132"/>
      <c r="AK31" s="872" t="str">
        <f>+IF(AK30=0,"",IF(AK27&lt;AK30,"エラー !：⑩の内数である⑪の量が⑩を超えています",""))</f>
        <v/>
      </c>
      <c r="AL31" s="872"/>
      <c r="AM31" s="872"/>
      <c r="AN31" s="872"/>
      <c r="AO31" s="872"/>
      <c r="AP31" s="872"/>
      <c r="AQ31" s="51"/>
      <c r="AR31" s="897"/>
      <c r="AS31" s="898"/>
      <c r="AT31" s="898"/>
      <c r="AU31" s="167" t="s">
        <v>13</v>
      </c>
    </row>
    <row r="32" spans="2:48" ht="27" customHeight="1" thickTop="1" thickBot="1">
      <c r="B32" s="839" t="s">
        <v>374</v>
      </c>
      <c r="C32" s="822"/>
      <c r="D32" s="822"/>
      <c r="E32" s="809"/>
      <c r="F32" s="800">
        <v>0</v>
      </c>
      <c r="G32" s="801"/>
      <c r="H32" s="221" t="s">
        <v>155</v>
      </c>
      <c r="L32" s="813"/>
      <c r="O32" s="66"/>
      <c r="P32" s="149"/>
      <c r="Q32" s="61" t="s">
        <v>144</v>
      </c>
      <c r="R32" s="822" t="s">
        <v>37</v>
      </c>
      <c r="S32" s="844"/>
      <c r="T32" s="844"/>
      <c r="U32" s="845"/>
      <c r="V32" s="63"/>
      <c r="W32" s="63"/>
      <c r="X32"/>
      <c r="Y32"/>
      <c r="Z32" s="877" t="s">
        <v>294</v>
      </c>
      <c r="AA32" s="858"/>
      <c r="AB32" s="858"/>
      <c r="AC32" s="858"/>
      <c r="AD32" s="858"/>
      <c r="AE32" s="858"/>
      <c r="AF32" s="858" t="s">
        <v>295</v>
      </c>
      <c r="AG32" s="858"/>
      <c r="AH32" s="858"/>
      <c r="AI32" s="858"/>
      <c r="AJ32" s="858" t="s">
        <v>351</v>
      </c>
      <c r="AK32" s="858"/>
      <c r="AL32" s="858"/>
      <c r="AM32" s="858"/>
      <c r="AN32" s="861"/>
      <c r="AO32" s="214"/>
      <c r="AR32" s="604" t="str">
        <f>+IF(AR31=0,"",IF(AK27&lt;(AR24+AR27+AR31),"エラー !：⑩の内数である（⑫+⑬＋⑭）の量が⑩を超えています",""))</f>
        <v/>
      </c>
      <c r="AS32" s="601"/>
      <c r="AT32" s="601"/>
      <c r="AU32" s="601"/>
    </row>
    <row r="33" spans="2:61" ht="27" customHeight="1" thickBot="1">
      <c r="B33" s="841" t="s">
        <v>375</v>
      </c>
      <c r="C33" s="842"/>
      <c r="D33" s="842"/>
      <c r="E33" s="843"/>
      <c r="F33" s="846">
        <v>0</v>
      </c>
      <c r="G33" s="847"/>
      <c r="H33" s="222" t="s">
        <v>155</v>
      </c>
      <c r="L33" s="814"/>
      <c r="Q33" s="802"/>
      <c r="R33" s="803"/>
      <c r="S33" s="803"/>
      <c r="T33" s="803"/>
      <c r="U33" s="54" t="s">
        <v>38</v>
      </c>
      <c r="V33" s="63"/>
      <c r="W33" s="63"/>
      <c r="X33"/>
      <c r="Y33"/>
      <c r="Z33" s="878"/>
      <c r="AA33" s="859"/>
      <c r="AB33" s="859"/>
      <c r="AC33" s="859"/>
      <c r="AD33" s="859"/>
      <c r="AE33" s="859"/>
      <c r="AF33" s="859"/>
      <c r="AG33" s="859"/>
      <c r="AH33" s="859"/>
      <c r="AI33" s="859"/>
      <c r="AJ33" s="859"/>
      <c r="AK33" s="859"/>
      <c r="AL33" s="859"/>
      <c r="AM33" s="859"/>
      <c r="AN33" s="862"/>
      <c r="AO33" s="214"/>
    </row>
    <row r="34" spans="2:61" ht="18" customHeight="1">
      <c r="C34" s="432" t="str">
        <f>+IF(F30=0,"",IF(F29&lt;F30,"エラー !：上の表は、⑩の内数である⑪の量が⑩を超えています",""))</f>
        <v/>
      </c>
      <c r="Z34" s="879"/>
      <c r="AA34" s="860"/>
      <c r="AB34" s="860"/>
      <c r="AC34" s="860"/>
      <c r="AD34" s="860"/>
      <c r="AE34" s="860"/>
      <c r="AF34" s="860"/>
      <c r="AG34" s="860"/>
      <c r="AH34" s="860"/>
      <c r="AI34" s="860"/>
      <c r="AJ34" s="860"/>
      <c r="AK34" s="860"/>
      <c r="AL34" s="860"/>
      <c r="AM34" s="860"/>
      <c r="AN34" s="863"/>
      <c r="AO34" s="214"/>
    </row>
    <row r="35" spans="2:61" ht="15" customHeight="1">
      <c r="C35" s="433" t="str">
        <f>+IF(F31=0,"",IF(F29&lt;F31,"エラー !：上の表は、⑩の内数である⑫の量が⑩を超えています",""))</f>
        <v/>
      </c>
      <c r="AE35" s="75"/>
      <c r="AF35" s="75"/>
      <c r="AG35" s="75"/>
      <c r="AH35" s="75"/>
      <c r="AI35" s="75"/>
      <c r="AJ35" s="75"/>
      <c r="AK35" s="63"/>
      <c r="AL35" s="63"/>
      <c r="AM35" s="63"/>
      <c r="AN35" s="63"/>
      <c r="AO35" s="63"/>
      <c r="AP35" s="63"/>
      <c r="AQ35" s="63"/>
    </row>
    <row r="36" spans="2:61" ht="15" customHeight="1">
      <c r="C36" s="433" t="str">
        <f>+IF(F32=0,"",IF(F29&lt;F32,"エラー !：上の表は、⑩の内数である⑬の量が⑩を超えています",""))</f>
        <v/>
      </c>
      <c r="AE36" s="75"/>
      <c r="AF36" s="75"/>
      <c r="AG36" s="75"/>
      <c r="AH36" s="75"/>
      <c r="AI36" s="75"/>
      <c r="AJ36" s="75"/>
      <c r="AK36" s="75"/>
      <c r="AL36" s="157"/>
      <c r="AM36" s="157"/>
      <c r="AN36" s="132"/>
      <c r="AO36" s="63"/>
      <c r="AP36" s="63"/>
      <c r="AQ36" s="63"/>
      <c r="AR36" s="63"/>
      <c r="AS36" s="63"/>
      <c r="AT36" s="63"/>
      <c r="AU36" s="63"/>
      <c r="AV36" s="358"/>
      <c r="AW36" s="63"/>
      <c r="AX36" s="63"/>
      <c r="AY36" s="63"/>
      <c r="AZ36" s="63"/>
      <c r="BA36" s="63"/>
      <c r="BB36" s="63"/>
      <c r="BC36" s="63"/>
    </row>
    <row r="37" spans="2:61" ht="15" customHeight="1">
      <c r="C37" s="433" t="str">
        <f>+IF(F33=0,"",IF(F29&lt;F33,"エラー !：上の表は、⑩の内数である⑭の量が⑩を超えています",""))</f>
        <v/>
      </c>
      <c r="I37" s="79"/>
      <c r="J37" s="79"/>
      <c r="Q37" s="79"/>
      <c r="R37" s="79"/>
      <c r="S37" s="79"/>
      <c r="AE37" s="63"/>
      <c r="AF37" s="63"/>
      <c r="AG37" s="63"/>
      <c r="AH37" s="63"/>
      <c r="AI37" s="63"/>
      <c r="AJ37" s="63"/>
      <c r="AK37" s="75"/>
      <c r="AL37" s="132"/>
      <c r="AM37" s="132"/>
      <c r="AN37" s="132"/>
      <c r="AO37" s="63"/>
      <c r="AP37" s="63"/>
      <c r="AQ37" s="63"/>
      <c r="AR37" s="63"/>
      <c r="AS37" s="63"/>
      <c r="AT37" s="75"/>
      <c r="AU37" s="75"/>
      <c r="AV37" s="358"/>
      <c r="AW37" s="63"/>
      <c r="AX37" s="63"/>
      <c r="AY37" s="63"/>
      <c r="AZ37" s="63"/>
      <c r="BA37" s="63"/>
      <c r="BB37" s="63"/>
      <c r="BC37" s="63"/>
    </row>
    <row r="38" spans="2:61" ht="13.5">
      <c r="I38" s="79"/>
      <c r="J38" s="79"/>
      <c r="Q38" s="79"/>
      <c r="R38" s="79"/>
      <c r="S38" s="79"/>
      <c r="AE38" s="63"/>
      <c r="AF38" s="63"/>
      <c r="AG38" s="63"/>
      <c r="AH38" s="63"/>
      <c r="AI38" s="63"/>
      <c r="AJ38" s="63"/>
      <c r="AK38" s="75"/>
      <c r="AL38" s="132"/>
      <c r="AM38" s="132"/>
      <c r="AN38" s="132"/>
      <c r="AO38" s="63"/>
      <c r="AP38" s="63"/>
      <c r="AQ38" s="63"/>
      <c r="AR38" s="132"/>
      <c r="AS38" s="157"/>
      <c r="AT38" s="75"/>
      <c r="AU38" s="75"/>
      <c r="AV38" s="358"/>
      <c r="AW38" s="63"/>
      <c r="AX38" s="63"/>
      <c r="AY38" s="63"/>
      <c r="AZ38" s="63"/>
      <c r="BA38" s="63"/>
      <c r="BB38" s="63"/>
      <c r="BC38" s="63"/>
    </row>
    <row r="39" spans="2:61" ht="13.5">
      <c r="I39" s="79"/>
      <c r="J39" s="79"/>
      <c r="Q39" s="79"/>
      <c r="R39" s="79"/>
      <c r="S39" s="79"/>
      <c r="AE39" s="63"/>
      <c r="AF39" s="63"/>
      <c r="AG39" s="63"/>
      <c r="AH39" s="63"/>
      <c r="AI39" s="63"/>
      <c r="AJ39" s="63"/>
      <c r="AK39" s="75"/>
      <c r="AL39" s="132"/>
      <c r="AM39" s="132"/>
      <c r="AN39" s="132"/>
      <c r="AO39" s="63"/>
      <c r="AP39" s="63"/>
      <c r="AQ39" s="63"/>
      <c r="AR39" s="132"/>
      <c r="AS39" s="75"/>
      <c r="AT39" s="75"/>
      <c r="AU39" s="75"/>
      <c r="AV39" s="358"/>
      <c r="AW39" s="63"/>
      <c r="AX39" s="63"/>
      <c r="AY39" s="63"/>
      <c r="AZ39" s="63"/>
      <c r="BA39" s="63"/>
      <c r="BB39" s="63"/>
      <c r="BC39" s="63"/>
    </row>
    <row r="40" spans="2:61" ht="13.5">
      <c r="I40" s="79"/>
      <c r="J40" s="79"/>
      <c r="Q40" s="79"/>
      <c r="R40" s="79"/>
      <c r="S40" s="79"/>
      <c r="AE40" s="63"/>
      <c r="AF40" s="63"/>
      <c r="AG40" s="63"/>
      <c r="AH40" s="63"/>
      <c r="AI40" s="63"/>
      <c r="AJ40" s="63"/>
      <c r="AK40" s="75"/>
      <c r="AL40" s="132"/>
      <c r="AM40" s="132"/>
      <c r="AN40" s="132"/>
      <c r="AO40" s="63"/>
      <c r="AP40" s="63"/>
      <c r="AQ40" s="63"/>
      <c r="AR40" s="132"/>
      <c r="AS40" s="75"/>
      <c r="AT40" s="75"/>
      <c r="AU40" s="75"/>
      <c r="AV40" s="358"/>
      <c r="AW40" s="63"/>
      <c r="AX40" s="63"/>
      <c r="AY40" s="63"/>
      <c r="AZ40" s="63"/>
      <c r="BA40" s="63"/>
      <c r="BB40" s="63"/>
      <c r="BC40" s="63"/>
    </row>
    <row r="41" spans="2:61" ht="13.5">
      <c r="I41" s="79"/>
      <c r="J41" s="79"/>
      <c r="Q41" s="79"/>
      <c r="R41" s="79"/>
      <c r="S41" s="79"/>
      <c r="AE41" s="63"/>
      <c r="AF41" s="63"/>
      <c r="AG41" s="63"/>
      <c r="AH41" s="63"/>
      <c r="AI41" s="63"/>
      <c r="AJ41" s="63"/>
      <c r="AK41" s="63"/>
      <c r="AL41" s="63"/>
      <c r="AM41" s="63"/>
      <c r="AN41" s="63"/>
      <c r="AO41" s="63"/>
      <c r="AP41" s="63"/>
      <c r="AQ41" s="63"/>
      <c r="AR41" s="132"/>
      <c r="AS41" s="75"/>
      <c r="AT41" s="75"/>
      <c r="AU41" s="75"/>
      <c r="AV41" s="358"/>
      <c r="AW41" s="63"/>
      <c r="AX41" s="63"/>
      <c r="AY41" s="63"/>
      <c r="AZ41" s="63"/>
      <c r="BA41" s="63"/>
      <c r="BB41" s="63"/>
      <c r="BC41" s="63"/>
    </row>
    <row r="42" spans="2:61" ht="13.5">
      <c r="H42" s="79"/>
      <c r="I42" s="79"/>
      <c r="J42" s="79"/>
      <c r="Q42" s="79"/>
      <c r="R42" s="79"/>
      <c r="S42" s="79"/>
      <c r="AP42" s="63"/>
      <c r="AQ42" s="63"/>
      <c r="AR42" s="132"/>
      <c r="AS42" s="75"/>
      <c r="AV42" s="63"/>
      <c r="AW42" s="63"/>
      <c r="AX42" s="63"/>
      <c r="AY42" s="63"/>
      <c r="AZ42" s="63"/>
      <c r="BA42" s="63"/>
      <c r="BB42" s="63"/>
      <c r="BC42" s="63"/>
    </row>
    <row r="43" spans="2:61">
      <c r="H43" s="79"/>
      <c r="I43" s="79"/>
      <c r="J43" s="79"/>
      <c r="Q43" s="79"/>
      <c r="R43" s="79"/>
      <c r="S43" s="79"/>
      <c r="AV43" s="358"/>
      <c r="AW43" s="63"/>
      <c r="AX43" s="63"/>
      <c r="AY43" s="63"/>
      <c r="AZ43" s="63"/>
      <c r="BA43" s="63"/>
      <c r="BB43" s="63"/>
      <c r="BC43" s="63"/>
    </row>
    <row r="44" spans="2:61">
      <c r="H44" s="79"/>
      <c r="I44" s="79"/>
      <c r="J44" s="79"/>
      <c r="Q44" s="79"/>
      <c r="R44" s="79"/>
      <c r="S44" s="79"/>
      <c r="AV44" s="358"/>
      <c r="AW44" s="63"/>
      <c r="AX44" s="63"/>
      <c r="AY44" s="63"/>
      <c r="AZ44" s="63"/>
      <c r="BA44" s="63"/>
      <c r="BB44" s="63"/>
      <c r="BC44" s="63"/>
    </row>
    <row r="45" spans="2:61">
      <c r="H45" s="79"/>
      <c r="I45" s="79"/>
      <c r="J45" s="79"/>
      <c r="Q45" s="79"/>
      <c r="R45" s="79"/>
      <c r="S45" s="79"/>
    </row>
    <row r="46" spans="2:61">
      <c r="H46" s="79"/>
      <c r="I46" s="79"/>
      <c r="J46" s="79"/>
      <c r="Q46" s="79"/>
      <c r="R46" s="79"/>
      <c r="S46" s="79"/>
    </row>
    <row r="47" spans="2:61" ht="13.5">
      <c r="H47" s="79"/>
      <c r="I47" s="79"/>
      <c r="J47" s="79"/>
      <c r="Q47" s="79"/>
      <c r="R47" s="79"/>
      <c r="S47" s="79"/>
      <c r="BG47" s="80"/>
      <c r="BH47" s="80"/>
      <c r="BI47" s="78"/>
    </row>
    <row r="48" spans="2:61">
      <c r="H48" s="79"/>
      <c r="I48" s="79"/>
      <c r="J48" s="79"/>
      <c r="Q48" s="79"/>
      <c r="R48" s="79"/>
      <c r="S48" s="79"/>
      <c r="BG48" s="78"/>
    </row>
    <row r="49" spans="7:61">
      <c r="G49" s="79"/>
      <c r="H49" s="79"/>
      <c r="I49" s="79"/>
      <c r="J49" s="79"/>
      <c r="Q49" s="79"/>
      <c r="R49" s="79"/>
      <c r="S49" s="79"/>
      <c r="BD49" s="78"/>
      <c r="BE49" s="78"/>
      <c r="BF49" s="78"/>
      <c r="BG49" s="78"/>
    </row>
    <row r="50" spans="7:61">
      <c r="G50" s="79"/>
      <c r="H50" s="79"/>
      <c r="I50" s="79"/>
      <c r="J50" s="79"/>
      <c r="Q50" s="79"/>
      <c r="R50" s="79"/>
      <c r="S50" s="79"/>
      <c r="BD50" s="78"/>
      <c r="BE50" s="78"/>
      <c r="BF50" s="78"/>
      <c r="BG50" s="78"/>
    </row>
    <row r="51" spans="7:61">
      <c r="G51" s="79"/>
      <c r="H51" s="79"/>
      <c r="I51" s="79"/>
      <c r="J51" s="79"/>
      <c r="Q51" s="79"/>
      <c r="R51" s="79"/>
      <c r="S51" s="79"/>
      <c r="BD51" s="78"/>
      <c r="BE51" s="78"/>
      <c r="BF51" s="78"/>
      <c r="BG51" s="78"/>
    </row>
    <row r="52" spans="7:61">
      <c r="G52" s="79"/>
      <c r="H52" s="79"/>
      <c r="I52" s="79"/>
      <c r="J52" s="79"/>
      <c r="Q52" s="79"/>
      <c r="R52" s="79"/>
      <c r="S52" s="79"/>
      <c r="BD52" s="78"/>
      <c r="BE52" s="78"/>
      <c r="BF52" s="78"/>
      <c r="BG52" s="78"/>
    </row>
    <row r="53" spans="7:61">
      <c r="G53" s="79"/>
      <c r="H53" s="79"/>
      <c r="I53" s="79"/>
      <c r="J53" s="79"/>
      <c r="Q53" s="79"/>
      <c r="R53" s="79"/>
      <c r="S53" s="79"/>
      <c r="BD53" s="78"/>
      <c r="BF53" s="78"/>
      <c r="BG53" s="78"/>
      <c r="BH53" s="78"/>
      <c r="BI53" s="78"/>
    </row>
    <row r="54" spans="7:61">
      <c r="G54" s="79"/>
      <c r="H54" s="79"/>
      <c r="I54" s="79"/>
      <c r="J54" s="79"/>
      <c r="Q54" s="79"/>
      <c r="R54" s="79"/>
      <c r="S54" s="79"/>
      <c r="BC54" s="78"/>
      <c r="BD54" s="81"/>
      <c r="BF54" s="78"/>
      <c r="BG54" s="78"/>
      <c r="BH54" s="78"/>
      <c r="BI54" s="78"/>
    </row>
    <row r="55" spans="7:61">
      <c r="G55" s="79"/>
      <c r="H55" s="79"/>
      <c r="I55" s="79"/>
      <c r="J55" s="79"/>
      <c r="Q55" s="79"/>
      <c r="R55" s="79"/>
      <c r="S55" s="79"/>
      <c r="BC55" s="78"/>
      <c r="BD55" s="81"/>
      <c r="BF55" s="78"/>
      <c r="BG55" s="78"/>
      <c r="BH55" s="78"/>
      <c r="BI55" s="78"/>
    </row>
    <row r="56" spans="7:61">
      <c r="G56" s="79"/>
      <c r="H56" s="79"/>
      <c r="I56" s="79"/>
      <c r="J56" s="79"/>
      <c r="Q56" s="79"/>
      <c r="R56" s="79"/>
      <c r="S56" s="79"/>
      <c r="BC56" s="78"/>
      <c r="BD56" s="81"/>
      <c r="BF56" s="78"/>
      <c r="BG56" s="78"/>
      <c r="BH56" s="78"/>
      <c r="BI56" s="78"/>
    </row>
    <row r="57" spans="7:61">
      <c r="G57" s="79"/>
      <c r="H57" s="79"/>
      <c r="BC57" s="78"/>
      <c r="BD57" s="81"/>
      <c r="BF57" s="78"/>
      <c r="BG57" s="78"/>
      <c r="BH57" s="78"/>
      <c r="BI57" s="78"/>
    </row>
    <row r="58" spans="7:61" ht="12.75">
      <c r="G58" s="79"/>
      <c r="H58" s="79"/>
      <c r="K58" s="79"/>
      <c r="L58" s="82"/>
      <c r="M58" s="79"/>
      <c r="N58" s="79"/>
      <c r="BC58" s="78"/>
      <c r="BD58" s="81"/>
      <c r="BF58" s="78"/>
      <c r="BG58" s="78"/>
      <c r="BH58" s="78"/>
      <c r="BI58" s="78"/>
    </row>
    <row r="59" spans="7:61">
      <c r="G59" s="79"/>
      <c r="H59" s="79"/>
      <c r="BC59" s="78"/>
      <c r="BD59" s="81"/>
      <c r="BF59" s="78"/>
      <c r="BG59" s="78"/>
      <c r="BH59" s="78"/>
      <c r="BI59" s="78"/>
    </row>
    <row r="60" spans="7:61">
      <c r="G60" s="79"/>
      <c r="H60" s="79"/>
      <c r="BC60" s="78"/>
      <c r="BD60" s="81"/>
      <c r="BF60" s="78"/>
      <c r="BG60" s="78"/>
      <c r="BH60" s="78"/>
      <c r="BI60" s="78"/>
    </row>
    <row r="61" spans="7:61">
      <c r="G61" s="79"/>
      <c r="H61" s="79"/>
      <c r="BC61" s="78"/>
      <c r="BD61" s="81"/>
      <c r="BF61" s="78"/>
      <c r="BG61" s="78"/>
      <c r="BH61" s="78"/>
      <c r="BI61" s="78"/>
    </row>
    <row r="62" spans="7:61">
      <c r="BC62" s="78"/>
      <c r="BD62" s="81"/>
      <c r="BF62" s="78"/>
      <c r="BG62" s="78"/>
      <c r="BH62" s="78"/>
      <c r="BI62" s="78"/>
    </row>
    <row r="63" spans="7:61">
      <c r="BC63" s="78"/>
      <c r="BD63" s="81"/>
      <c r="BF63" s="78"/>
      <c r="BG63" s="78"/>
      <c r="BH63" s="78"/>
      <c r="BI63" s="78"/>
    </row>
    <row r="64" spans="7:61">
      <c r="BC64" s="78"/>
      <c r="BD64" s="81"/>
      <c r="BF64" s="78"/>
      <c r="BG64" s="78"/>
      <c r="BH64" s="78"/>
      <c r="BI64" s="78"/>
    </row>
    <row r="65" spans="11:61">
      <c r="BC65" s="78"/>
      <c r="BD65" s="81"/>
      <c r="BF65" s="78"/>
      <c r="BG65" s="78"/>
      <c r="BH65" s="78"/>
      <c r="BI65" s="78"/>
    </row>
    <row r="66" spans="11:61">
      <c r="BC66" s="78"/>
      <c r="BD66" s="81"/>
      <c r="BF66" s="78"/>
      <c r="BG66" s="78"/>
      <c r="BH66" s="78"/>
      <c r="BI66" s="78"/>
    </row>
    <row r="67" spans="11:61">
      <c r="BC67" s="78"/>
      <c r="BD67" s="81"/>
      <c r="BF67" s="78"/>
      <c r="BG67" s="78"/>
      <c r="BH67" s="78"/>
      <c r="BI67" s="78"/>
    </row>
    <row r="69" spans="11:61" ht="12.75">
      <c r="K69" s="79"/>
      <c r="L69" s="82"/>
      <c r="M69" s="79"/>
      <c r="N69" s="79"/>
    </row>
    <row r="70" spans="11:61" ht="12.75">
      <c r="K70" s="79"/>
      <c r="L70" s="82"/>
      <c r="M70" s="79"/>
      <c r="N70" s="79"/>
    </row>
    <row r="71" spans="11:61" ht="12.75">
      <c r="K71" s="79"/>
      <c r="L71" s="82"/>
      <c r="M71" s="79"/>
      <c r="N71" s="79"/>
    </row>
    <row r="72" spans="11:61" ht="12.75">
      <c r="K72" s="79"/>
      <c r="L72" s="82"/>
      <c r="M72" s="79"/>
      <c r="N72" s="79"/>
    </row>
    <row r="73" spans="11:61" ht="12.75">
      <c r="K73" s="79"/>
      <c r="L73" s="82"/>
      <c r="M73" s="79"/>
      <c r="N73" s="79"/>
    </row>
    <row r="74" spans="11:61" ht="12.75">
      <c r="K74" s="79"/>
      <c r="L74" s="82"/>
      <c r="M74" s="79"/>
      <c r="N74" s="79"/>
    </row>
    <row r="75" spans="11:61" ht="12.75">
      <c r="K75" s="79"/>
      <c r="L75" s="82"/>
      <c r="M75" s="79"/>
      <c r="N75" s="79"/>
    </row>
    <row r="76" spans="11:61" ht="12.75">
      <c r="K76" s="79"/>
      <c r="L76" s="82"/>
      <c r="M76" s="79"/>
      <c r="N76" s="79"/>
    </row>
  </sheetData>
  <sheetProtection algorithmName="SHA-512" hashValue="KRKelHhjWBwBWYp9iSh0O5MkSDDtltNdGeD45J+ORq1wiQxVY4z6XalOn4SHpVCR0x7hC4N+oRaGOSJdIgWb9A==" saltValue="ncy95QDAiXnEyoliZI9RcQ==" spinCount="100000" sheet="1" objects="1" scenarios="1"/>
  <mergeCells count="101">
    <mergeCell ref="P14:S14"/>
    <mergeCell ref="X28:Y28"/>
    <mergeCell ref="AL26:AO26"/>
    <mergeCell ref="O21:R21"/>
    <mergeCell ref="Y20:AA20"/>
    <mergeCell ref="AS26:AU26"/>
    <mergeCell ref="AR16:AS16"/>
    <mergeCell ref="AG15:AL15"/>
    <mergeCell ref="AH14:AM14"/>
    <mergeCell ref="O16:AA16"/>
    <mergeCell ref="AR18:AS18"/>
    <mergeCell ref="AR27:AT27"/>
    <mergeCell ref="P26:S26"/>
    <mergeCell ref="P23:S23"/>
    <mergeCell ref="T23:W23"/>
    <mergeCell ref="X21:Z21"/>
    <mergeCell ref="Z28:AD28"/>
    <mergeCell ref="AK31:AP31"/>
    <mergeCell ref="Q33:T33"/>
    <mergeCell ref="Q30:T30"/>
    <mergeCell ref="X30:Y30"/>
    <mergeCell ref="Z32:AE34"/>
    <mergeCell ref="AR17:AS17"/>
    <mergeCell ref="P20:S20"/>
    <mergeCell ref="O27:R27"/>
    <mergeCell ref="AR31:AT31"/>
    <mergeCell ref="P17:S17"/>
    <mergeCell ref="O18:R18"/>
    <mergeCell ref="O24:R24"/>
    <mergeCell ref="O22:U22"/>
    <mergeCell ref="AK30:AN30"/>
    <mergeCell ref="AS29:AU30"/>
    <mergeCell ref="AS23:AU23"/>
    <mergeCell ref="T17:W17"/>
    <mergeCell ref="AR29:AR30"/>
    <mergeCell ref="X29:Y29"/>
    <mergeCell ref="Z30:AD30"/>
    <mergeCell ref="Z29:AD29"/>
    <mergeCell ref="R29:U29"/>
    <mergeCell ref="AL29:AO29"/>
    <mergeCell ref="C8:J8"/>
    <mergeCell ref="D7:H7"/>
    <mergeCell ref="F32:G32"/>
    <mergeCell ref="F31:G31"/>
    <mergeCell ref="AG9:AL9"/>
    <mergeCell ref="AA3:AC3"/>
    <mergeCell ref="AO3:AQ4"/>
    <mergeCell ref="AD9:AD14"/>
    <mergeCell ref="AG12:AL12"/>
    <mergeCell ref="AH11:AM11"/>
    <mergeCell ref="AE5:AU5"/>
    <mergeCell ref="Y5:AC5"/>
    <mergeCell ref="R7:U7"/>
    <mergeCell ref="P11:S11"/>
    <mergeCell ref="AH8:AM8"/>
    <mergeCell ref="O12:R12"/>
    <mergeCell ref="AR3:AS3"/>
    <mergeCell ref="AR4:AS4"/>
    <mergeCell ref="AF32:AI34"/>
    <mergeCell ref="AJ32:AN34"/>
    <mergeCell ref="AN17:AO17"/>
    <mergeCell ref="AH17:AK17"/>
    <mergeCell ref="AR24:AT24"/>
    <mergeCell ref="R32:U32"/>
    <mergeCell ref="B32:E32"/>
    <mergeCell ref="B33:E33"/>
    <mergeCell ref="F12:G12"/>
    <mergeCell ref="B30:E30"/>
    <mergeCell ref="B31:E31"/>
    <mergeCell ref="B26:E26"/>
    <mergeCell ref="O15:R15"/>
    <mergeCell ref="AK27:AN27"/>
    <mergeCell ref="B2:G3"/>
    <mergeCell ref="F27:G27"/>
    <mergeCell ref="F15:G15"/>
    <mergeCell ref="F9:H9"/>
    <mergeCell ref="B7:C7"/>
    <mergeCell ref="L11:L24"/>
    <mergeCell ref="L26:L33"/>
    <mergeCell ref="F28:G28"/>
    <mergeCell ref="B28:E28"/>
    <mergeCell ref="F26:G26"/>
    <mergeCell ref="Y17:AA17"/>
    <mergeCell ref="AN20:AO20"/>
    <mergeCell ref="AD17:AD21"/>
    <mergeCell ref="AG18:AJ18"/>
    <mergeCell ref="X18:Z18"/>
    <mergeCell ref="F33:G33"/>
    <mergeCell ref="G11:H11"/>
    <mergeCell ref="F23:H23"/>
    <mergeCell ref="B29:E29"/>
    <mergeCell ref="B25:E25"/>
    <mergeCell ref="F25:G25"/>
    <mergeCell ref="B27:E27"/>
    <mergeCell ref="F29:G29"/>
    <mergeCell ref="F30:G30"/>
    <mergeCell ref="G14:H14"/>
    <mergeCell ref="B24:E24"/>
    <mergeCell ref="B23:E23"/>
    <mergeCell ref="F24:G24"/>
    <mergeCell ref="B20:H22"/>
  </mergeCells>
  <phoneticPr fontId="3"/>
  <dataValidations count="3">
    <dataValidation type="custom" allowBlank="1" showInputMessage="1" showErrorMessage="1" error="入力は少数第1位までにして下さい。" sqref="AT13:AT14 V7:W7">
      <formula1>V7=ROUND(V7,1)</formula1>
    </dataValidation>
    <dataValidation type="custom" allowBlank="1" showInputMessage="1" showErrorMessage="1" error="入力は少数第2位までにしてください。" sqref="AR31:AT31 F15:G15 O12:R12 O15:R15 O18:R18 O21:R21 O24:R24 AG9:AL9 AG12:AL12 AG15:AL15 AT16:AT18 AN21 Z28:AD30 AR27:AT27 AK30:AN30 F24:G33">
      <formula1>F9=ROUND(F9,2)</formula1>
    </dataValidation>
    <dataValidation type="textLength" allowBlank="1" showInputMessage="1" showErrorMessage="1" errorTitle="要確認" error="「廃油」は、中間処理を経ずに「最終処分」はできません。" sqref="Q33:T33">
      <formula1>0</formula1>
      <formula2>0</formula2>
    </dataValidation>
  </dataValidations>
  <pageMargins left="0.59055118110236227" right="0.59055118110236227" top="0.62992125984251968" bottom="0.39370078740157483" header="0.51181102362204722" footer="0"/>
  <pageSetup paperSize="9" scale="70" orientation="landscape"/>
  <headerFooter alignWithMargins="0"/>
  <drawing r:id="rId1"/>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pageSetUpPr fitToPage="1"/>
  </sheetPr>
  <dimension ref="B1:BI76"/>
  <sheetViews>
    <sheetView showGridLines="0" topLeftCell="A19" zoomScaleNormal="100" workbookViewId="0">
      <selection activeCell="AK31" sqref="AK31:AP31"/>
    </sheetView>
  </sheetViews>
  <sheetFormatPr defaultColWidth="9" defaultRowHeight="12"/>
  <cols>
    <col min="1" max="2" width="2.875" style="50" customWidth="1"/>
    <col min="3" max="3" width="17.375" style="50" customWidth="1"/>
    <col min="4" max="5" width="2.875" style="50" customWidth="1"/>
    <col min="6" max="6" width="3" style="50" customWidth="1"/>
    <col min="7" max="7" width="11.5" style="50" customWidth="1"/>
    <col min="8" max="8" width="2.375" style="50" customWidth="1"/>
    <col min="9" max="10" width="2.5" style="50" customWidth="1"/>
    <col min="11" max="11" width="2.75" style="50" customWidth="1"/>
    <col min="12" max="12" width="2.875" style="50" customWidth="1"/>
    <col min="13" max="14" width="2.75" style="50" customWidth="1"/>
    <col min="15" max="15" width="3" style="50" customWidth="1"/>
    <col min="16" max="18" width="4.75" style="50" customWidth="1"/>
    <col min="19" max="21" width="2.875" style="50" customWidth="1"/>
    <col min="22" max="23" width="2.5" style="50" customWidth="1"/>
    <col min="24" max="24" width="2.875" style="50" customWidth="1"/>
    <col min="25" max="25" width="7.75" style="50" customWidth="1"/>
    <col min="26" max="26" width="4.75" style="50" customWidth="1"/>
    <col min="27" max="27" width="2" style="50" customWidth="1"/>
    <col min="28" max="29" width="2.375" style="50" customWidth="1"/>
    <col min="30" max="30" width="3.125" style="50" customWidth="1"/>
    <col min="31" max="32" width="2.375" style="50" customWidth="1"/>
    <col min="33" max="33" width="2.875" style="50" customWidth="1"/>
    <col min="34" max="34" width="7.75" style="50" customWidth="1"/>
    <col min="35" max="36" width="4.375" style="50" customWidth="1"/>
    <col min="37" max="37" width="3.375" style="50" customWidth="1"/>
    <col min="38" max="38" width="2.75" style="50" customWidth="1"/>
    <col min="39" max="39" width="2.875" style="50" customWidth="1"/>
    <col min="40" max="40" width="10.75" style="50" customWidth="1"/>
    <col min="41" max="41" width="2.875" style="50" customWidth="1"/>
    <col min="42" max="43" width="2.5" style="50" customWidth="1"/>
    <col min="44" max="44" width="2.75" style="50" customWidth="1"/>
    <col min="45" max="45" width="7.75" style="50" customWidth="1"/>
    <col min="46" max="46" width="11.75" style="50" customWidth="1"/>
    <col min="47" max="47" width="1.875" style="50" customWidth="1"/>
    <col min="48" max="57" width="9" style="50"/>
    <col min="58" max="58" width="16.25" style="50" customWidth="1"/>
    <col min="59" max="16384" width="9" style="50"/>
  </cols>
  <sheetData>
    <row r="1" spans="2:47" ht="27" customHeight="1">
      <c r="F1" s="49"/>
      <c r="R1" s="96" t="s">
        <v>75</v>
      </c>
      <c r="S1" s="96" t="s">
        <v>325</v>
      </c>
    </row>
    <row r="2" spans="2:47" ht="12" customHeight="1" thickBot="1">
      <c r="B2" s="826" t="s">
        <v>275</v>
      </c>
      <c r="C2" s="826"/>
      <c r="D2" s="826"/>
      <c r="E2" s="826"/>
      <c r="F2" s="826"/>
      <c r="G2" s="826"/>
      <c r="H2" s="131"/>
      <c r="I2" s="131"/>
      <c r="J2" s="131"/>
      <c r="K2" s="131"/>
      <c r="L2" s="131"/>
      <c r="M2" s="131"/>
      <c r="N2" s="131"/>
      <c r="O2" s="131"/>
      <c r="P2" s="131"/>
      <c r="Q2" s="131"/>
      <c r="R2" s="131"/>
      <c r="S2" s="131"/>
      <c r="T2" s="131"/>
      <c r="U2" s="131"/>
      <c r="V2" s="131"/>
      <c r="W2" s="131"/>
      <c r="X2" s="111"/>
      <c r="Y2" s="51"/>
      <c r="Z2" s="51"/>
      <c r="AA2" s="51"/>
      <c r="AB2" s="51"/>
      <c r="AC2" s="51"/>
      <c r="AD2" s="51"/>
      <c r="AE2" s="51"/>
      <c r="AF2" s="51"/>
      <c r="AG2" s="51"/>
      <c r="AH2" s="51"/>
      <c r="AI2" s="51"/>
      <c r="AJ2" s="51"/>
      <c r="AK2" s="51"/>
      <c r="AL2" s="51"/>
      <c r="AM2" s="51"/>
      <c r="AN2" s="51"/>
      <c r="AO2" s="51"/>
      <c r="AP2" s="51"/>
      <c r="AQ2" s="51"/>
      <c r="AR2" s="51"/>
      <c r="AS2" s="51"/>
      <c r="AT2" s="124"/>
      <c r="AU2" s="122"/>
    </row>
    <row r="3" spans="2:47" ht="13.15" customHeight="1">
      <c r="B3" s="826"/>
      <c r="C3" s="826"/>
      <c r="D3" s="826"/>
      <c r="E3" s="826"/>
      <c r="F3" s="826"/>
      <c r="G3" s="826"/>
      <c r="H3" s="131"/>
      <c r="I3" s="131"/>
      <c r="J3" s="131"/>
      <c r="K3" s="131"/>
      <c r="L3" s="131"/>
      <c r="M3" s="131"/>
      <c r="N3" s="131"/>
      <c r="O3" s="131"/>
      <c r="P3" s="131"/>
      <c r="Q3" s="131"/>
      <c r="R3" s="131"/>
      <c r="S3" s="131"/>
      <c r="T3" s="131"/>
      <c r="U3" s="131"/>
      <c r="V3" s="131"/>
      <c r="W3" s="131"/>
      <c r="X3" s="111"/>
      <c r="Y3" s="52"/>
      <c r="Z3" s="52"/>
      <c r="AA3" s="883"/>
      <c r="AB3" s="883"/>
      <c r="AC3" s="883"/>
      <c r="AD3" s="103"/>
      <c r="AE3" s="112"/>
      <c r="AF3" s="112"/>
      <c r="AG3" s="112"/>
      <c r="AH3" s="112"/>
      <c r="AI3" s="112"/>
      <c r="AJ3" s="112"/>
      <c r="AK3" s="112"/>
      <c r="AL3" s="112"/>
      <c r="AM3" s="112"/>
      <c r="AN3" s="112"/>
      <c r="AO3" s="905" t="s">
        <v>329</v>
      </c>
      <c r="AP3" s="888"/>
      <c r="AQ3" s="889"/>
      <c r="AR3" s="881" t="s">
        <v>0</v>
      </c>
      <c r="AS3" s="882"/>
      <c r="AT3" s="123" t="s">
        <v>87</v>
      </c>
      <c r="AU3" s="112"/>
    </row>
    <row r="4" spans="2:47" ht="14.25" thickBot="1">
      <c r="C4" s="111"/>
      <c r="F4" s="111"/>
      <c r="G4" s="111"/>
      <c r="H4" s="111"/>
      <c r="I4" s="111"/>
      <c r="J4" s="111"/>
      <c r="K4" s="111"/>
      <c r="L4" s="111"/>
      <c r="M4" s="111"/>
      <c r="N4" s="111"/>
      <c r="O4" s="111"/>
      <c r="P4" s="111"/>
      <c r="Q4" s="111"/>
      <c r="R4" s="111"/>
      <c r="S4" s="111"/>
      <c r="T4" s="111"/>
      <c r="U4" s="111"/>
      <c r="V4" s="111"/>
      <c r="W4" s="111"/>
      <c r="X4" s="111"/>
      <c r="Y4" s="52"/>
      <c r="Z4" s="52"/>
      <c r="AA4" s="113"/>
      <c r="AB4" s="113"/>
      <c r="AC4" s="113"/>
      <c r="AD4" s="103"/>
      <c r="AE4" s="112"/>
      <c r="AF4" s="112"/>
      <c r="AG4" s="112"/>
      <c r="AH4" s="112"/>
      <c r="AI4" s="112"/>
      <c r="AJ4" s="112"/>
      <c r="AK4" s="112"/>
      <c r="AL4" s="112"/>
      <c r="AM4" s="112"/>
      <c r="AN4" s="112"/>
      <c r="AO4" s="890"/>
      <c r="AP4" s="891"/>
      <c r="AQ4" s="892"/>
      <c r="AR4" s="893" t="str">
        <f>+表紙!Q29</f>
        <v>〇</v>
      </c>
      <c r="AS4" s="894"/>
      <c r="AT4" s="444">
        <f>+表紙!T29</f>
        <v>0</v>
      </c>
      <c r="AU4" s="112"/>
    </row>
    <row r="5" spans="2:47" ht="15" customHeight="1">
      <c r="B5" s="159" t="s">
        <v>83</v>
      </c>
      <c r="C5" s="159"/>
      <c r="F5" s="159"/>
      <c r="G5" s="110"/>
      <c r="H5" s="110"/>
      <c r="I5" s="110"/>
      <c r="J5" s="110"/>
      <c r="K5" s="110"/>
      <c r="L5" s="52"/>
      <c r="M5" s="52"/>
      <c r="N5" s="52"/>
      <c r="O5" s="52"/>
      <c r="P5" s="52"/>
      <c r="Q5" s="52"/>
      <c r="R5" s="52"/>
      <c r="S5" s="52"/>
      <c r="T5" s="52"/>
      <c r="U5" s="52"/>
      <c r="V5" s="52"/>
      <c r="W5" s="52"/>
      <c r="X5" s="52"/>
      <c r="Y5" s="906" t="s">
        <v>80</v>
      </c>
      <c r="Z5" s="906"/>
      <c r="AA5" s="907"/>
      <c r="AB5" s="907"/>
      <c r="AC5" s="907"/>
      <c r="AD5" s="103" t="s">
        <v>84</v>
      </c>
      <c r="AE5" s="895" t="str">
        <f>+表紙!F48</f>
        <v>日本飛行機株式会社　横浜工場</v>
      </c>
      <c r="AF5" s="895"/>
      <c r="AG5" s="895"/>
      <c r="AH5" s="895"/>
      <c r="AI5" s="895"/>
      <c r="AJ5" s="895"/>
      <c r="AK5" s="895"/>
      <c r="AL5" s="895"/>
      <c r="AM5" s="895"/>
      <c r="AN5" s="895"/>
      <c r="AO5" s="895"/>
      <c r="AP5" s="895"/>
      <c r="AQ5" s="895"/>
      <c r="AR5" s="895"/>
      <c r="AS5" s="895"/>
      <c r="AT5" s="895"/>
      <c r="AU5" s="895"/>
    </row>
    <row r="6" spans="2:47" ht="24.75" customHeight="1" thickBot="1">
      <c r="B6" s="494" t="s">
        <v>416</v>
      </c>
      <c r="C6" s="138"/>
      <c r="F6" s="138"/>
      <c r="G6" s="138"/>
      <c r="H6" s="138"/>
      <c r="I6" s="138"/>
      <c r="J6" s="138"/>
      <c r="K6" s="138"/>
      <c r="L6" s="138"/>
      <c r="M6" s="138"/>
      <c r="N6" s="138"/>
      <c r="O6" s="138"/>
      <c r="P6" s="138"/>
      <c r="Q6" s="138"/>
      <c r="R6" s="138"/>
      <c r="S6" s="138"/>
      <c r="T6" s="138"/>
      <c r="U6" s="138"/>
      <c r="V6" s="138"/>
      <c r="W6" s="138"/>
      <c r="X6" s="138"/>
      <c r="AB6" s="52"/>
      <c r="AC6" s="52"/>
      <c r="AD6" s="52"/>
      <c r="AE6" s="52"/>
      <c r="AF6" s="52"/>
      <c r="AG6" s="52"/>
      <c r="AH6" s="52"/>
      <c r="AI6" s="52"/>
      <c r="AJ6" s="52"/>
      <c r="AK6" s="52"/>
      <c r="AL6" s="52"/>
      <c r="AM6" s="52"/>
      <c r="AN6" s="52"/>
      <c r="AO6" s="52"/>
      <c r="AP6" s="52"/>
      <c r="AQ6" s="52"/>
      <c r="AR6" s="52"/>
      <c r="AS6" s="52"/>
      <c r="AT6" s="52"/>
      <c r="AU6" s="52"/>
    </row>
    <row r="7" spans="2:47" ht="28.15" customHeight="1" thickBot="1">
      <c r="B7" s="837" t="s">
        <v>292</v>
      </c>
      <c r="C7" s="838"/>
      <c r="D7" s="834" t="s">
        <v>289</v>
      </c>
      <c r="E7" s="835"/>
      <c r="F7" s="835"/>
      <c r="G7" s="835"/>
      <c r="H7" s="836"/>
      <c r="I7" s="148"/>
      <c r="J7" s="63"/>
      <c r="K7" s="161"/>
      <c r="L7" s="161"/>
      <c r="M7" s="161"/>
      <c r="N7" s="161"/>
      <c r="O7" s="161"/>
      <c r="P7" s="161"/>
      <c r="Q7" s="161"/>
      <c r="R7" s="827"/>
      <c r="S7" s="828"/>
      <c r="T7" s="828"/>
      <c r="U7" s="828"/>
      <c r="V7" s="463"/>
      <c r="W7" s="463"/>
      <c r="X7" s="139"/>
      <c r="AA7" s="1"/>
      <c r="AB7" s="1"/>
      <c r="AC7" s="1"/>
      <c r="AD7" s="1"/>
      <c r="AE7" s="106"/>
      <c r="AF7" s="106"/>
      <c r="AG7" s="106"/>
      <c r="AH7" s="106"/>
      <c r="AI7" s="106"/>
      <c r="AJ7" s="106"/>
      <c r="AK7" s="106"/>
      <c r="AL7" s="106"/>
      <c r="AM7" s="164"/>
      <c r="AN7" s="63"/>
      <c r="AO7" s="63"/>
      <c r="AP7" s="63"/>
      <c r="AQ7" s="63"/>
      <c r="AR7" s="216"/>
      <c r="AS7" s="216"/>
      <c r="AT7"/>
      <c r="AU7"/>
    </row>
    <row r="8" spans="2:47" ht="28.15" customHeight="1" thickTop="1" thickBot="1">
      <c r="B8" s="53" t="s">
        <v>82</v>
      </c>
      <c r="C8" s="851" t="s">
        <v>85</v>
      </c>
      <c r="D8" s="851"/>
      <c r="E8" s="851"/>
      <c r="F8" s="851"/>
      <c r="G8" s="851"/>
      <c r="H8" s="851"/>
      <c r="I8" s="851"/>
      <c r="J8" s="851"/>
      <c r="K8" s="153"/>
      <c r="L8" s="153"/>
      <c r="M8" s="153"/>
      <c r="N8" s="153"/>
      <c r="O8" s="153"/>
      <c r="P8" s="153"/>
      <c r="Q8" s="153"/>
      <c r="R8" s="153"/>
      <c r="S8" s="153"/>
      <c r="T8" s="153"/>
      <c r="U8" s="153"/>
      <c r="V8" s="140"/>
      <c r="W8" s="140"/>
      <c r="X8" s="140"/>
      <c r="Y8" s="106"/>
      <c r="Z8" s="106"/>
      <c r="AA8" s="106"/>
      <c r="AB8" s="106"/>
      <c r="AC8" s="106"/>
      <c r="AD8" s="106"/>
      <c r="AE8" s="63"/>
      <c r="AF8" s="59"/>
      <c r="AG8" s="55" t="s">
        <v>29</v>
      </c>
      <c r="AH8" s="806" t="s">
        <v>342</v>
      </c>
      <c r="AI8" s="806"/>
      <c r="AJ8" s="806"/>
      <c r="AK8" s="806"/>
      <c r="AL8" s="806"/>
      <c r="AM8" s="807"/>
      <c r="AN8" s="63"/>
      <c r="AO8" s="63"/>
      <c r="AP8" s="63"/>
      <c r="AQ8" s="63"/>
      <c r="AR8" s="216"/>
      <c r="AS8" s="216"/>
      <c r="AT8"/>
      <c r="AU8"/>
    </row>
    <row r="9" spans="2:47" ht="24.75" customHeight="1" thickTop="1" thickBot="1">
      <c r="B9" s="213" t="s">
        <v>226</v>
      </c>
      <c r="F9" s="831" t="s">
        <v>153</v>
      </c>
      <c r="G9" s="832"/>
      <c r="H9" s="833"/>
      <c r="I9" s="153"/>
      <c r="J9" s="153"/>
      <c r="K9" s="153"/>
      <c r="L9" s="153"/>
      <c r="M9" s="153"/>
      <c r="N9" s="153"/>
      <c r="O9" s="153"/>
      <c r="P9" s="153"/>
      <c r="Q9" s="153"/>
      <c r="R9" s="153"/>
      <c r="S9" s="153"/>
      <c r="T9" s="153"/>
      <c r="U9" s="153"/>
      <c r="V9" s="140"/>
      <c r="W9" s="140"/>
      <c r="X9" s="140"/>
      <c r="Y9" s="106"/>
      <c r="Z9" s="106"/>
      <c r="AA9" s="106"/>
      <c r="AB9" s="106"/>
      <c r="AC9" s="106"/>
      <c r="AD9" s="869" t="s">
        <v>20</v>
      </c>
      <c r="AE9" s="66"/>
      <c r="AG9" s="820"/>
      <c r="AH9" s="821"/>
      <c r="AI9" s="821"/>
      <c r="AJ9" s="821"/>
      <c r="AK9" s="821"/>
      <c r="AL9" s="821"/>
      <c r="AM9" s="62" t="s">
        <v>13</v>
      </c>
      <c r="AN9" s="63"/>
      <c r="AO9" s="63"/>
      <c r="AP9" s="63"/>
      <c r="AQ9" s="63"/>
      <c r="AR9" s="216"/>
      <c r="AS9" s="216"/>
      <c r="AT9"/>
      <c r="AU9"/>
    </row>
    <row r="10" spans="2:47" ht="24.75" customHeight="1" thickTop="1" thickBot="1">
      <c r="F10" s="107"/>
      <c r="G10" s="133"/>
      <c r="H10" s="133"/>
      <c r="I10" s="133"/>
      <c r="J10" s="133"/>
      <c r="K10" s="133"/>
      <c r="L10" s="133"/>
      <c r="M10" s="133"/>
      <c r="N10" s="133"/>
      <c r="O10" s="133"/>
      <c r="P10" s="133"/>
      <c r="Q10" s="133"/>
      <c r="R10" s="133"/>
      <c r="S10" s="133"/>
      <c r="T10" s="133"/>
      <c r="U10" s="133"/>
      <c r="V10" s="134"/>
      <c r="W10" s="134"/>
      <c r="X10" s="134"/>
      <c r="Y10" s="106"/>
      <c r="Z10" s="106"/>
      <c r="AA10" s="106"/>
      <c r="AC10" s="63"/>
      <c r="AD10" s="870"/>
      <c r="AE10" s="66"/>
      <c r="AM10" s="63"/>
      <c r="AN10" s="63"/>
      <c r="AO10" s="63"/>
      <c r="AP10" s="63"/>
      <c r="AQ10" s="63"/>
      <c r="AR10" s="216"/>
      <c r="AS10" s="216"/>
      <c r="AT10"/>
      <c r="AU10"/>
    </row>
    <row r="11" spans="2:47" ht="27" customHeight="1" thickTop="1" thickBot="1">
      <c r="C11" s="168" t="s">
        <v>154</v>
      </c>
      <c r="F11" s="55" t="s">
        <v>17</v>
      </c>
      <c r="G11" s="806" t="s">
        <v>339</v>
      </c>
      <c r="H11" s="807"/>
      <c r="I11" s="56"/>
      <c r="J11" s="57"/>
      <c r="K11" s="58"/>
      <c r="L11" s="823" t="s">
        <v>18</v>
      </c>
      <c r="M11" s="58"/>
      <c r="N11" s="59"/>
      <c r="O11" s="55" t="s">
        <v>19</v>
      </c>
      <c r="P11" s="829" t="s">
        <v>241</v>
      </c>
      <c r="Q11" s="829"/>
      <c r="R11" s="829"/>
      <c r="S11" s="830"/>
      <c r="T11" s="215"/>
      <c r="U11" s="75"/>
      <c r="V11" s="63"/>
      <c r="W11" s="63"/>
      <c r="X11"/>
      <c r="Y11"/>
      <c r="Z11"/>
      <c r="AA11"/>
      <c r="AB11" s="63"/>
      <c r="AC11" s="72"/>
      <c r="AD11" s="870"/>
      <c r="AE11" s="150"/>
      <c r="AF11" s="59"/>
      <c r="AG11" s="55" t="s">
        <v>36</v>
      </c>
      <c r="AH11" s="806" t="s">
        <v>245</v>
      </c>
      <c r="AI11" s="806"/>
      <c r="AJ11" s="806"/>
      <c r="AK11" s="806"/>
      <c r="AL11" s="806"/>
      <c r="AM11" s="807"/>
      <c r="AN11" s="63"/>
      <c r="AO11" s="63"/>
      <c r="AP11" s="63"/>
      <c r="AQ11" s="63"/>
      <c r="AR11" s="216"/>
      <c r="AS11" s="216"/>
      <c r="AT11"/>
      <c r="AU11"/>
    </row>
    <row r="12" spans="2:47" ht="24.75" customHeight="1" thickTop="1" thickBot="1">
      <c r="F12" s="810">
        <f>+ROUND(O12,2)+ROUND(O15,2)+ROUND(O18,2)+ROUND(O24,2)+O27-ROUND(F15,2)</f>
        <v>1</v>
      </c>
      <c r="G12" s="811"/>
      <c r="H12" s="62" t="s">
        <v>13</v>
      </c>
      <c r="I12" s="63"/>
      <c r="J12" s="64"/>
      <c r="K12" s="63"/>
      <c r="L12" s="824"/>
      <c r="M12" s="65"/>
      <c r="O12" s="820"/>
      <c r="P12" s="873"/>
      <c r="Q12" s="873"/>
      <c r="R12" s="873"/>
      <c r="S12" s="62" t="s">
        <v>13</v>
      </c>
      <c r="T12" s="63"/>
      <c r="U12" s="63"/>
      <c r="V12" s="63"/>
      <c r="W12" s="63"/>
      <c r="X12"/>
      <c r="Y12"/>
      <c r="Z12"/>
      <c r="AA12"/>
      <c r="AB12" s="66"/>
      <c r="AD12" s="870"/>
      <c r="AF12" s="142"/>
      <c r="AG12" s="820"/>
      <c r="AH12" s="821"/>
      <c r="AI12" s="821"/>
      <c r="AJ12" s="821"/>
      <c r="AK12" s="821"/>
      <c r="AL12" s="821"/>
      <c r="AM12" s="62" t="s">
        <v>13</v>
      </c>
      <c r="AN12" s="63"/>
      <c r="AO12" s="63"/>
      <c r="AP12" s="63"/>
      <c r="AQ12" s="63"/>
      <c r="AR12" s="216"/>
      <c r="AS12" s="216"/>
      <c r="AT12"/>
      <c r="AU12"/>
    </row>
    <row r="13" spans="2:47" ht="24.75" customHeight="1" thickTop="1" thickBot="1">
      <c r="I13" s="63"/>
      <c r="J13" s="67"/>
      <c r="K13" s="63"/>
      <c r="L13" s="824"/>
      <c r="M13" s="66"/>
      <c r="T13" s="63"/>
      <c r="U13" s="63"/>
      <c r="V13" s="63"/>
      <c r="W13" s="63"/>
      <c r="X13"/>
      <c r="Y13"/>
      <c r="Z13"/>
      <c r="AA13"/>
      <c r="AB13" s="66"/>
      <c r="AD13" s="870"/>
      <c r="AF13" s="148"/>
      <c r="AG13" s="145"/>
      <c r="AH13" s="146"/>
      <c r="AI13" s="146"/>
      <c r="AJ13" s="146"/>
      <c r="AK13" s="146"/>
      <c r="AL13" s="147"/>
      <c r="AM13" s="147"/>
      <c r="AP13" s="51"/>
      <c r="AQ13" s="51"/>
      <c r="AR13" s="144"/>
      <c r="AS13" s="144"/>
      <c r="AT13" s="463"/>
      <c r="AU13" s="63"/>
    </row>
    <row r="14" spans="2:47" ht="27" customHeight="1" thickTop="1" thickBot="1">
      <c r="F14" s="69" t="s">
        <v>399</v>
      </c>
      <c r="G14" s="822" t="s">
        <v>160</v>
      </c>
      <c r="H14" s="809"/>
      <c r="I14" s="70"/>
      <c r="J14" s="71"/>
      <c r="K14" s="63"/>
      <c r="L14" s="824"/>
      <c r="M14" s="66"/>
      <c r="N14" s="58"/>
      <c r="O14" s="55" t="s">
        <v>24</v>
      </c>
      <c r="P14" s="829" t="s">
        <v>296</v>
      </c>
      <c r="Q14" s="829"/>
      <c r="R14" s="829"/>
      <c r="S14" s="830"/>
      <c r="T14" s="215"/>
      <c r="U14" s="75"/>
      <c r="V14" s="63"/>
      <c r="W14" s="63"/>
      <c r="X14"/>
      <c r="Y14"/>
      <c r="Z14"/>
      <c r="AA14"/>
      <c r="AB14" s="66"/>
      <c r="AD14" s="871"/>
      <c r="AF14" s="149"/>
      <c r="AG14" s="61" t="s">
        <v>135</v>
      </c>
      <c r="AH14" s="865" t="s">
        <v>255</v>
      </c>
      <c r="AI14" s="865"/>
      <c r="AJ14" s="865"/>
      <c r="AK14" s="865"/>
      <c r="AL14" s="865"/>
      <c r="AM14" s="866"/>
      <c r="AN14"/>
      <c r="AR14" s="144"/>
      <c r="AS14" s="144"/>
      <c r="AT14" s="463"/>
      <c r="AU14" s="63"/>
    </row>
    <row r="15" spans="2:47" ht="24.75" customHeight="1" thickBot="1">
      <c r="F15" s="854"/>
      <c r="G15" s="855"/>
      <c r="H15" s="54" t="s">
        <v>13</v>
      </c>
      <c r="I15" s="63"/>
      <c r="J15" s="66"/>
      <c r="K15" s="63"/>
      <c r="L15" s="824"/>
      <c r="M15" s="66"/>
      <c r="O15" s="820"/>
      <c r="P15" s="874"/>
      <c r="Q15" s="874"/>
      <c r="R15" s="874"/>
      <c r="S15" s="62" t="s">
        <v>13</v>
      </c>
      <c r="T15" s="63"/>
      <c r="U15" s="63"/>
      <c r="V15" s="63"/>
      <c r="W15" s="63"/>
      <c r="X15"/>
      <c r="Y15"/>
      <c r="Z15"/>
      <c r="AA15"/>
      <c r="AB15" s="66"/>
      <c r="AG15" s="802"/>
      <c r="AH15" s="803"/>
      <c r="AI15" s="803"/>
      <c r="AJ15" s="803"/>
      <c r="AK15" s="803"/>
      <c r="AL15" s="803"/>
      <c r="AM15" s="54" t="s">
        <v>13</v>
      </c>
      <c r="AN15"/>
      <c r="AR15" s="73" t="s">
        <v>30</v>
      </c>
      <c r="AS15" s="74"/>
    </row>
    <row r="16" spans="2:47" ht="24.75" customHeight="1" thickTop="1" thickBot="1">
      <c r="J16" s="66"/>
      <c r="K16" s="63"/>
      <c r="L16" s="824"/>
      <c r="M16" s="66"/>
      <c r="O16" s="872" t="str">
        <f>+IF(X18=0,"",IF(X18-O18=X18,"エラー！：⑥残さ物量があるのに、④自ら中間処理した量がゼロになっています",""))</f>
        <v/>
      </c>
      <c r="P16" s="872"/>
      <c r="Q16" s="872"/>
      <c r="R16" s="872"/>
      <c r="S16" s="872"/>
      <c r="T16" s="872"/>
      <c r="U16" s="872"/>
      <c r="V16" s="872"/>
      <c r="W16" s="872"/>
      <c r="X16" s="872"/>
      <c r="Y16" s="872"/>
      <c r="Z16" s="872"/>
      <c r="AA16" s="872"/>
      <c r="AB16" s="66"/>
      <c r="AC16" s="63"/>
      <c r="AD16" s="211"/>
      <c r="AO16" s="60"/>
      <c r="AP16" s="63"/>
      <c r="AR16" s="804" t="s">
        <v>134</v>
      </c>
      <c r="AS16" s="805"/>
      <c r="AT16" s="357"/>
      <c r="AU16" s="54" t="s">
        <v>13</v>
      </c>
    </row>
    <row r="17" spans="2:48" ht="27" customHeight="1" thickTop="1" thickBot="1">
      <c r="J17" s="66"/>
      <c r="K17" s="63"/>
      <c r="L17" s="824"/>
      <c r="M17" s="66"/>
      <c r="N17" s="58"/>
      <c r="O17" s="55" t="s">
        <v>27</v>
      </c>
      <c r="P17" s="806" t="s">
        <v>242</v>
      </c>
      <c r="Q17" s="806"/>
      <c r="R17" s="806"/>
      <c r="S17" s="807"/>
      <c r="T17" s="867"/>
      <c r="U17" s="868"/>
      <c r="V17" s="868"/>
      <c r="W17" s="868"/>
      <c r="X17" s="141" t="s">
        <v>21</v>
      </c>
      <c r="Y17" s="806" t="s">
        <v>244</v>
      </c>
      <c r="Z17" s="806"/>
      <c r="AA17" s="807"/>
      <c r="AB17" s="154"/>
      <c r="AC17" s="149"/>
      <c r="AD17" s="812" t="s">
        <v>28</v>
      </c>
      <c r="AE17" s="58"/>
      <c r="AF17" s="58"/>
      <c r="AG17" s="361" t="s">
        <v>137</v>
      </c>
      <c r="AH17" s="822" t="s">
        <v>246</v>
      </c>
      <c r="AI17" s="822"/>
      <c r="AJ17" s="822"/>
      <c r="AK17" s="809"/>
      <c r="AL17" s="58"/>
      <c r="AM17" s="370"/>
      <c r="AN17" s="808" t="s">
        <v>222</v>
      </c>
      <c r="AO17" s="809"/>
      <c r="AP17" s="372"/>
      <c r="AR17" s="804" t="s">
        <v>228</v>
      </c>
      <c r="AS17" s="805"/>
      <c r="AT17" s="357"/>
      <c r="AU17" s="54" t="s">
        <v>34</v>
      </c>
      <c r="AV17" s="63"/>
    </row>
    <row r="18" spans="2:48" ht="24.75" customHeight="1" thickBot="1">
      <c r="J18" s="66"/>
      <c r="K18" s="63"/>
      <c r="L18" s="824"/>
      <c r="M18" s="66"/>
      <c r="O18" s="820"/>
      <c r="P18" s="873"/>
      <c r="Q18" s="873"/>
      <c r="R18" s="873"/>
      <c r="S18" s="62" t="s">
        <v>14</v>
      </c>
      <c r="T18"/>
      <c r="U18" s="363"/>
      <c r="V18"/>
      <c r="W18" s="220"/>
      <c r="X18" s="810">
        <f>+ROUND(AG9,2)+ROUND(AG12,2)+ROUND(AG15,2)+AG18</f>
        <v>0</v>
      </c>
      <c r="Y18" s="811"/>
      <c r="Z18" s="811"/>
      <c r="AA18" s="62" t="s">
        <v>4</v>
      </c>
      <c r="AB18" s="219"/>
      <c r="AC18" s="219"/>
      <c r="AD18" s="813"/>
      <c r="AG18" s="815">
        <f>+ROUND(AN18,2)+ROUND(AN21,2)</f>
        <v>0</v>
      </c>
      <c r="AH18" s="816"/>
      <c r="AI18" s="816"/>
      <c r="AJ18" s="816"/>
      <c r="AK18" s="54" t="s">
        <v>13</v>
      </c>
      <c r="AL18" s="65"/>
      <c r="AN18" s="445">
        <f>+ROUND(AT16,2)+ROUND(AT17,2)+ROUND(AT18,2)</f>
        <v>0</v>
      </c>
      <c r="AO18" s="54" t="s">
        <v>34</v>
      </c>
      <c r="AR18" s="804" t="s">
        <v>136</v>
      </c>
      <c r="AS18" s="805"/>
      <c r="AT18" s="357"/>
      <c r="AU18" s="54" t="s">
        <v>26</v>
      </c>
    </row>
    <row r="19" spans="2:48" ht="24.75" customHeight="1" thickTop="1" thickBot="1">
      <c r="J19" s="66"/>
      <c r="K19" s="63"/>
      <c r="L19" s="824"/>
      <c r="M19" s="66"/>
      <c r="O19" s="135"/>
      <c r="P19" s="362"/>
      <c r="Q19" s="223"/>
      <c r="R19" s="135"/>
      <c r="S19" s="135"/>
      <c r="T19" s="137"/>
      <c r="U19" s="364"/>
      <c r="V19" s="137"/>
      <c r="W19" s="137"/>
      <c r="X19" s="136"/>
      <c r="Y19" s="136"/>
      <c r="Z19" s="136"/>
      <c r="AA19" s="136"/>
      <c r="AB19" s="63"/>
      <c r="AC19" s="63"/>
      <c r="AD19" s="813"/>
      <c r="AG19" s="63"/>
      <c r="AH19" s="66"/>
      <c r="AI19" s="63"/>
      <c r="AJ19" s="63"/>
      <c r="AK19" s="63"/>
      <c r="AL19" s="66"/>
      <c r="AR19"/>
      <c r="AS19"/>
      <c r="AT19"/>
      <c r="AU19"/>
      <c r="AV19"/>
    </row>
    <row r="20" spans="2:48" ht="27" customHeight="1" thickTop="1" thickBot="1">
      <c r="B20" s="856" t="s">
        <v>417</v>
      </c>
      <c r="C20" s="856"/>
      <c r="D20" s="856"/>
      <c r="E20" s="856"/>
      <c r="F20" s="856"/>
      <c r="G20" s="856"/>
      <c r="H20" s="856"/>
      <c r="J20" s="66"/>
      <c r="K20" s="63"/>
      <c r="L20" s="824"/>
      <c r="M20" s="66"/>
      <c r="O20" s="55" t="s">
        <v>49</v>
      </c>
      <c r="P20" s="806" t="s">
        <v>243</v>
      </c>
      <c r="Q20" s="806"/>
      <c r="R20" s="806"/>
      <c r="S20" s="807"/>
      <c r="T20" s="135"/>
      <c r="U20" s="365"/>
      <c r="V20" s="368"/>
      <c r="W20" s="369"/>
      <c r="X20" s="141" t="s">
        <v>25</v>
      </c>
      <c r="Y20" s="806" t="s">
        <v>240</v>
      </c>
      <c r="Z20" s="806"/>
      <c r="AA20" s="807"/>
      <c r="AB20" s="63"/>
      <c r="AC20" s="63"/>
      <c r="AD20" s="813"/>
      <c r="AF20" s="63"/>
      <c r="AG20" s="63"/>
      <c r="AH20" s="66"/>
      <c r="AI20" s="63"/>
      <c r="AJ20" s="63"/>
      <c r="AK20" s="152"/>
      <c r="AL20" s="66"/>
      <c r="AM20" s="371"/>
      <c r="AN20" s="808" t="s">
        <v>224</v>
      </c>
      <c r="AO20" s="809"/>
      <c r="AP20" s="217"/>
      <c r="AQ20" s="63"/>
      <c r="AR20" s="68"/>
      <c r="AS20" s="68"/>
      <c r="AV20" s="63"/>
    </row>
    <row r="21" spans="2:48" ht="24.75" customHeight="1" thickBot="1">
      <c r="B21" s="856"/>
      <c r="C21" s="856"/>
      <c r="D21" s="856"/>
      <c r="E21" s="856"/>
      <c r="F21" s="856"/>
      <c r="G21" s="856"/>
      <c r="H21" s="856"/>
      <c r="J21" s="66"/>
      <c r="K21" s="63"/>
      <c r="L21" s="824"/>
      <c r="M21" s="66"/>
      <c r="O21" s="820"/>
      <c r="P21" s="864"/>
      <c r="Q21" s="864"/>
      <c r="R21" s="864"/>
      <c r="S21" s="62" t="s">
        <v>13</v>
      </c>
      <c r="T21" s="135"/>
      <c r="U21" s="135"/>
      <c r="V21" s="135"/>
      <c r="W21" s="135"/>
      <c r="X21" s="810">
        <f>+O18-X18</f>
        <v>0</v>
      </c>
      <c r="Y21" s="811"/>
      <c r="Z21" s="811"/>
      <c r="AA21" s="62" t="s">
        <v>4</v>
      </c>
      <c r="AB21" s="137"/>
      <c r="AC21" s="63"/>
      <c r="AD21" s="814"/>
      <c r="AF21" s="63"/>
      <c r="AG21" s="63"/>
      <c r="AH21" s="66"/>
      <c r="AI21" s="63"/>
      <c r="AJ21" s="63"/>
      <c r="AK21" s="63"/>
      <c r="AL21" s="63"/>
      <c r="AM21" s="152"/>
      <c r="AN21" s="357"/>
      <c r="AO21" s="54" t="s">
        <v>38</v>
      </c>
      <c r="AP21" s="217"/>
      <c r="AQ21" s="63"/>
      <c r="AR21" s="216"/>
      <c r="AS21" s="216"/>
      <c r="AT21"/>
      <c r="AU21"/>
    </row>
    <row r="22" spans="2:48" ht="24.75" customHeight="1" thickTop="1" thickBot="1">
      <c r="B22" s="857"/>
      <c r="C22" s="857"/>
      <c r="D22" s="857"/>
      <c r="E22" s="857"/>
      <c r="F22" s="857"/>
      <c r="G22" s="857"/>
      <c r="H22" s="857"/>
      <c r="J22" s="66"/>
      <c r="K22" s="63"/>
      <c r="L22" s="824"/>
      <c r="M22" s="66"/>
      <c r="O22" s="880" t="str">
        <f>+IF(O21=0,"",IF(O18&lt;O21,"エラー !：④の内数である⑤の量が④を超えています",""))</f>
        <v/>
      </c>
      <c r="P22" s="880"/>
      <c r="Q22" s="880"/>
      <c r="R22" s="880"/>
      <c r="S22" s="880"/>
      <c r="T22" s="880"/>
      <c r="U22" s="880"/>
      <c r="V22" s="136"/>
      <c r="W22" s="136"/>
      <c r="X22" s="136"/>
      <c r="Y22" s="136"/>
      <c r="Z22" s="136"/>
      <c r="AA22" s="136"/>
      <c r="AB22" s="63"/>
      <c r="AC22" s="63"/>
      <c r="AD22" s="211"/>
      <c r="AF22" s="63"/>
      <c r="AG22" s="63"/>
      <c r="AH22" s="66"/>
      <c r="AI22" s="63"/>
      <c r="AJ22" s="63"/>
      <c r="AK22" s="63"/>
      <c r="AL22" s="63"/>
      <c r="AM22" s="63"/>
    </row>
    <row r="23" spans="2:48" ht="27" customHeight="1" thickTop="1" thickBot="1">
      <c r="B23" s="852" t="s">
        <v>156</v>
      </c>
      <c r="C23" s="849"/>
      <c r="D23" s="849"/>
      <c r="E23" s="853"/>
      <c r="F23" s="848" t="s">
        <v>418</v>
      </c>
      <c r="G23" s="849"/>
      <c r="H23" s="850"/>
      <c r="J23" s="66"/>
      <c r="K23" s="63"/>
      <c r="L23" s="824"/>
      <c r="M23" s="66"/>
      <c r="N23" s="58"/>
      <c r="O23" s="61" t="s">
        <v>73</v>
      </c>
      <c r="P23" s="822" t="s">
        <v>259</v>
      </c>
      <c r="Q23" s="822"/>
      <c r="R23" s="822"/>
      <c r="S23" s="809"/>
      <c r="T23" s="818"/>
      <c r="U23" s="819"/>
      <c r="V23" s="819"/>
      <c r="W23" s="819"/>
      <c r="AB23" s="63"/>
      <c r="AC23" s="63"/>
      <c r="AD23" s="216"/>
      <c r="AE23"/>
      <c r="AF23"/>
      <c r="AG23"/>
      <c r="AH23" s="373"/>
      <c r="AI23" s="216"/>
      <c r="AJ23" s="63"/>
      <c r="AK23" s="63"/>
      <c r="AL23" s="63"/>
      <c r="AM23" s="156"/>
      <c r="AO23" s="63"/>
      <c r="AQ23" s="59"/>
      <c r="AR23" s="141" t="s">
        <v>149</v>
      </c>
      <c r="AS23" s="806" t="s">
        <v>150</v>
      </c>
      <c r="AT23" s="806"/>
      <c r="AU23" s="807"/>
    </row>
    <row r="24" spans="2:48" ht="27" customHeight="1" thickBot="1">
      <c r="B24" s="839" t="s">
        <v>157</v>
      </c>
      <c r="C24" s="822"/>
      <c r="D24" s="822"/>
      <c r="E24" s="809"/>
      <c r="F24" s="800">
        <v>0.54</v>
      </c>
      <c r="G24" s="801"/>
      <c r="H24" s="221" t="s">
        <v>155</v>
      </c>
      <c r="J24" s="66"/>
      <c r="K24" s="63"/>
      <c r="L24" s="825"/>
      <c r="O24" s="802"/>
      <c r="P24" s="817"/>
      <c r="Q24" s="817"/>
      <c r="R24" s="817"/>
      <c r="S24" s="54" t="s">
        <v>34</v>
      </c>
      <c r="T24"/>
      <c r="U24"/>
      <c r="V24"/>
      <c r="W24"/>
      <c r="AB24" s="63"/>
      <c r="AC24" s="63"/>
      <c r="AD24" s="216"/>
      <c r="AE24"/>
      <c r="AF24"/>
      <c r="AG24"/>
      <c r="AH24" s="373"/>
      <c r="AI24" s="216"/>
      <c r="AJ24" s="63"/>
      <c r="AK24" s="146"/>
      <c r="AL24" s="63"/>
      <c r="AM24" s="63"/>
      <c r="AP24" s="66"/>
      <c r="AQ24" s="151"/>
      <c r="AR24" s="810">
        <f>+ROUND(AT16,2)+ROUND(Z28,2)</f>
        <v>0</v>
      </c>
      <c r="AS24" s="811"/>
      <c r="AT24" s="811"/>
      <c r="AU24" s="62" t="s">
        <v>13</v>
      </c>
    </row>
    <row r="25" spans="2:48" ht="27" customHeight="1" thickBot="1">
      <c r="B25" s="839" t="s">
        <v>158</v>
      </c>
      <c r="C25" s="822"/>
      <c r="D25" s="822"/>
      <c r="E25" s="809"/>
      <c r="F25" s="800">
        <v>0</v>
      </c>
      <c r="G25" s="801"/>
      <c r="H25" s="221" t="s">
        <v>155</v>
      </c>
      <c r="J25" s="66"/>
      <c r="K25" s="63"/>
      <c r="O25" s="63"/>
      <c r="P25" s="63"/>
      <c r="Q25" s="63"/>
      <c r="R25" s="63"/>
      <c r="S25" s="63"/>
      <c r="T25" s="63"/>
      <c r="U25" s="63"/>
      <c r="AD25" s="155"/>
      <c r="AG25" s="63"/>
      <c r="AH25" s="66"/>
      <c r="AI25" s="63"/>
      <c r="AJ25" s="63"/>
      <c r="AK25" s="212"/>
      <c r="AL25" s="212"/>
      <c r="AM25" s="212"/>
      <c r="AP25" s="375"/>
      <c r="AQ25" s="132"/>
    </row>
    <row r="26" spans="2:48" ht="27" customHeight="1" thickTop="1" thickBot="1">
      <c r="B26" s="839" t="s">
        <v>159</v>
      </c>
      <c r="C26" s="822"/>
      <c r="D26" s="822"/>
      <c r="E26" s="809"/>
      <c r="F26" s="800">
        <v>0</v>
      </c>
      <c r="G26" s="801"/>
      <c r="H26" s="221" t="s">
        <v>155</v>
      </c>
      <c r="J26" s="66"/>
      <c r="K26" s="149"/>
      <c r="L26" s="812" t="s">
        <v>35</v>
      </c>
      <c r="M26" s="58"/>
      <c r="N26" s="58"/>
      <c r="O26" s="361" t="s">
        <v>139</v>
      </c>
      <c r="P26" s="822" t="s">
        <v>140</v>
      </c>
      <c r="Q26" s="822"/>
      <c r="R26" s="822"/>
      <c r="S26" s="809"/>
      <c r="T26" s="58"/>
      <c r="U26" s="58"/>
      <c r="V26" s="58"/>
      <c r="W26" s="58"/>
      <c r="X26" s="58"/>
      <c r="Y26" s="58"/>
      <c r="Z26" s="58"/>
      <c r="AA26" s="58"/>
      <c r="AB26" s="58"/>
      <c r="AC26" s="58"/>
      <c r="AD26" s="58"/>
      <c r="AE26" s="58"/>
      <c r="AF26" s="58"/>
      <c r="AG26" s="58"/>
      <c r="AH26" s="72"/>
      <c r="AI26" s="58"/>
      <c r="AJ26" s="59"/>
      <c r="AK26" s="141" t="s">
        <v>146</v>
      </c>
      <c r="AL26" s="806" t="s">
        <v>247</v>
      </c>
      <c r="AM26" s="806"/>
      <c r="AN26" s="806"/>
      <c r="AO26" s="807"/>
      <c r="AP26" s="377"/>
      <c r="AQ26" s="378"/>
      <c r="AR26" s="141" t="s">
        <v>151</v>
      </c>
      <c r="AS26" s="806" t="s">
        <v>397</v>
      </c>
      <c r="AT26" s="806"/>
      <c r="AU26" s="807"/>
    </row>
    <row r="27" spans="2:48" ht="27" customHeight="1" thickBot="1">
      <c r="B27" s="839" t="s">
        <v>161</v>
      </c>
      <c r="C27" s="822"/>
      <c r="D27" s="822"/>
      <c r="E27" s="809"/>
      <c r="F27" s="800">
        <v>0</v>
      </c>
      <c r="G27" s="801"/>
      <c r="H27" s="221" t="s">
        <v>155</v>
      </c>
      <c r="L27" s="813"/>
      <c r="O27" s="815">
        <f>+Q30+ROUND(Q33,2)</f>
        <v>1</v>
      </c>
      <c r="P27" s="840"/>
      <c r="Q27" s="840"/>
      <c r="R27" s="840"/>
      <c r="S27" s="54" t="s">
        <v>38</v>
      </c>
      <c r="T27" s="75"/>
      <c r="U27" s="75"/>
      <c r="X27" s="73" t="s">
        <v>39</v>
      </c>
      <c r="Y27" s="76"/>
      <c r="AG27" s="63"/>
      <c r="AH27" s="63"/>
      <c r="AI27" s="63"/>
      <c r="AJ27" s="63"/>
      <c r="AK27" s="810">
        <f>+AG18+O27</f>
        <v>1</v>
      </c>
      <c r="AL27" s="811"/>
      <c r="AM27" s="811"/>
      <c r="AN27" s="811"/>
      <c r="AO27" s="62" t="s">
        <v>13</v>
      </c>
      <c r="AP27" s="375"/>
      <c r="AQ27" s="132"/>
      <c r="AR27" s="820"/>
      <c r="AS27" s="821"/>
      <c r="AT27" s="821"/>
      <c r="AU27" s="62" t="s">
        <v>13</v>
      </c>
    </row>
    <row r="28" spans="2:48" ht="27" customHeight="1" thickTop="1" thickBot="1">
      <c r="B28" s="839" t="s">
        <v>162</v>
      </c>
      <c r="C28" s="822"/>
      <c r="D28" s="822"/>
      <c r="E28" s="809"/>
      <c r="F28" s="800">
        <v>0</v>
      </c>
      <c r="G28" s="801"/>
      <c r="H28" s="221" t="s">
        <v>155</v>
      </c>
      <c r="L28" s="813"/>
      <c r="O28" s="66"/>
      <c r="T28" s="63"/>
      <c r="U28" s="63"/>
      <c r="X28" s="875" t="s">
        <v>134</v>
      </c>
      <c r="Y28" s="876"/>
      <c r="Z28" s="802"/>
      <c r="AA28" s="803"/>
      <c r="AB28" s="803"/>
      <c r="AC28" s="803"/>
      <c r="AD28" s="803"/>
      <c r="AE28" s="54" t="s">
        <v>13</v>
      </c>
      <c r="AG28" s="63"/>
      <c r="AH28" s="63"/>
      <c r="AM28" s="374"/>
      <c r="AP28" s="375"/>
      <c r="AQ28" s="132"/>
      <c r="AR28" s="603" t="str">
        <f>+IF(AR27=0,"",IF(AK27&lt;(AR24+AR27+AR31),"エラー !：⑩の内数である（⑫+⑬＋⑭）の量が⑩を超えています",""))</f>
        <v/>
      </c>
      <c r="AS28" s="602"/>
      <c r="AT28" s="602"/>
      <c r="AU28" s="602"/>
    </row>
    <row r="29" spans="2:48" ht="27" customHeight="1" thickTop="1" thickBot="1">
      <c r="B29" s="839" t="s">
        <v>163</v>
      </c>
      <c r="C29" s="822"/>
      <c r="D29" s="822"/>
      <c r="E29" s="809"/>
      <c r="F29" s="800">
        <v>0.54</v>
      </c>
      <c r="G29" s="801"/>
      <c r="H29" s="221" t="s">
        <v>155</v>
      </c>
      <c r="L29" s="813"/>
      <c r="O29" s="66"/>
      <c r="P29" s="149"/>
      <c r="Q29" s="61" t="s">
        <v>142</v>
      </c>
      <c r="R29" s="822" t="s">
        <v>33</v>
      </c>
      <c r="S29" s="844"/>
      <c r="T29" s="844"/>
      <c r="U29" s="845"/>
      <c r="V29" s="58"/>
      <c r="W29" s="77"/>
      <c r="X29" s="875" t="s">
        <v>227</v>
      </c>
      <c r="Y29" s="876"/>
      <c r="Z29" s="802">
        <v>1</v>
      </c>
      <c r="AA29" s="803"/>
      <c r="AB29" s="803"/>
      <c r="AC29" s="803"/>
      <c r="AD29" s="803"/>
      <c r="AE29" s="54" t="s">
        <v>13</v>
      </c>
      <c r="AG29" s="63"/>
      <c r="AH29" s="63"/>
      <c r="AI29" s="63"/>
      <c r="AJ29" s="63"/>
      <c r="AK29" s="141" t="s">
        <v>147</v>
      </c>
      <c r="AL29" s="806" t="s">
        <v>148</v>
      </c>
      <c r="AM29" s="806"/>
      <c r="AN29" s="806"/>
      <c r="AO29" s="807"/>
      <c r="AP29" s="376"/>
      <c r="AQ29" s="379"/>
      <c r="AR29" s="903" t="s">
        <v>152</v>
      </c>
      <c r="AS29" s="899" t="s">
        <v>398</v>
      </c>
      <c r="AT29" s="899"/>
      <c r="AU29" s="900"/>
    </row>
    <row r="30" spans="2:48" ht="27" customHeight="1" thickBot="1">
      <c r="B30" s="839" t="s">
        <v>164</v>
      </c>
      <c r="C30" s="822"/>
      <c r="D30" s="822"/>
      <c r="E30" s="809"/>
      <c r="F30" s="800">
        <v>0.54</v>
      </c>
      <c r="G30" s="801"/>
      <c r="H30" s="221" t="s">
        <v>155</v>
      </c>
      <c r="L30" s="813"/>
      <c r="O30" s="66"/>
      <c r="Q30" s="815">
        <f>+ROUND(Z28,2)+ROUND(Z29,2)+ROUND(Z30,2)</f>
        <v>1</v>
      </c>
      <c r="R30" s="840"/>
      <c r="S30" s="840"/>
      <c r="T30" s="840"/>
      <c r="U30" s="54" t="s">
        <v>16</v>
      </c>
      <c r="X30" s="875" t="s">
        <v>145</v>
      </c>
      <c r="Y30" s="876"/>
      <c r="Z30" s="802"/>
      <c r="AA30" s="803"/>
      <c r="AB30" s="803"/>
      <c r="AC30" s="803"/>
      <c r="AD30" s="803"/>
      <c r="AE30" s="54" t="s">
        <v>13</v>
      </c>
      <c r="AK30" s="820">
        <v>1</v>
      </c>
      <c r="AL30" s="821"/>
      <c r="AM30" s="821"/>
      <c r="AN30" s="821"/>
      <c r="AO30" s="62" t="s">
        <v>13</v>
      </c>
      <c r="AR30" s="904"/>
      <c r="AS30" s="901"/>
      <c r="AT30" s="901"/>
      <c r="AU30" s="902"/>
    </row>
    <row r="31" spans="2:48" ht="27" customHeight="1" thickTop="1" thickBot="1">
      <c r="B31" s="839" t="s">
        <v>165</v>
      </c>
      <c r="C31" s="822"/>
      <c r="D31" s="822"/>
      <c r="E31" s="809"/>
      <c r="F31" s="800">
        <v>0</v>
      </c>
      <c r="G31" s="801"/>
      <c r="H31" s="221" t="s">
        <v>155</v>
      </c>
      <c r="L31" s="813"/>
      <c r="O31" s="66"/>
      <c r="X31"/>
      <c r="Y31"/>
      <c r="Z31" s="78" t="s">
        <v>350</v>
      </c>
      <c r="AJ31" s="132"/>
      <c r="AK31" s="872" t="str">
        <f>+IF(AK30=0,"",IF(AK27&lt;AK30,"エラー !：⑩の内数である⑪の量が⑩を超えています",""))</f>
        <v/>
      </c>
      <c r="AL31" s="872"/>
      <c r="AM31" s="872"/>
      <c r="AN31" s="872"/>
      <c r="AO31" s="872"/>
      <c r="AP31" s="872"/>
      <c r="AQ31" s="51"/>
      <c r="AR31" s="897"/>
      <c r="AS31" s="898"/>
      <c r="AT31" s="898"/>
      <c r="AU31" s="167" t="s">
        <v>13</v>
      </c>
    </row>
    <row r="32" spans="2:48" ht="27" customHeight="1" thickTop="1" thickBot="1">
      <c r="B32" s="839" t="s">
        <v>374</v>
      </c>
      <c r="C32" s="822"/>
      <c r="D32" s="822"/>
      <c r="E32" s="809"/>
      <c r="F32" s="800">
        <v>0</v>
      </c>
      <c r="G32" s="801"/>
      <c r="H32" s="221" t="s">
        <v>155</v>
      </c>
      <c r="L32" s="813"/>
      <c r="O32" s="66"/>
      <c r="P32" s="149"/>
      <c r="Q32" s="61" t="s">
        <v>144</v>
      </c>
      <c r="R32" s="822" t="s">
        <v>37</v>
      </c>
      <c r="S32" s="844"/>
      <c r="T32" s="844"/>
      <c r="U32" s="845"/>
      <c r="V32" s="63"/>
      <c r="W32" s="63"/>
      <c r="X32"/>
      <c r="Y32"/>
      <c r="Z32" s="877" t="s">
        <v>294</v>
      </c>
      <c r="AA32" s="858"/>
      <c r="AB32" s="858"/>
      <c r="AC32" s="858"/>
      <c r="AD32" s="858"/>
      <c r="AE32" s="858"/>
      <c r="AF32" s="858" t="s">
        <v>295</v>
      </c>
      <c r="AG32" s="858"/>
      <c r="AH32" s="858"/>
      <c r="AI32" s="858"/>
      <c r="AJ32" s="858" t="s">
        <v>351</v>
      </c>
      <c r="AK32" s="858"/>
      <c r="AL32" s="858"/>
      <c r="AM32" s="858"/>
      <c r="AN32" s="861"/>
      <c r="AO32" s="214"/>
      <c r="AR32" s="604" t="str">
        <f>+IF(AR31=0,"",IF(AK27&lt;(AR24+AR27+AR31),"エラー !：⑩の内数である（⑫+⑬＋⑭）の量が⑩を超えています",""))</f>
        <v/>
      </c>
      <c r="AS32" s="601"/>
      <c r="AT32" s="601"/>
      <c r="AU32" s="601"/>
    </row>
    <row r="33" spans="2:61" ht="27" customHeight="1" thickBot="1">
      <c r="B33" s="841" t="s">
        <v>375</v>
      </c>
      <c r="C33" s="842"/>
      <c r="D33" s="842"/>
      <c r="E33" s="843"/>
      <c r="F33" s="846">
        <v>0.54</v>
      </c>
      <c r="G33" s="847"/>
      <c r="H33" s="222" t="s">
        <v>155</v>
      </c>
      <c r="L33" s="814"/>
      <c r="Q33" s="802"/>
      <c r="R33" s="803"/>
      <c r="S33" s="803"/>
      <c r="T33" s="803"/>
      <c r="U33" s="54" t="s">
        <v>38</v>
      </c>
      <c r="V33" s="63"/>
      <c r="W33" s="63"/>
      <c r="X33"/>
      <c r="Y33"/>
      <c r="Z33" s="878"/>
      <c r="AA33" s="859"/>
      <c r="AB33" s="859"/>
      <c r="AC33" s="859"/>
      <c r="AD33" s="859"/>
      <c r="AE33" s="859"/>
      <c r="AF33" s="859"/>
      <c r="AG33" s="859"/>
      <c r="AH33" s="859"/>
      <c r="AI33" s="859"/>
      <c r="AJ33" s="859"/>
      <c r="AK33" s="859"/>
      <c r="AL33" s="859"/>
      <c r="AM33" s="859"/>
      <c r="AN33" s="862"/>
      <c r="AO33" s="214"/>
    </row>
    <row r="34" spans="2:61" ht="18" customHeight="1">
      <c r="C34" s="432" t="str">
        <f>+IF(F30=0,"",IF(F29&lt;F30,"エラー !：上の表は、⑩の内数である⑪の量が⑩を超えています",""))</f>
        <v/>
      </c>
      <c r="Z34" s="879"/>
      <c r="AA34" s="860"/>
      <c r="AB34" s="860"/>
      <c r="AC34" s="860"/>
      <c r="AD34" s="860"/>
      <c r="AE34" s="860"/>
      <c r="AF34" s="860"/>
      <c r="AG34" s="860"/>
      <c r="AH34" s="860"/>
      <c r="AI34" s="860"/>
      <c r="AJ34" s="860"/>
      <c r="AK34" s="860"/>
      <c r="AL34" s="860"/>
      <c r="AM34" s="860"/>
      <c r="AN34" s="863"/>
      <c r="AO34" s="214"/>
    </row>
    <row r="35" spans="2:61" ht="15" customHeight="1">
      <c r="C35" s="433" t="str">
        <f>+IF(F31=0,"",IF(F29&lt;F31,"エラー !：上の表は、⑩の内数である⑫の量が⑩を超えています",""))</f>
        <v/>
      </c>
      <c r="AE35" s="75"/>
      <c r="AF35" s="75"/>
      <c r="AG35" s="75"/>
      <c r="AH35" s="75"/>
      <c r="AI35" s="75"/>
      <c r="AJ35" s="75"/>
      <c r="AK35" s="63"/>
      <c r="AL35" s="63"/>
      <c r="AM35" s="63"/>
      <c r="AN35" s="63"/>
      <c r="AO35" s="63"/>
      <c r="AP35" s="63"/>
      <c r="AQ35" s="63"/>
    </row>
    <row r="36" spans="2:61" ht="15" customHeight="1">
      <c r="C36" s="433" t="str">
        <f>+IF(F32=0,"",IF(F29&lt;F32,"エラー !：上の表は、⑩の内数である⑬の量が⑩を超えています",""))</f>
        <v/>
      </c>
      <c r="AE36" s="75"/>
      <c r="AF36" s="75"/>
      <c r="AG36" s="75"/>
      <c r="AH36" s="75"/>
      <c r="AI36" s="75"/>
      <c r="AJ36" s="75"/>
      <c r="AK36" s="75"/>
      <c r="AL36" s="157"/>
      <c r="AM36" s="157"/>
      <c r="AN36" s="132"/>
      <c r="AO36" s="63"/>
      <c r="AP36" s="63"/>
      <c r="AQ36" s="63"/>
      <c r="AR36" s="63"/>
      <c r="AS36" s="63"/>
      <c r="AT36" s="63"/>
      <c r="AU36" s="63"/>
      <c r="AV36" s="358"/>
      <c r="AW36" s="63"/>
      <c r="AX36" s="63"/>
      <c r="AY36" s="63"/>
      <c r="AZ36" s="63"/>
      <c r="BA36" s="63"/>
      <c r="BB36" s="63"/>
      <c r="BC36" s="63"/>
    </row>
    <row r="37" spans="2:61" ht="15" customHeight="1">
      <c r="C37" s="433" t="str">
        <f>+IF(F33=0,"",IF(F29&lt;F33,"エラー !：上の表は、⑩の内数である⑭の量が⑩を超えています",""))</f>
        <v/>
      </c>
      <c r="I37" s="79"/>
      <c r="J37" s="79"/>
      <c r="Q37" s="79"/>
      <c r="R37" s="79"/>
      <c r="S37" s="79"/>
      <c r="AE37" s="63"/>
      <c r="AF37" s="63"/>
      <c r="AG37" s="63"/>
      <c r="AH37" s="63"/>
      <c r="AI37" s="63"/>
      <c r="AJ37" s="63"/>
      <c r="AK37" s="75"/>
      <c r="AL37" s="132"/>
      <c r="AM37" s="132"/>
      <c r="AN37" s="132"/>
      <c r="AO37" s="63"/>
      <c r="AP37" s="63"/>
      <c r="AQ37" s="63"/>
      <c r="AR37" s="63"/>
      <c r="AS37" s="63"/>
      <c r="AT37" s="75"/>
      <c r="AU37" s="75"/>
      <c r="AV37" s="358"/>
      <c r="AW37" s="63"/>
      <c r="AX37" s="63"/>
      <c r="AY37" s="63"/>
      <c r="AZ37" s="63"/>
      <c r="BA37" s="63"/>
      <c r="BB37" s="63"/>
      <c r="BC37" s="63"/>
    </row>
    <row r="38" spans="2:61" ht="13.5">
      <c r="I38" s="79"/>
      <c r="J38" s="79"/>
      <c r="Q38" s="79"/>
      <c r="R38" s="79"/>
      <c r="S38" s="79"/>
      <c r="AE38" s="63"/>
      <c r="AF38" s="63"/>
      <c r="AG38" s="63"/>
      <c r="AH38" s="63"/>
      <c r="AI38" s="63"/>
      <c r="AJ38" s="63"/>
      <c r="AK38" s="75"/>
      <c r="AL38" s="132"/>
      <c r="AM38" s="132"/>
      <c r="AN38" s="132"/>
      <c r="AO38" s="63"/>
      <c r="AP38" s="63"/>
      <c r="AQ38" s="63"/>
      <c r="AR38" s="132"/>
      <c r="AS38" s="157"/>
      <c r="AT38" s="75"/>
      <c r="AU38" s="75"/>
      <c r="AV38" s="358"/>
      <c r="AW38" s="63"/>
      <c r="AX38" s="63"/>
      <c r="AY38" s="63"/>
      <c r="AZ38" s="63"/>
      <c r="BA38" s="63"/>
      <c r="BB38" s="63"/>
      <c r="BC38" s="63"/>
    </row>
    <row r="39" spans="2:61" ht="13.5">
      <c r="I39" s="79"/>
      <c r="J39" s="79"/>
      <c r="Q39" s="79"/>
      <c r="R39" s="79"/>
      <c r="S39" s="79"/>
      <c r="AE39" s="63"/>
      <c r="AF39" s="63"/>
      <c r="AG39" s="63"/>
      <c r="AH39" s="63"/>
      <c r="AI39" s="63"/>
      <c r="AJ39" s="63"/>
      <c r="AK39" s="75"/>
      <c r="AL39" s="132"/>
      <c r="AM39" s="132"/>
      <c r="AN39" s="132"/>
      <c r="AO39" s="63"/>
      <c r="AP39" s="63"/>
      <c r="AQ39" s="63"/>
      <c r="AR39" s="132"/>
      <c r="AS39" s="75"/>
      <c r="AT39" s="75"/>
      <c r="AU39" s="75"/>
      <c r="AV39" s="358"/>
      <c r="AW39" s="63"/>
      <c r="AX39" s="63"/>
      <c r="AY39" s="63"/>
      <c r="AZ39" s="63"/>
      <c r="BA39" s="63"/>
      <c r="BB39" s="63"/>
      <c r="BC39" s="63"/>
    </row>
    <row r="40" spans="2:61" ht="13.5">
      <c r="I40" s="79"/>
      <c r="J40" s="79"/>
      <c r="Q40" s="79"/>
      <c r="R40" s="79"/>
      <c r="S40" s="79"/>
      <c r="AE40" s="63"/>
      <c r="AF40" s="63"/>
      <c r="AG40" s="63"/>
      <c r="AH40" s="63"/>
      <c r="AI40" s="63"/>
      <c r="AJ40" s="63"/>
      <c r="AK40" s="75"/>
      <c r="AL40" s="132"/>
      <c r="AM40" s="132"/>
      <c r="AN40" s="132"/>
      <c r="AO40" s="63"/>
      <c r="AP40" s="63"/>
      <c r="AQ40" s="63"/>
      <c r="AR40" s="132"/>
      <c r="AS40" s="75"/>
      <c r="AT40" s="75"/>
      <c r="AU40" s="75"/>
      <c r="AV40" s="358"/>
      <c r="AW40" s="63"/>
      <c r="AX40" s="63"/>
      <c r="AY40" s="63"/>
      <c r="AZ40" s="63"/>
      <c r="BA40" s="63"/>
      <c r="BB40" s="63"/>
      <c r="BC40" s="63"/>
    </row>
    <row r="41" spans="2:61" ht="13.5">
      <c r="I41" s="79"/>
      <c r="J41" s="79"/>
      <c r="Q41" s="79"/>
      <c r="R41" s="79"/>
      <c r="S41" s="79"/>
      <c r="AE41" s="63"/>
      <c r="AF41" s="63"/>
      <c r="AG41" s="63"/>
      <c r="AH41" s="63"/>
      <c r="AI41" s="63"/>
      <c r="AJ41" s="63"/>
      <c r="AK41" s="63"/>
      <c r="AL41" s="63"/>
      <c r="AM41" s="63"/>
      <c r="AN41" s="63"/>
      <c r="AO41" s="63"/>
      <c r="AP41" s="63"/>
      <c r="AQ41" s="63"/>
      <c r="AR41" s="132"/>
      <c r="AS41" s="75"/>
      <c r="AT41" s="75"/>
      <c r="AU41" s="75"/>
      <c r="AV41" s="358"/>
      <c r="AW41" s="63"/>
      <c r="AX41" s="63"/>
      <c r="AY41" s="63"/>
      <c r="AZ41" s="63"/>
      <c r="BA41" s="63"/>
      <c r="BB41" s="63"/>
      <c r="BC41" s="63"/>
    </row>
    <row r="42" spans="2:61" ht="13.5">
      <c r="H42" s="79"/>
      <c r="I42" s="79"/>
      <c r="J42" s="79"/>
      <c r="Q42" s="79"/>
      <c r="R42" s="79"/>
      <c r="S42" s="79"/>
      <c r="AP42" s="63"/>
      <c r="AQ42" s="63"/>
      <c r="AR42" s="132"/>
      <c r="AS42" s="75"/>
      <c r="AV42" s="63"/>
      <c r="AW42" s="63"/>
      <c r="AX42" s="63"/>
      <c r="AY42" s="63"/>
      <c r="AZ42" s="63"/>
      <c r="BA42" s="63"/>
      <c r="BB42" s="63"/>
      <c r="BC42" s="63"/>
    </row>
    <row r="43" spans="2:61">
      <c r="H43" s="79"/>
      <c r="I43" s="79"/>
      <c r="J43" s="79"/>
      <c r="Q43" s="79"/>
      <c r="R43" s="79"/>
      <c r="S43" s="79"/>
      <c r="AV43" s="358"/>
      <c r="AW43" s="63"/>
      <c r="AX43" s="63"/>
      <c r="AY43" s="63"/>
      <c r="AZ43" s="63"/>
      <c r="BA43" s="63"/>
      <c r="BB43" s="63"/>
      <c r="BC43" s="63"/>
    </row>
    <row r="44" spans="2:61">
      <c r="H44" s="79"/>
      <c r="I44" s="79"/>
      <c r="J44" s="79"/>
      <c r="Q44" s="79"/>
      <c r="R44" s="79"/>
      <c r="S44" s="79"/>
      <c r="AV44" s="358"/>
      <c r="AW44" s="63"/>
      <c r="AX44" s="63"/>
      <c r="AY44" s="63"/>
      <c r="AZ44" s="63"/>
      <c r="BA44" s="63"/>
      <c r="BB44" s="63"/>
      <c r="BC44" s="63"/>
    </row>
    <row r="45" spans="2:61">
      <c r="H45" s="79"/>
      <c r="I45" s="79"/>
      <c r="J45" s="79"/>
      <c r="Q45" s="79"/>
      <c r="R45" s="79"/>
      <c r="S45" s="79"/>
    </row>
    <row r="46" spans="2:61">
      <c r="H46" s="79"/>
      <c r="I46" s="79"/>
      <c r="J46" s="79"/>
      <c r="Q46" s="79"/>
      <c r="R46" s="79"/>
      <c r="S46" s="79"/>
    </row>
    <row r="47" spans="2:61" ht="13.5">
      <c r="H47" s="79"/>
      <c r="I47" s="79"/>
      <c r="J47" s="79"/>
      <c r="Q47" s="79"/>
      <c r="R47" s="79"/>
      <c r="S47" s="79"/>
      <c r="BG47" s="80"/>
      <c r="BH47" s="80"/>
      <c r="BI47" s="78"/>
    </row>
    <row r="48" spans="2:61">
      <c r="H48" s="79"/>
      <c r="I48" s="79"/>
      <c r="J48" s="79"/>
      <c r="Q48" s="79"/>
      <c r="R48" s="79"/>
      <c r="S48" s="79"/>
      <c r="BG48" s="78"/>
    </row>
    <row r="49" spans="7:61">
      <c r="G49" s="79"/>
      <c r="H49" s="79"/>
      <c r="I49" s="79"/>
      <c r="J49" s="79"/>
      <c r="Q49" s="79"/>
      <c r="R49" s="79"/>
      <c r="S49" s="79"/>
      <c r="BD49" s="78"/>
      <c r="BE49" s="78"/>
      <c r="BF49" s="78"/>
      <c r="BG49" s="78"/>
    </row>
    <row r="50" spans="7:61">
      <c r="G50" s="79"/>
      <c r="H50" s="79"/>
      <c r="I50" s="79"/>
      <c r="J50" s="79"/>
      <c r="Q50" s="79"/>
      <c r="R50" s="79"/>
      <c r="S50" s="79"/>
      <c r="BD50" s="78"/>
      <c r="BE50" s="78"/>
      <c r="BF50" s="78"/>
      <c r="BG50" s="78"/>
    </row>
    <row r="51" spans="7:61">
      <c r="G51" s="79"/>
      <c r="H51" s="79"/>
      <c r="I51" s="79"/>
      <c r="J51" s="79"/>
      <c r="Q51" s="79"/>
      <c r="R51" s="79"/>
      <c r="S51" s="79"/>
      <c r="BD51" s="78"/>
      <c r="BE51" s="78"/>
      <c r="BF51" s="78"/>
      <c r="BG51" s="78"/>
    </row>
    <row r="52" spans="7:61">
      <c r="G52" s="79"/>
      <c r="H52" s="79"/>
      <c r="I52" s="79"/>
      <c r="J52" s="79"/>
      <c r="Q52" s="79"/>
      <c r="R52" s="79"/>
      <c r="S52" s="79"/>
      <c r="BD52" s="78"/>
      <c r="BE52" s="78"/>
      <c r="BF52" s="78"/>
      <c r="BG52" s="78"/>
    </row>
    <row r="53" spans="7:61">
      <c r="G53" s="79"/>
      <c r="H53" s="79"/>
      <c r="I53" s="79"/>
      <c r="J53" s="79"/>
      <c r="Q53" s="79"/>
      <c r="R53" s="79"/>
      <c r="S53" s="79"/>
      <c r="BD53" s="78"/>
      <c r="BF53" s="78"/>
      <c r="BG53" s="78"/>
      <c r="BH53" s="78"/>
      <c r="BI53" s="78"/>
    </row>
    <row r="54" spans="7:61">
      <c r="G54" s="79"/>
      <c r="H54" s="79"/>
      <c r="I54" s="79"/>
      <c r="J54" s="79"/>
      <c r="Q54" s="79"/>
      <c r="R54" s="79"/>
      <c r="S54" s="79"/>
      <c r="BC54" s="78"/>
      <c r="BD54" s="81"/>
      <c r="BF54" s="78"/>
      <c r="BG54" s="78"/>
      <c r="BH54" s="78"/>
      <c r="BI54" s="78"/>
    </row>
    <row r="55" spans="7:61">
      <c r="G55" s="79"/>
      <c r="H55" s="79"/>
      <c r="I55" s="79"/>
      <c r="J55" s="79"/>
      <c r="Q55" s="79"/>
      <c r="R55" s="79"/>
      <c r="S55" s="79"/>
      <c r="BC55" s="78"/>
      <c r="BD55" s="81"/>
      <c r="BF55" s="78"/>
      <c r="BG55" s="78"/>
      <c r="BH55" s="78"/>
      <c r="BI55" s="78"/>
    </row>
    <row r="56" spans="7:61">
      <c r="G56" s="79"/>
      <c r="H56" s="79"/>
      <c r="I56" s="79"/>
      <c r="J56" s="79"/>
      <c r="Q56" s="79"/>
      <c r="R56" s="79"/>
      <c r="S56" s="79"/>
      <c r="BC56" s="78"/>
      <c r="BD56" s="81"/>
      <c r="BF56" s="78"/>
      <c r="BG56" s="78"/>
      <c r="BH56" s="78"/>
      <c r="BI56" s="78"/>
    </row>
    <row r="57" spans="7:61">
      <c r="G57" s="79"/>
      <c r="H57" s="79"/>
      <c r="BC57" s="78"/>
      <c r="BD57" s="81"/>
      <c r="BF57" s="78"/>
      <c r="BG57" s="78"/>
      <c r="BH57" s="78"/>
      <c r="BI57" s="78"/>
    </row>
    <row r="58" spans="7:61" ht="12.75">
      <c r="G58" s="79"/>
      <c r="H58" s="79"/>
      <c r="K58" s="79"/>
      <c r="L58" s="82"/>
      <c r="M58" s="79"/>
      <c r="N58" s="79"/>
      <c r="BC58" s="78"/>
      <c r="BD58" s="81"/>
      <c r="BF58" s="78"/>
      <c r="BG58" s="78"/>
      <c r="BH58" s="78"/>
      <c r="BI58" s="78"/>
    </row>
    <row r="59" spans="7:61">
      <c r="G59" s="79"/>
      <c r="H59" s="79"/>
      <c r="BC59" s="78"/>
      <c r="BD59" s="81"/>
      <c r="BF59" s="78"/>
      <c r="BG59" s="78"/>
      <c r="BH59" s="78"/>
      <c r="BI59" s="78"/>
    </row>
    <row r="60" spans="7:61">
      <c r="G60" s="79"/>
      <c r="H60" s="79"/>
      <c r="BC60" s="78"/>
      <c r="BD60" s="81"/>
      <c r="BF60" s="78"/>
      <c r="BG60" s="78"/>
      <c r="BH60" s="78"/>
      <c r="BI60" s="78"/>
    </row>
    <row r="61" spans="7:61">
      <c r="G61" s="79"/>
      <c r="H61" s="79"/>
      <c r="BC61" s="78"/>
      <c r="BD61" s="81"/>
      <c r="BF61" s="78"/>
      <c r="BG61" s="78"/>
      <c r="BH61" s="78"/>
      <c r="BI61" s="78"/>
    </row>
    <row r="62" spans="7:61">
      <c r="BC62" s="78"/>
      <c r="BD62" s="81"/>
      <c r="BF62" s="78"/>
      <c r="BG62" s="78"/>
      <c r="BH62" s="78"/>
      <c r="BI62" s="78"/>
    </row>
    <row r="63" spans="7:61">
      <c r="BC63" s="78"/>
      <c r="BD63" s="81"/>
      <c r="BF63" s="78"/>
      <c r="BG63" s="78"/>
      <c r="BH63" s="78"/>
      <c r="BI63" s="78"/>
    </row>
    <row r="64" spans="7:61">
      <c r="BC64" s="78"/>
      <c r="BD64" s="81"/>
      <c r="BF64" s="78"/>
      <c r="BG64" s="78"/>
      <c r="BH64" s="78"/>
      <c r="BI64" s="78"/>
    </row>
    <row r="65" spans="11:61">
      <c r="BC65" s="78"/>
      <c r="BD65" s="81"/>
      <c r="BF65" s="78"/>
      <c r="BG65" s="78"/>
      <c r="BH65" s="78"/>
      <c r="BI65" s="78"/>
    </row>
    <row r="66" spans="11:61">
      <c r="BC66" s="78"/>
      <c r="BD66" s="81"/>
      <c r="BF66" s="78"/>
      <c r="BG66" s="78"/>
      <c r="BH66" s="78"/>
      <c r="BI66" s="78"/>
    </row>
    <row r="67" spans="11:61">
      <c r="BC67" s="78"/>
      <c r="BD67" s="81"/>
      <c r="BF67" s="78"/>
      <c r="BG67" s="78"/>
      <c r="BH67" s="78"/>
      <c r="BI67" s="78"/>
    </row>
    <row r="69" spans="11:61" ht="12.75">
      <c r="K69" s="79"/>
      <c r="L69" s="82"/>
      <c r="M69" s="79"/>
      <c r="N69" s="79"/>
    </row>
    <row r="70" spans="11:61" ht="12.75">
      <c r="K70" s="79"/>
      <c r="L70" s="82"/>
      <c r="M70" s="79"/>
      <c r="N70" s="79"/>
    </row>
    <row r="71" spans="11:61" ht="12.75">
      <c r="K71" s="79"/>
      <c r="L71" s="82"/>
      <c r="M71" s="79"/>
      <c r="N71" s="79"/>
    </row>
    <row r="72" spans="11:61" ht="12.75">
      <c r="K72" s="79"/>
      <c r="L72" s="82"/>
      <c r="M72" s="79"/>
      <c r="N72" s="79"/>
    </row>
    <row r="73" spans="11:61" ht="12.75">
      <c r="K73" s="79"/>
      <c r="L73" s="82"/>
      <c r="M73" s="79"/>
      <c r="N73" s="79"/>
    </row>
    <row r="74" spans="11:61" ht="12.75">
      <c r="K74" s="79"/>
      <c r="L74" s="82"/>
      <c r="M74" s="79"/>
      <c r="N74" s="79"/>
    </row>
    <row r="75" spans="11:61" ht="12.75">
      <c r="K75" s="79"/>
      <c r="L75" s="82"/>
      <c r="M75" s="79"/>
      <c r="N75" s="79"/>
    </row>
    <row r="76" spans="11:61" ht="12.75">
      <c r="K76" s="79"/>
      <c r="L76" s="82"/>
      <c r="M76" s="79"/>
      <c r="N76" s="79"/>
    </row>
  </sheetData>
  <sheetProtection algorithmName="SHA-512" hashValue="9NCYN1ZWSmD5NrghwD2aW5W2DzknQ2935Sw+oc5eRTNIRcq7aBNbKQI51poDXhybe06qlFuW4eo3ldk/fbKlbQ==" saltValue="SlaZQ9QGkvMWglGAgvCT+A==" spinCount="100000" sheet="1" objects="1" scenarios="1"/>
  <mergeCells count="101">
    <mergeCell ref="Z32:AE34"/>
    <mergeCell ref="AF32:AI34"/>
    <mergeCell ref="AJ32:AN34"/>
    <mergeCell ref="AK31:AP31"/>
    <mergeCell ref="AS29:AU30"/>
    <mergeCell ref="AS26:AU26"/>
    <mergeCell ref="AR17:AS17"/>
    <mergeCell ref="AS23:AU23"/>
    <mergeCell ref="AH17:AK17"/>
    <mergeCell ref="AN17:AO17"/>
    <mergeCell ref="AR31:AT31"/>
    <mergeCell ref="AK27:AN27"/>
    <mergeCell ref="AR29:AR30"/>
    <mergeCell ref="AL29:AO29"/>
    <mergeCell ref="AK30:AN30"/>
    <mergeCell ref="AR27:AT27"/>
    <mergeCell ref="AL26:AO26"/>
    <mergeCell ref="Z30:AD30"/>
    <mergeCell ref="AR24:AT24"/>
    <mergeCell ref="AE5:AU5"/>
    <mergeCell ref="AO3:AQ4"/>
    <mergeCell ref="AR3:AS3"/>
    <mergeCell ref="AR4:AS4"/>
    <mergeCell ref="Y5:AC5"/>
    <mergeCell ref="AH14:AM14"/>
    <mergeCell ref="AG9:AL9"/>
    <mergeCell ref="P17:S17"/>
    <mergeCell ref="AN20:AO20"/>
    <mergeCell ref="AH8:AM8"/>
    <mergeCell ref="AH11:AM11"/>
    <mergeCell ref="AD9:AD14"/>
    <mergeCell ref="R7:U7"/>
    <mergeCell ref="AR18:AS18"/>
    <mergeCell ref="Y20:AA20"/>
    <mergeCell ref="AR16:AS16"/>
    <mergeCell ref="O12:R12"/>
    <mergeCell ref="O18:R18"/>
    <mergeCell ref="O15:R15"/>
    <mergeCell ref="P14:S14"/>
    <mergeCell ref="AG15:AL15"/>
    <mergeCell ref="AG12:AL12"/>
    <mergeCell ref="AG18:AJ18"/>
    <mergeCell ref="X30:Y30"/>
    <mergeCell ref="Z28:AD28"/>
    <mergeCell ref="P20:S20"/>
    <mergeCell ref="AD17:AD21"/>
    <mergeCell ref="P23:S23"/>
    <mergeCell ref="O22:U22"/>
    <mergeCell ref="O24:R24"/>
    <mergeCell ref="T17:W17"/>
    <mergeCell ref="P26:S26"/>
    <mergeCell ref="R29:U29"/>
    <mergeCell ref="O27:R27"/>
    <mergeCell ref="Y17:AA17"/>
    <mergeCell ref="X29:Y29"/>
    <mergeCell ref="Q30:T30"/>
    <mergeCell ref="Z29:AD29"/>
    <mergeCell ref="T23:W23"/>
    <mergeCell ref="F29:G29"/>
    <mergeCell ref="B25:E25"/>
    <mergeCell ref="O21:R21"/>
    <mergeCell ref="C8:J8"/>
    <mergeCell ref="B24:E24"/>
    <mergeCell ref="B33:E33"/>
    <mergeCell ref="L26:L33"/>
    <mergeCell ref="F32:G32"/>
    <mergeCell ref="F33:G33"/>
    <mergeCell ref="F30:G30"/>
    <mergeCell ref="B26:E26"/>
    <mergeCell ref="B32:E32"/>
    <mergeCell ref="B29:E29"/>
    <mergeCell ref="F9:H9"/>
    <mergeCell ref="B30:E30"/>
    <mergeCell ref="B31:E31"/>
    <mergeCell ref="Q33:T33"/>
    <mergeCell ref="R32:U32"/>
    <mergeCell ref="F31:G31"/>
    <mergeCell ref="L11:L24"/>
    <mergeCell ref="B20:H22"/>
    <mergeCell ref="B2:G3"/>
    <mergeCell ref="B7:C7"/>
    <mergeCell ref="B23:E23"/>
    <mergeCell ref="O16:AA16"/>
    <mergeCell ref="X18:Z18"/>
    <mergeCell ref="X21:Z21"/>
    <mergeCell ref="B28:E28"/>
    <mergeCell ref="X28:Y28"/>
    <mergeCell ref="F28:G28"/>
    <mergeCell ref="F27:G27"/>
    <mergeCell ref="F23:H23"/>
    <mergeCell ref="F24:G24"/>
    <mergeCell ref="B27:E27"/>
    <mergeCell ref="F25:G25"/>
    <mergeCell ref="D7:H7"/>
    <mergeCell ref="G11:H11"/>
    <mergeCell ref="G14:H14"/>
    <mergeCell ref="F15:G15"/>
    <mergeCell ref="F12:G12"/>
    <mergeCell ref="P11:S11"/>
    <mergeCell ref="F26:G26"/>
    <mergeCell ref="AA3:AC3"/>
  </mergeCells>
  <phoneticPr fontId="3"/>
  <dataValidations count="2">
    <dataValidation type="custom" allowBlank="1" showInputMessage="1" showErrorMessage="1" error="入力は少数第1位までにして下さい。" sqref="AT13:AT14 V7:W7">
      <formula1>V7=ROUND(V7,1)</formula1>
    </dataValidation>
    <dataValidation type="custom" allowBlank="1" showInputMessage="1" showErrorMessage="1" error="入力は少数第2位までにしてください。" sqref="AR31:AT31 F15:G15 O12:R12 O15:R15 O18:R18 O21:R21 O24:R24 AG9:AL9 AG12:AL12 AG15:AL15 AT16:AT18 AN21 Z28:AD30 Q33:T33 AK30:AN30 AR27:AT27 F24:G33">
      <formula1>F9=ROUND(F9,2)</formula1>
    </dataValidation>
  </dataValidations>
  <pageMargins left="0.59055118110236227" right="0.59055118110236227" top="0.62992125984251968" bottom="0.39370078740157483" header="0.51181102362204722" footer="0"/>
  <pageSetup paperSize="9" scale="70" orientation="landscape"/>
  <headerFooter alignWithMargins="0"/>
  <drawing r:id="rId1"/>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pageSetUpPr fitToPage="1"/>
  </sheetPr>
  <dimension ref="B1:BI76"/>
  <sheetViews>
    <sheetView showGridLines="0" topLeftCell="A16" zoomScaleNormal="100" workbookViewId="0">
      <selection activeCell="AK31" sqref="AK31:AP31"/>
    </sheetView>
  </sheetViews>
  <sheetFormatPr defaultColWidth="9" defaultRowHeight="12"/>
  <cols>
    <col min="1" max="2" width="2.875" style="50" customWidth="1"/>
    <col min="3" max="3" width="17.375" style="50" customWidth="1"/>
    <col min="4" max="5" width="2.875" style="50" customWidth="1"/>
    <col min="6" max="6" width="3" style="50" customWidth="1"/>
    <col min="7" max="7" width="11.5" style="50" customWidth="1"/>
    <col min="8" max="8" width="2.375" style="50" customWidth="1"/>
    <col min="9" max="10" width="2.5" style="50" customWidth="1"/>
    <col min="11" max="11" width="2.75" style="50" customWidth="1"/>
    <col min="12" max="12" width="2.875" style="50" customWidth="1"/>
    <col min="13" max="14" width="2.75" style="50" customWidth="1"/>
    <col min="15" max="15" width="3" style="50" customWidth="1"/>
    <col min="16" max="18" width="4.75" style="50" customWidth="1"/>
    <col min="19" max="21" width="2.875" style="50" customWidth="1"/>
    <col min="22" max="23" width="2.5" style="50" customWidth="1"/>
    <col min="24" max="24" width="2.875" style="50" customWidth="1"/>
    <col min="25" max="25" width="7.75" style="50" customWidth="1"/>
    <col min="26" max="26" width="4.75" style="50" customWidth="1"/>
    <col min="27" max="27" width="2" style="50" customWidth="1"/>
    <col min="28" max="29" width="2.375" style="50" customWidth="1"/>
    <col min="30" max="30" width="3.125" style="50" customWidth="1"/>
    <col min="31" max="32" width="2.375" style="50" customWidth="1"/>
    <col min="33" max="33" width="2.875" style="50" customWidth="1"/>
    <col min="34" max="34" width="7.75" style="50" customWidth="1"/>
    <col min="35" max="36" width="4.375" style="50" customWidth="1"/>
    <col min="37" max="37" width="3.375" style="50" customWidth="1"/>
    <col min="38" max="38" width="2.75" style="50" customWidth="1"/>
    <col min="39" max="39" width="2.875" style="50" customWidth="1"/>
    <col min="40" max="40" width="10.75" style="50" customWidth="1"/>
    <col min="41" max="41" width="2.875" style="50" customWidth="1"/>
    <col min="42" max="43" width="2.5" style="50" customWidth="1"/>
    <col min="44" max="44" width="2.75" style="50" customWidth="1"/>
    <col min="45" max="45" width="7.75" style="50" customWidth="1"/>
    <col min="46" max="46" width="11.75" style="50" customWidth="1"/>
    <col min="47" max="47" width="1.875" style="50" customWidth="1"/>
    <col min="48" max="57" width="9" style="50"/>
    <col min="58" max="58" width="16.25" style="50" customWidth="1"/>
    <col min="59" max="16384" width="9" style="50"/>
  </cols>
  <sheetData>
    <row r="1" spans="2:47" ht="27" customHeight="1">
      <c r="F1" s="49"/>
      <c r="R1" s="96" t="s">
        <v>75</v>
      </c>
      <c r="S1" s="96" t="s">
        <v>325</v>
      </c>
    </row>
    <row r="2" spans="2:47" ht="12" customHeight="1" thickBot="1">
      <c r="B2" s="826" t="s">
        <v>275</v>
      </c>
      <c r="C2" s="826"/>
      <c r="D2" s="826"/>
      <c r="E2" s="826"/>
      <c r="F2" s="826"/>
      <c r="G2" s="826"/>
      <c r="H2" s="131"/>
      <c r="I2" s="131"/>
      <c r="J2" s="131"/>
      <c r="K2" s="131"/>
      <c r="L2" s="131"/>
      <c r="M2" s="131"/>
      <c r="N2" s="131"/>
      <c r="O2" s="131"/>
      <c r="P2" s="131"/>
      <c r="Q2" s="131"/>
      <c r="R2" s="131"/>
      <c r="S2" s="131"/>
      <c r="T2" s="131"/>
      <c r="U2" s="131"/>
      <c r="V2" s="131"/>
      <c r="W2" s="131"/>
      <c r="X2" s="111"/>
      <c r="Y2" s="51"/>
      <c r="Z2" s="51"/>
      <c r="AA2" s="51"/>
      <c r="AB2" s="51"/>
      <c r="AC2" s="51"/>
      <c r="AD2" s="51"/>
      <c r="AE2" s="51"/>
      <c r="AF2" s="51"/>
      <c r="AG2" s="51"/>
      <c r="AH2" s="51"/>
      <c r="AI2" s="51"/>
      <c r="AJ2" s="51"/>
      <c r="AK2" s="51"/>
      <c r="AL2" s="51"/>
      <c r="AM2" s="51"/>
      <c r="AN2" s="51"/>
      <c r="AO2" s="51"/>
      <c r="AP2" s="51"/>
      <c r="AQ2" s="51"/>
      <c r="AR2" s="51"/>
      <c r="AS2" s="51"/>
      <c r="AT2" s="124"/>
      <c r="AU2" s="122"/>
    </row>
    <row r="3" spans="2:47" ht="13.15" customHeight="1">
      <c r="B3" s="826"/>
      <c r="C3" s="826"/>
      <c r="D3" s="826"/>
      <c r="E3" s="826"/>
      <c r="F3" s="826"/>
      <c r="G3" s="826"/>
      <c r="H3" s="131"/>
      <c r="I3" s="131"/>
      <c r="J3" s="131"/>
      <c r="K3" s="131"/>
      <c r="L3" s="131"/>
      <c r="M3" s="131"/>
      <c r="N3" s="131"/>
      <c r="O3" s="131"/>
      <c r="P3" s="131"/>
      <c r="Q3" s="131"/>
      <c r="R3" s="131"/>
      <c r="S3" s="131"/>
      <c r="T3" s="131"/>
      <c r="U3" s="131"/>
      <c r="V3" s="131"/>
      <c r="W3" s="131"/>
      <c r="X3" s="111"/>
      <c r="Y3" s="52"/>
      <c r="Z3" s="52"/>
      <c r="AA3" s="883"/>
      <c r="AB3" s="883"/>
      <c r="AC3" s="883"/>
      <c r="AD3" s="103"/>
      <c r="AE3" s="112"/>
      <c r="AF3" s="112"/>
      <c r="AG3" s="112"/>
      <c r="AH3" s="112"/>
      <c r="AI3" s="112"/>
      <c r="AJ3" s="112"/>
      <c r="AK3" s="112"/>
      <c r="AL3" s="112"/>
      <c r="AM3" s="112"/>
      <c r="AN3" s="112"/>
      <c r="AO3" s="905" t="s">
        <v>329</v>
      </c>
      <c r="AP3" s="888"/>
      <c r="AQ3" s="889"/>
      <c r="AR3" s="881" t="s">
        <v>0</v>
      </c>
      <c r="AS3" s="882"/>
      <c r="AT3" s="123" t="s">
        <v>87</v>
      </c>
      <c r="AU3" s="112"/>
    </row>
    <row r="4" spans="2:47" ht="14.25" thickBot="1">
      <c r="C4" s="111"/>
      <c r="F4" s="111"/>
      <c r="G4" s="111"/>
      <c r="H4" s="111"/>
      <c r="I4" s="111"/>
      <c r="J4" s="111"/>
      <c r="K4" s="111"/>
      <c r="L4" s="111"/>
      <c r="M4" s="111"/>
      <c r="N4" s="111"/>
      <c r="O4" s="111"/>
      <c r="P4" s="111"/>
      <c r="Q4" s="111"/>
      <c r="R4" s="111"/>
      <c r="S4" s="111"/>
      <c r="T4" s="111"/>
      <c r="U4" s="111"/>
      <c r="V4" s="111"/>
      <c r="W4" s="111"/>
      <c r="X4" s="111"/>
      <c r="Y4" s="52"/>
      <c r="Z4" s="52"/>
      <c r="AA4" s="113"/>
      <c r="AB4" s="113"/>
      <c r="AC4" s="113"/>
      <c r="AD4" s="103"/>
      <c r="AE4" s="112"/>
      <c r="AF4" s="112"/>
      <c r="AG4" s="112"/>
      <c r="AH4" s="112"/>
      <c r="AI4" s="112"/>
      <c r="AJ4" s="112"/>
      <c r="AK4" s="112"/>
      <c r="AL4" s="112"/>
      <c r="AM4" s="112"/>
      <c r="AN4" s="112"/>
      <c r="AO4" s="890"/>
      <c r="AP4" s="891"/>
      <c r="AQ4" s="892"/>
      <c r="AR4" s="893" t="str">
        <f>+表紙!Q29</f>
        <v>〇</v>
      </c>
      <c r="AS4" s="894"/>
      <c r="AT4" s="444">
        <f>+表紙!T29</f>
        <v>0</v>
      </c>
      <c r="AU4" s="112"/>
    </row>
    <row r="5" spans="2:47" ht="15" customHeight="1">
      <c r="B5" s="159" t="s">
        <v>83</v>
      </c>
      <c r="C5" s="159"/>
      <c r="F5" s="159"/>
      <c r="G5" s="110"/>
      <c r="H5" s="110"/>
      <c r="I5" s="110"/>
      <c r="J5" s="110"/>
      <c r="K5" s="110"/>
      <c r="L5" s="52"/>
      <c r="M5" s="52"/>
      <c r="N5" s="52"/>
      <c r="O5" s="52"/>
      <c r="P5" s="52"/>
      <c r="Q5" s="52"/>
      <c r="R5" s="52"/>
      <c r="S5" s="52"/>
      <c r="T5" s="52"/>
      <c r="U5" s="52"/>
      <c r="V5" s="52"/>
      <c r="W5" s="52"/>
      <c r="X5" s="52"/>
      <c r="Y5" s="906" t="s">
        <v>80</v>
      </c>
      <c r="Z5" s="906"/>
      <c r="AA5" s="907"/>
      <c r="AB5" s="907"/>
      <c r="AC5" s="907"/>
      <c r="AD5" s="103" t="s">
        <v>84</v>
      </c>
      <c r="AE5" s="895" t="str">
        <f>+表紙!F48</f>
        <v>日本飛行機株式会社　横浜工場</v>
      </c>
      <c r="AF5" s="895"/>
      <c r="AG5" s="895"/>
      <c r="AH5" s="895"/>
      <c r="AI5" s="895"/>
      <c r="AJ5" s="895"/>
      <c r="AK5" s="895"/>
      <c r="AL5" s="895"/>
      <c r="AM5" s="895"/>
      <c r="AN5" s="895"/>
      <c r="AO5" s="895"/>
      <c r="AP5" s="895"/>
      <c r="AQ5" s="895"/>
      <c r="AR5" s="895"/>
      <c r="AS5" s="895"/>
      <c r="AT5" s="895"/>
      <c r="AU5" s="895"/>
    </row>
    <row r="6" spans="2:47" ht="24.75" customHeight="1" thickBot="1">
      <c r="B6" s="494" t="s">
        <v>416</v>
      </c>
      <c r="C6" s="138"/>
      <c r="F6" s="138"/>
      <c r="G6" s="138"/>
      <c r="H6" s="138"/>
      <c r="I6" s="138"/>
      <c r="J6" s="138"/>
      <c r="K6" s="138"/>
      <c r="L6" s="138"/>
      <c r="M6" s="138"/>
      <c r="N6" s="138"/>
      <c r="O6" s="138"/>
      <c r="P6" s="138"/>
      <c r="Q6" s="138"/>
      <c r="R6" s="138"/>
      <c r="S6" s="138"/>
      <c r="T6" s="138"/>
      <c r="U6" s="138"/>
      <c r="V6" s="138"/>
      <c r="W6" s="138"/>
      <c r="X6" s="138"/>
      <c r="AB6" s="52"/>
      <c r="AC6" s="52"/>
      <c r="AD6" s="52"/>
      <c r="AE6" s="52"/>
      <c r="AF6" s="52"/>
      <c r="AG6" s="52"/>
      <c r="AH6" s="52"/>
      <c r="AI6" s="52"/>
      <c r="AJ6" s="52"/>
      <c r="AK6" s="52"/>
      <c r="AL6" s="52"/>
      <c r="AM6" s="52"/>
      <c r="AN6" s="52"/>
      <c r="AO6" s="52"/>
      <c r="AP6" s="52"/>
      <c r="AQ6" s="52"/>
      <c r="AR6" s="52"/>
      <c r="AS6" s="52"/>
      <c r="AT6" s="52"/>
      <c r="AU6" s="52"/>
    </row>
    <row r="7" spans="2:47" ht="28.15" customHeight="1" thickBot="1">
      <c r="B7" s="837" t="s">
        <v>292</v>
      </c>
      <c r="C7" s="838"/>
      <c r="D7" s="834" t="s">
        <v>290</v>
      </c>
      <c r="E7" s="835"/>
      <c r="F7" s="835"/>
      <c r="G7" s="835"/>
      <c r="H7" s="836"/>
      <c r="I7" s="148"/>
      <c r="J7" s="63"/>
      <c r="K7" s="161"/>
      <c r="L7" s="161"/>
      <c r="M7" s="161"/>
      <c r="N7" s="161"/>
      <c r="O7" s="161"/>
      <c r="P7" s="161"/>
      <c r="Q7" s="161"/>
      <c r="R7" s="827"/>
      <c r="S7" s="828"/>
      <c r="T7" s="828"/>
      <c r="U7" s="828"/>
      <c r="V7" s="463"/>
      <c r="W7" s="463"/>
      <c r="X7" s="139"/>
      <c r="AA7" s="1"/>
      <c r="AB7" s="1"/>
      <c r="AC7" s="1"/>
      <c r="AD7" s="1"/>
      <c r="AE7" s="106"/>
      <c r="AF7" s="106"/>
      <c r="AG7" s="106"/>
      <c r="AH7" s="106"/>
      <c r="AI7" s="106"/>
      <c r="AJ7" s="106"/>
      <c r="AK7" s="106"/>
      <c r="AL7" s="106"/>
      <c r="AM7" s="164"/>
      <c r="AN7" s="63"/>
      <c r="AO7" s="63"/>
      <c r="AP7" s="63"/>
      <c r="AQ7" s="63"/>
      <c r="AR7" s="216"/>
      <c r="AS7" s="216"/>
      <c r="AT7"/>
      <c r="AU7"/>
    </row>
    <row r="8" spans="2:47" ht="28.15" customHeight="1" thickTop="1" thickBot="1">
      <c r="B8" s="53" t="s">
        <v>82</v>
      </c>
      <c r="C8" s="851" t="s">
        <v>85</v>
      </c>
      <c r="D8" s="851"/>
      <c r="E8" s="851"/>
      <c r="F8" s="851"/>
      <c r="G8" s="851"/>
      <c r="H8" s="851"/>
      <c r="I8" s="851"/>
      <c r="J8" s="851"/>
      <c r="K8" s="153"/>
      <c r="L8" s="153"/>
      <c r="M8" s="153"/>
      <c r="N8" s="153"/>
      <c r="O8" s="153"/>
      <c r="P8" s="153"/>
      <c r="Q8" s="153"/>
      <c r="R8" s="153"/>
      <c r="S8" s="153"/>
      <c r="T8" s="153"/>
      <c r="U8" s="153"/>
      <c r="V8" s="140"/>
      <c r="W8" s="140"/>
      <c r="X8" s="140"/>
      <c r="Y8" s="106"/>
      <c r="Z8" s="106"/>
      <c r="AA8" s="106"/>
      <c r="AB8" s="106"/>
      <c r="AC8" s="106"/>
      <c r="AD8" s="106"/>
      <c r="AE8" s="63"/>
      <c r="AF8" s="59"/>
      <c r="AG8" s="55" t="s">
        <v>29</v>
      </c>
      <c r="AH8" s="806" t="s">
        <v>342</v>
      </c>
      <c r="AI8" s="806"/>
      <c r="AJ8" s="806"/>
      <c r="AK8" s="806"/>
      <c r="AL8" s="806"/>
      <c r="AM8" s="807"/>
      <c r="AN8" s="63"/>
      <c r="AO8" s="63"/>
      <c r="AP8" s="63"/>
      <c r="AQ8" s="63"/>
      <c r="AR8" s="216"/>
      <c r="AS8" s="216"/>
      <c r="AT8"/>
      <c r="AU8"/>
    </row>
    <row r="9" spans="2:47" ht="24.75" customHeight="1" thickTop="1" thickBot="1">
      <c r="B9" s="213" t="s">
        <v>226</v>
      </c>
      <c r="F9" s="831" t="s">
        <v>153</v>
      </c>
      <c r="G9" s="832"/>
      <c r="H9" s="833"/>
      <c r="I9" s="153"/>
      <c r="J9" s="153"/>
      <c r="K9" s="153"/>
      <c r="L9" s="153"/>
      <c r="M9" s="153"/>
      <c r="N9" s="153"/>
      <c r="O9" s="153"/>
      <c r="P9" s="153"/>
      <c r="Q9" s="153"/>
      <c r="R9" s="153"/>
      <c r="S9" s="153"/>
      <c r="T9" s="153"/>
      <c r="U9" s="153"/>
      <c r="V9" s="140"/>
      <c r="W9" s="140"/>
      <c r="X9" s="140"/>
      <c r="Y9" s="106"/>
      <c r="Z9" s="106"/>
      <c r="AA9" s="106"/>
      <c r="AB9" s="106"/>
      <c r="AC9" s="106"/>
      <c r="AD9" s="869" t="s">
        <v>20</v>
      </c>
      <c r="AE9" s="66"/>
      <c r="AG9" s="820"/>
      <c r="AH9" s="821"/>
      <c r="AI9" s="821"/>
      <c r="AJ9" s="821"/>
      <c r="AK9" s="821"/>
      <c r="AL9" s="821"/>
      <c r="AM9" s="62" t="s">
        <v>13</v>
      </c>
      <c r="AN9" s="63"/>
      <c r="AO9" s="63"/>
      <c r="AP9" s="63"/>
      <c r="AQ9" s="63"/>
      <c r="AR9" s="216"/>
      <c r="AS9" s="216"/>
      <c r="AT9"/>
      <c r="AU9"/>
    </row>
    <row r="10" spans="2:47" ht="24.75" customHeight="1" thickTop="1" thickBot="1">
      <c r="F10" s="107"/>
      <c r="G10" s="133"/>
      <c r="H10" s="133"/>
      <c r="I10" s="133"/>
      <c r="J10" s="133"/>
      <c r="K10" s="133"/>
      <c r="L10" s="133"/>
      <c r="M10" s="133"/>
      <c r="N10" s="133"/>
      <c r="O10" s="133"/>
      <c r="P10" s="133"/>
      <c r="Q10" s="133"/>
      <c r="R10" s="133"/>
      <c r="S10" s="133"/>
      <c r="T10" s="133"/>
      <c r="U10" s="133"/>
      <c r="V10" s="134"/>
      <c r="W10" s="134"/>
      <c r="X10" s="134"/>
      <c r="Y10" s="106"/>
      <c r="Z10" s="106"/>
      <c r="AA10" s="106"/>
      <c r="AC10" s="63"/>
      <c r="AD10" s="870"/>
      <c r="AE10" s="66"/>
      <c r="AM10" s="63"/>
      <c r="AN10" s="63"/>
      <c r="AO10" s="63"/>
      <c r="AP10" s="63"/>
      <c r="AQ10" s="63"/>
      <c r="AR10" s="216"/>
      <c r="AS10" s="216"/>
      <c r="AT10"/>
      <c r="AU10"/>
    </row>
    <row r="11" spans="2:47" ht="27" customHeight="1" thickTop="1" thickBot="1">
      <c r="C11" s="168" t="s">
        <v>154</v>
      </c>
      <c r="F11" s="55" t="s">
        <v>17</v>
      </c>
      <c r="G11" s="806" t="s">
        <v>339</v>
      </c>
      <c r="H11" s="807"/>
      <c r="I11" s="56"/>
      <c r="J11" s="57"/>
      <c r="K11" s="58"/>
      <c r="L11" s="823" t="s">
        <v>18</v>
      </c>
      <c r="M11" s="58"/>
      <c r="N11" s="59"/>
      <c r="O11" s="55" t="s">
        <v>19</v>
      </c>
      <c r="P11" s="829" t="s">
        <v>241</v>
      </c>
      <c r="Q11" s="829"/>
      <c r="R11" s="829"/>
      <c r="S11" s="830"/>
      <c r="T11" s="215"/>
      <c r="U11" s="75"/>
      <c r="V11" s="63"/>
      <c r="W11" s="63"/>
      <c r="X11"/>
      <c r="Y11"/>
      <c r="Z11"/>
      <c r="AA11"/>
      <c r="AB11" s="63"/>
      <c r="AC11" s="72"/>
      <c r="AD11" s="870"/>
      <c r="AE11" s="150"/>
      <c r="AF11" s="59"/>
      <c r="AG11" s="55" t="s">
        <v>36</v>
      </c>
      <c r="AH11" s="806" t="s">
        <v>245</v>
      </c>
      <c r="AI11" s="806"/>
      <c r="AJ11" s="806"/>
      <c r="AK11" s="806"/>
      <c r="AL11" s="806"/>
      <c r="AM11" s="807"/>
      <c r="AN11" s="63"/>
      <c r="AO11" s="63"/>
      <c r="AP11" s="63"/>
      <c r="AQ11" s="63"/>
      <c r="AR11" s="216"/>
      <c r="AS11" s="216"/>
      <c r="AT11"/>
      <c r="AU11"/>
    </row>
    <row r="12" spans="2:47" ht="24.75" customHeight="1" thickTop="1" thickBot="1">
      <c r="F12" s="810">
        <f>+ROUND(O12,2)+ROUND(O15,2)+ROUND(O18,2)+ROUND(O24,2)+O27-ROUND(F15,2)</f>
        <v>150</v>
      </c>
      <c r="G12" s="811"/>
      <c r="H12" s="62" t="s">
        <v>13</v>
      </c>
      <c r="I12" s="63"/>
      <c r="J12" s="64"/>
      <c r="K12" s="63"/>
      <c r="L12" s="824"/>
      <c r="M12" s="65"/>
      <c r="O12" s="820"/>
      <c r="P12" s="873"/>
      <c r="Q12" s="873"/>
      <c r="R12" s="873"/>
      <c r="S12" s="62" t="s">
        <v>13</v>
      </c>
      <c r="T12" s="63"/>
      <c r="U12" s="63"/>
      <c r="V12" s="63"/>
      <c r="W12" s="63"/>
      <c r="X12"/>
      <c r="Y12"/>
      <c r="Z12"/>
      <c r="AA12"/>
      <c r="AB12" s="66"/>
      <c r="AD12" s="870"/>
      <c r="AF12" s="142"/>
      <c r="AG12" s="820"/>
      <c r="AH12" s="821"/>
      <c r="AI12" s="821"/>
      <c r="AJ12" s="821"/>
      <c r="AK12" s="821"/>
      <c r="AL12" s="821"/>
      <c r="AM12" s="62" t="s">
        <v>13</v>
      </c>
      <c r="AN12" s="63"/>
      <c r="AO12" s="63"/>
      <c r="AP12" s="63"/>
      <c r="AQ12" s="63"/>
      <c r="AR12" s="216"/>
      <c r="AS12" s="216"/>
      <c r="AT12"/>
      <c r="AU12"/>
    </row>
    <row r="13" spans="2:47" ht="24.75" customHeight="1" thickTop="1" thickBot="1">
      <c r="I13" s="63"/>
      <c r="J13" s="67"/>
      <c r="K13" s="63"/>
      <c r="L13" s="824"/>
      <c r="M13" s="66"/>
      <c r="T13" s="63"/>
      <c r="U13" s="63"/>
      <c r="V13" s="63"/>
      <c r="W13" s="63"/>
      <c r="X13"/>
      <c r="Y13"/>
      <c r="Z13"/>
      <c r="AA13"/>
      <c r="AB13" s="66"/>
      <c r="AD13" s="870"/>
      <c r="AF13" s="148"/>
      <c r="AG13" s="145"/>
      <c r="AH13" s="146"/>
      <c r="AI13" s="146"/>
      <c r="AJ13" s="146"/>
      <c r="AK13" s="146"/>
      <c r="AL13" s="147"/>
      <c r="AM13" s="147"/>
      <c r="AP13" s="51"/>
      <c r="AQ13" s="51"/>
      <c r="AR13" s="144"/>
      <c r="AS13" s="144"/>
      <c r="AT13" s="463"/>
      <c r="AU13" s="63"/>
    </row>
    <row r="14" spans="2:47" ht="27" customHeight="1" thickTop="1" thickBot="1">
      <c r="F14" s="69" t="s">
        <v>399</v>
      </c>
      <c r="G14" s="822" t="s">
        <v>160</v>
      </c>
      <c r="H14" s="809"/>
      <c r="I14" s="70"/>
      <c r="J14" s="71"/>
      <c r="K14" s="63"/>
      <c r="L14" s="824"/>
      <c r="M14" s="66"/>
      <c r="N14" s="58"/>
      <c r="O14" s="55" t="s">
        <v>24</v>
      </c>
      <c r="P14" s="829" t="s">
        <v>296</v>
      </c>
      <c r="Q14" s="829"/>
      <c r="R14" s="829"/>
      <c r="S14" s="830"/>
      <c r="T14" s="215"/>
      <c r="U14" s="75"/>
      <c r="V14" s="63"/>
      <c r="W14" s="63"/>
      <c r="X14"/>
      <c r="Y14"/>
      <c r="Z14"/>
      <c r="AA14"/>
      <c r="AB14" s="66"/>
      <c r="AD14" s="871"/>
      <c r="AF14" s="149"/>
      <c r="AG14" s="61" t="s">
        <v>135</v>
      </c>
      <c r="AH14" s="865" t="s">
        <v>255</v>
      </c>
      <c r="AI14" s="865"/>
      <c r="AJ14" s="865"/>
      <c r="AK14" s="865"/>
      <c r="AL14" s="865"/>
      <c r="AM14" s="866"/>
      <c r="AN14"/>
      <c r="AR14" s="144"/>
      <c r="AS14" s="144"/>
      <c r="AT14" s="463"/>
      <c r="AU14" s="63"/>
    </row>
    <row r="15" spans="2:47" ht="24.75" customHeight="1" thickBot="1">
      <c r="F15" s="854"/>
      <c r="G15" s="855"/>
      <c r="H15" s="54" t="s">
        <v>13</v>
      </c>
      <c r="I15" s="63"/>
      <c r="J15" s="66"/>
      <c r="K15" s="63"/>
      <c r="L15" s="824"/>
      <c r="M15" s="66"/>
      <c r="O15" s="820"/>
      <c r="P15" s="874"/>
      <c r="Q15" s="874"/>
      <c r="R15" s="874"/>
      <c r="S15" s="62" t="s">
        <v>13</v>
      </c>
      <c r="T15" s="63"/>
      <c r="U15" s="63"/>
      <c r="V15" s="63"/>
      <c r="W15" s="63"/>
      <c r="X15"/>
      <c r="Y15"/>
      <c r="Z15"/>
      <c r="AA15"/>
      <c r="AB15" s="66"/>
      <c r="AG15" s="802"/>
      <c r="AH15" s="803"/>
      <c r="AI15" s="803"/>
      <c r="AJ15" s="803"/>
      <c r="AK15" s="803"/>
      <c r="AL15" s="803"/>
      <c r="AM15" s="54" t="s">
        <v>13</v>
      </c>
      <c r="AN15"/>
      <c r="AR15" s="73" t="s">
        <v>30</v>
      </c>
      <c r="AS15" s="74"/>
    </row>
    <row r="16" spans="2:47" ht="24.75" customHeight="1" thickTop="1" thickBot="1">
      <c r="J16" s="66"/>
      <c r="K16" s="63"/>
      <c r="L16" s="824"/>
      <c r="M16" s="66"/>
      <c r="O16" s="872" t="str">
        <f>+IF(X18=0,"",IF(X18-O18=X18,"エラー！：⑥残さ物量があるのに、④自ら中間処理した量がゼロになっています",""))</f>
        <v/>
      </c>
      <c r="P16" s="872"/>
      <c r="Q16" s="872"/>
      <c r="R16" s="872"/>
      <c r="S16" s="872"/>
      <c r="T16" s="872"/>
      <c r="U16" s="872"/>
      <c r="V16" s="872"/>
      <c r="W16" s="872"/>
      <c r="X16" s="872"/>
      <c r="Y16" s="872"/>
      <c r="Z16" s="872"/>
      <c r="AA16" s="872"/>
      <c r="AB16" s="66"/>
      <c r="AC16" s="63"/>
      <c r="AD16" s="211"/>
      <c r="AO16" s="60"/>
      <c r="AP16" s="63"/>
      <c r="AR16" s="804" t="s">
        <v>134</v>
      </c>
      <c r="AS16" s="805"/>
      <c r="AT16" s="357"/>
      <c r="AU16" s="54" t="s">
        <v>13</v>
      </c>
    </row>
    <row r="17" spans="2:48" ht="27" customHeight="1" thickTop="1" thickBot="1">
      <c r="J17" s="66"/>
      <c r="K17" s="63"/>
      <c r="L17" s="824"/>
      <c r="M17" s="66"/>
      <c r="N17" s="58"/>
      <c r="O17" s="55" t="s">
        <v>27</v>
      </c>
      <c r="P17" s="806" t="s">
        <v>242</v>
      </c>
      <c r="Q17" s="806"/>
      <c r="R17" s="806"/>
      <c r="S17" s="807"/>
      <c r="T17" s="867"/>
      <c r="U17" s="868"/>
      <c r="V17" s="868"/>
      <c r="W17" s="868"/>
      <c r="X17" s="141" t="s">
        <v>21</v>
      </c>
      <c r="Y17" s="806" t="s">
        <v>244</v>
      </c>
      <c r="Z17" s="806"/>
      <c r="AA17" s="807"/>
      <c r="AB17" s="154"/>
      <c r="AC17" s="149"/>
      <c r="AD17" s="812" t="s">
        <v>28</v>
      </c>
      <c r="AE17" s="58"/>
      <c r="AF17" s="58"/>
      <c r="AG17" s="361" t="s">
        <v>137</v>
      </c>
      <c r="AH17" s="822" t="s">
        <v>246</v>
      </c>
      <c r="AI17" s="822"/>
      <c r="AJ17" s="822"/>
      <c r="AK17" s="809"/>
      <c r="AL17" s="58"/>
      <c r="AM17" s="370"/>
      <c r="AN17" s="808" t="s">
        <v>222</v>
      </c>
      <c r="AO17" s="809"/>
      <c r="AP17" s="372"/>
      <c r="AR17" s="804" t="s">
        <v>228</v>
      </c>
      <c r="AS17" s="805"/>
      <c r="AT17" s="357"/>
      <c r="AU17" s="54" t="s">
        <v>34</v>
      </c>
      <c r="AV17" s="63"/>
    </row>
    <row r="18" spans="2:48" ht="24.75" customHeight="1" thickBot="1">
      <c r="J18" s="66"/>
      <c r="K18" s="63"/>
      <c r="L18" s="824"/>
      <c r="M18" s="66"/>
      <c r="O18" s="820"/>
      <c r="P18" s="873"/>
      <c r="Q18" s="873"/>
      <c r="R18" s="873"/>
      <c r="S18" s="62" t="s">
        <v>14</v>
      </c>
      <c r="T18"/>
      <c r="U18" s="363"/>
      <c r="V18"/>
      <c r="W18" s="220"/>
      <c r="X18" s="810">
        <f>+ROUND(AG9,2)+ROUND(AG12,2)+ROUND(AG15,2)+AG18</f>
        <v>0</v>
      </c>
      <c r="Y18" s="811"/>
      <c r="Z18" s="811"/>
      <c r="AA18" s="62" t="s">
        <v>4</v>
      </c>
      <c r="AB18" s="219"/>
      <c r="AC18" s="219"/>
      <c r="AD18" s="813"/>
      <c r="AG18" s="815">
        <f>+ROUND(AN18,2)+ROUND(AN21,2)</f>
        <v>0</v>
      </c>
      <c r="AH18" s="816"/>
      <c r="AI18" s="816"/>
      <c r="AJ18" s="816"/>
      <c r="AK18" s="54" t="s">
        <v>13</v>
      </c>
      <c r="AL18" s="65"/>
      <c r="AN18" s="445">
        <f>+ROUND(AT16,2)+ROUND(AT17,2)+ROUND(AT18,2)</f>
        <v>0</v>
      </c>
      <c r="AO18" s="54" t="s">
        <v>34</v>
      </c>
      <c r="AR18" s="804" t="s">
        <v>136</v>
      </c>
      <c r="AS18" s="805"/>
      <c r="AT18" s="357"/>
      <c r="AU18" s="54" t="s">
        <v>26</v>
      </c>
    </row>
    <row r="19" spans="2:48" ht="24.75" customHeight="1" thickTop="1" thickBot="1">
      <c r="J19" s="66"/>
      <c r="K19" s="63"/>
      <c r="L19" s="824"/>
      <c r="M19" s="66"/>
      <c r="O19" s="135"/>
      <c r="P19" s="362"/>
      <c r="Q19" s="223"/>
      <c r="R19" s="135"/>
      <c r="S19" s="135"/>
      <c r="T19" s="137"/>
      <c r="U19" s="364"/>
      <c r="V19" s="137"/>
      <c r="W19" s="137"/>
      <c r="X19" s="136"/>
      <c r="Y19" s="136"/>
      <c r="Z19" s="136"/>
      <c r="AA19" s="136"/>
      <c r="AB19" s="63"/>
      <c r="AC19" s="63"/>
      <c r="AD19" s="813"/>
      <c r="AG19" s="63"/>
      <c r="AH19" s="66"/>
      <c r="AI19" s="63"/>
      <c r="AJ19" s="63"/>
      <c r="AK19" s="63"/>
      <c r="AL19" s="66"/>
      <c r="AR19"/>
      <c r="AS19"/>
      <c r="AT19"/>
      <c r="AU19"/>
      <c r="AV19"/>
    </row>
    <row r="20" spans="2:48" ht="27" customHeight="1" thickTop="1" thickBot="1">
      <c r="B20" s="856" t="s">
        <v>417</v>
      </c>
      <c r="C20" s="856"/>
      <c r="D20" s="856"/>
      <c r="E20" s="856"/>
      <c r="F20" s="856"/>
      <c r="G20" s="856"/>
      <c r="H20" s="856"/>
      <c r="J20" s="66"/>
      <c r="K20" s="63"/>
      <c r="L20" s="824"/>
      <c r="M20" s="66"/>
      <c r="O20" s="55" t="s">
        <v>49</v>
      </c>
      <c r="P20" s="806" t="s">
        <v>243</v>
      </c>
      <c r="Q20" s="806"/>
      <c r="R20" s="806"/>
      <c r="S20" s="807"/>
      <c r="T20" s="135"/>
      <c r="U20" s="365"/>
      <c r="V20" s="368"/>
      <c r="W20" s="369"/>
      <c r="X20" s="141" t="s">
        <v>25</v>
      </c>
      <c r="Y20" s="806" t="s">
        <v>240</v>
      </c>
      <c r="Z20" s="806"/>
      <c r="AA20" s="807"/>
      <c r="AB20" s="63"/>
      <c r="AC20" s="63"/>
      <c r="AD20" s="813"/>
      <c r="AF20" s="63"/>
      <c r="AG20" s="63"/>
      <c r="AH20" s="66"/>
      <c r="AI20" s="63"/>
      <c r="AJ20" s="63"/>
      <c r="AK20" s="152"/>
      <c r="AL20" s="66"/>
      <c r="AM20" s="371"/>
      <c r="AN20" s="808" t="s">
        <v>224</v>
      </c>
      <c r="AO20" s="809"/>
      <c r="AP20" s="217"/>
      <c r="AQ20" s="63"/>
      <c r="AR20" s="68"/>
      <c r="AS20" s="68"/>
      <c r="AV20" s="63"/>
    </row>
    <row r="21" spans="2:48" ht="24.75" customHeight="1" thickBot="1">
      <c r="B21" s="856"/>
      <c r="C21" s="856"/>
      <c r="D21" s="856"/>
      <c r="E21" s="856"/>
      <c r="F21" s="856"/>
      <c r="G21" s="856"/>
      <c r="H21" s="856"/>
      <c r="J21" s="66"/>
      <c r="K21" s="63"/>
      <c r="L21" s="824"/>
      <c r="M21" s="66"/>
      <c r="O21" s="820"/>
      <c r="P21" s="864"/>
      <c r="Q21" s="864"/>
      <c r="R21" s="864"/>
      <c r="S21" s="62" t="s">
        <v>13</v>
      </c>
      <c r="T21" s="135"/>
      <c r="U21" s="135"/>
      <c r="V21" s="135"/>
      <c r="W21" s="135"/>
      <c r="X21" s="810">
        <f>+O18-X18</f>
        <v>0</v>
      </c>
      <c r="Y21" s="811"/>
      <c r="Z21" s="811"/>
      <c r="AA21" s="62" t="s">
        <v>4</v>
      </c>
      <c r="AB21" s="137"/>
      <c r="AC21" s="63"/>
      <c r="AD21" s="814"/>
      <c r="AF21" s="63"/>
      <c r="AG21" s="63"/>
      <c r="AH21" s="66"/>
      <c r="AI21" s="63"/>
      <c r="AJ21" s="63"/>
      <c r="AK21" s="63"/>
      <c r="AL21" s="63"/>
      <c r="AM21" s="152"/>
      <c r="AN21" s="357"/>
      <c r="AO21" s="54" t="s">
        <v>38</v>
      </c>
      <c r="AP21" s="217"/>
      <c r="AQ21" s="63"/>
      <c r="AR21" s="216"/>
      <c r="AS21" s="216"/>
      <c r="AT21"/>
      <c r="AU21"/>
    </row>
    <row r="22" spans="2:48" ht="24.75" customHeight="1" thickTop="1" thickBot="1">
      <c r="B22" s="857"/>
      <c r="C22" s="857"/>
      <c r="D22" s="857"/>
      <c r="E22" s="857"/>
      <c r="F22" s="857"/>
      <c r="G22" s="857"/>
      <c r="H22" s="857"/>
      <c r="J22" s="66"/>
      <c r="K22" s="63"/>
      <c r="L22" s="824"/>
      <c r="M22" s="66"/>
      <c r="O22" s="880" t="str">
        <f>+IF(O21=0,"",IF(O18&lt;O21,"エラー !：④の内数である⑤の量が④を超えています",""))</f>
        <v/>
      </c>
      <c r="P22" s="880"/>
      <c r="Q22" s="880"/>
      <c r="R22" s="880"/>
      <c r="S22" s="880"/>
      <c r="T22" s="880"/>
      <c r="U22" s="880"/>
      <c r="V22" s="136"/>
      <c r="W22" s="136"/>
      <c r="X22" s="136"/>
      <c r="Y22" s="136"/>
      <c r="Z22" s="136"/>
      <c r="AA22" s="136"/>
      <c r="AB22" s="63"/>
      <c r="AC22" s="63"/>
      <c r="AD22" s="211"/>
      <c r="AF22" s="63"/>
      <c r="AG22" s="63"/>
      <c r="AH22" s="66"/>
      <c r="AI22" s="63"/>
      <c r="AJ22" s="63"/>
      <c r="AK22" s="63"/>
      <c r="AL22" s="63"/>
      <c r="AM22" s="63"/>
    </row>
    <row r="23" spans="2:48" ht="27" customHeight="1" thickTop="1" thickBot="1">
      <c r="B23" s="852" t="s">
        <v>156</v>
      </c>
      <c r="C23" s="849"/>
      <c r="D23" s="849"/>
      <c r="E23" s="853"/>
      <c r="F23" s="848" t="s">
        <v>418</v>
      </c>
      <c r="G23" s="849"/>
      <c r="H23" s="850"/>
      <c r="J23" s="66"/>
      <c r="K23" s="63"/>
      <c r="L23" s="824"/>
      <c r="M23" s="66"/>
      <c r="N23" s="58"/>
      <c r="O23" s="61" t="s">
        <v>73</v>
      </c>
      <c r="P23" s="822" t="s">
        <v>259</v>
      </c>
      <c r="Q23" s="822"/>
      <c r="R23" s="822"/>
      <c r="S23" s="809"/>
      <c r="T23" s="818"/>
      <c r="U23" s="819"/>
      <c r="V23" s="819"/>
      <c r="W23" s="819"/>
      <c r="AB23" s="63"/>
      <c r="AC23" s="63"/>
      <c r="AD23" s="216"/>
      <c r="AE23"/>
      <c r="AF23"/>
      <c r="AG23"/>
      <c r="AH23" s="373"/>
      <c r="AI23" s="216"/>
      <c r="AJ23" s="63"/>
      <c r="AK23" s="63"/>
      <c r="AL23" s="63"/>
      <c r="AM23" s="156"/>
      <c r="AO23" s="63"/>
      <c r="AQ23" s="59"/>
      <c r="AR23" s="141" t="s">
        <v>149</v>
      </c>
      <c r="AS23" s="806" t="s">
        <v>150</v>
      </c>
      <c r="AT23" s="806"/>
      <c r="AU23" s="807"/>
    </row>
    <row r="24" spans="2:48" ht="27" customHeight="1" thickBot="1">
      <c r="B24" s="839" t="s">
        <v>157</v>
      </c>
      <c r="C24" s="822"/>
      <c r="D24" s="822"/>
      <c r="E24" s="809"/>
      <c r="F24" s="800">
        <v>168.38</v>
      </c>
      <c r="G24" s="801"/>
      <c r="H24" s="221" t="s">
        <v>155</v>
      </c>
      <c r="J24" s="66"/>
      <c r="K24" s="63"/>
      <c r="L24" s="825"/>
      <c r="O24" s="802"/>
      <c r="P24" s="817"/>
      <c r="Q24" s="817"/>
      <c r="R24" s="817"/>
      <c r="S24" s="54" t="s">
        <v>34</v>
      </c>
      <c r="T24"/>
      <c r="U24"/>
      <c r="V24"/>
      <c r="W24"/>
      <c r="AB24" s="63"/>
      <c r="AC24" s="63"/>
      <c r="AD24" s="216"/>
      <c r="AE24"/>
      <c r="AF24"/>
      <c r="AG24"/>
      <c r="AH24" s="373"/>
      <c r="AI24" s="216"/>
      <c r="AJ24" s="63"/>
      <c r="AK24" s="146"/>
      <c r="AL24" s="63"/>
      <c r="AM24" s="63"/>
      <c r="AP24" s="66"/>
      <c r="AQ24" s="151"/>
      <c r="AR24" s="810">
        <f>+ROUND(AT16,2)+ROUND(Z28,2)</f>
        <v>0</v>
      </c>
      <c r="AS24" s="811"/>
      <c r="AT24" s="811"/>
      <c r="AU24" s="62" t="s">
        <v>13</v>
      </c>
    </row>
    <row r="25" spans="2:48" ht="27" customHeight="1" thickBot="1">
      <c r="B25" s="839" t="s">
        <v>158</v>
      </c>
      <c r="C25" s="822"/>
      <c r="D25" s="822"/>
      <c r="E25" s="809"/>
      <c r="F25" s="800">
        <v>0</v>
      </c>
      <c r="G25" s="801"/>
      <c r="H25" s="221" t="s">
        <v>155</v>
      </c>
      <c r="J25" s="66"/>
      <c r="K25" s="63"/>
      <c r="O25" s="63"/>
      <c r="P25" s="63"/>
      <c r="Q25" s="63"/>
      <c r="R25" s="63"/>
      <c r="S25" s="63"/>
      <c r="T25" s="63"/>
      <c r="U25" s="63"/>
      <c r="AD25" s="155"/>
      <c r="AG25" s="63"/>
      <c r="AH25" s="66"/>
      <c r="AI25" s="63"/>
      <c r="AJ25" s="63"/>
      <c r="AK25" s="212"/>
      <c r="AL25" s="212"/>
      <c r="AM25" s="212"/>
      <c r="AP25" s="375"/>
      <c r="AQ25" s="132"/>
    </row>
    <row r="26" spans="2:48" ht="27" customHeight="1" thickTop="1" thickBot="1">
      <c r="B26" s="839" t="s">
        <v>159</v>
      </c>
      <c r="C26" s="822"/>
      <c r="D26" s="822"/>
      <c r="E26" s="809"/>
      <c r="F26" s="800">
        <v>0</v>
      </c>
      <c r="G26" s="801"/>
      <c r="H26" s="221" t="s">
        <v>155</v>
      </c>
      <c r="J26" s="66"/>
      <c r="K26" s="149"/>
      <c r="L26" s="812" t="s">
        <v>35</v>
      </c>
      <c r="M26" s="58"/>
      <c r="N26" s="58"/>
      <c r="O26" s="361" t="s">
        <v>139</v>
      </c>
      <c r="P26" s="822" t="s">
        <v>140</v>
      </c>
      <c r="Q26" s="822"/>
      <c r="R26" s="822"/>
      <c r="S26" s="809"/>
      <c r="T26" s="58"/>
      <c r="U26" s="58"/>
      <c r="V26" s="58"/>
      <c r="W26" s="58"/>
      <c r="X26" s="58"/>
      <c r="Y26" s="58"/>
      <c r="Z26" s="58"/>
      <c r="AA26" s="58"/>
      <c r="AB26" s="58"/>
      <c r="AC26" s="58"/>
      <c r="AD26" s="58"/>
      <c r="AE26" s="58"/>
      <c r="AF26" s="58"/>
      <c r="AG26" s="58"/>
      <c r="AH26" s="72"/>
      <c r="AI26" s="58"/>
      <c r="AJ26" s="59"/>
      <c r="AK26" s="141" t="s">
        <v>146</v>
      </c>
      <c r="AL26" s="806" t="s">
        <v>247</v>
      </c>
      <c r="AM26" s="806"/>
      <c r="AN26" s="806"/>
      <c r="AO26" s="807"/>
      <c r="AP26" s="377"/>
      <c r="AQ26" s="378"/>
      <c r="AR26" s="141" t="s">
        <v>151</v>
      </c>
      <c r="AS26" s="806" t="s">
        <v>397</v>
      </c>
      <c r="AT26" s="806"/>
      <c r="AU26" s="807"/>
    </row>
    <row r="27" spans="2:48" ht="27" customHeight="1" thickBot="1">
      <c r="B27" s="839" t="s">
        <v>161</v>
      </c>
      <c r="C27" s="822"/>
      <c r="D27" s="822"/>
      <c r="E27" s="809"/>
      <c r="F27" s="800">
        <v>0</v>
      </c>
      <c r="G27" s="801"/>
      <c r="H27" s="221" t="s">
        <v>155</v>
      </c>
      <c r="L27" s="813"/>
      <c r="O27" s="815">
        <f>+Q30+ROUND(Q33,2)</f>
        <v>150</v>
      </c>
      <c r="P27" s="840"/>
      <c r="Q27" s="840"/>
      <c r="R27" s="840"/>
      <c r="S27" s="54" t="s">
        <v>38</v>
      </c>
      <c r="T27" s="75"/>
      <c r="U27" s="75"/>
      <c r="X27" s="73" t="s">
        <v>39</v>
      </c>
      <c r="Y27" s="76"/>
      <c r="AG27" s="63"/>
      <c r="AH27" s="63"/>
      <c r="AI27" s="63"/>
      <c r="AJ27" s="63"/>
      <c r="AK27" s="810">
        <f>+AG18+O27</f>
        <v>150</v>
      </c>
      <c r="AL27" s="811"/>
      <c r="AM27" s="811"/>
      <c r="AN27" s="811"/>
      <c r="AO27" s="62" t="s">
        <v>13</v>
      </c>
      <c r="AP27" s="375"/>
      <c r="AQ27" s="132"/>
      <c r="AR27" s="820"/>
      <c r="AS27" s="821"/>
      <c r="AT27" s="821"/>
      <c r="AU27" s="62" t="s">
        <v>13</v>
      </c>
    </row>
    <row r="28" spans="2:48" ht="27" customHeight="1" thickTop="1" thickBot="1">
      <c r="B28" s="839" t="s">
        <v>162</v>
      </c>
      <c r="C28" s="822"/>
      <c r="D28" s="822"/>
      <c r="E28" s="809"/>
      <c r="F28" s="800">
        <v>0</v>
      </c>
      <c r="G28" s="801"/>
      <c r="H28" s="221" t="s">
        <v>155</v>
      </c>
      <c r="L28" s="813"/>
      <c r="O28" s="66"/>
      <c r="T28" s="63"/>
      <c r="U28" s="63"/>
      <c r="X28" s="875" t="s">
        <v>134</v>
      </c>
      <c r="Y28" s="876"/>
      <c r="Z28" s="802"/>
      <c r="AA28" s="803"/>
      <c r="AB28" s="803"/>
      <c r="AC28" s="803"/>
      <c r="AD28" s="803"/>
      <c r="AE28" s="54" t="s">
        <v>13</v>
      </c>
      <c r="AG28" s="63"/>
      <c r="AH28" s="63"/>
      <c r="AM28" s="374"/>
      <c r="AP28" s="375"/>
      <c r="AQ28" s="132"/>
      <c r="AR28" s="603" t="str">
        <f>+IF(AR27=0,"",IF(AK27&lt;(AR24+AR27+AR31),"エラー !：⑩の内数である（⑫+⑬＋⑭）の量が⑩を超えています",""))</f>
        <v/>
      </c>
      <c r="AS28" s="602"/>
      <c r="AT28" s="602"/>
      <c r="AU28" s="602"/>
    </row>
    <row r="29" spans="2:48" ht="27" customHeight="1" thickTop="1" thickBot="1">
      <c r="B29" s="839" t="s">
        <v>163</v>
      </c>
      <c r="C29" s="822"/>
      <c r="D29" s="822"/>
      <c r="E29" s="809"/>
      <c r="F29" s="800">
        <v>168.38</v>
      </c>
      <c r="G29" s="801"/>
      <c r="H29" s="221" t="s">
        <v>155</v>
      </c>
      <c r="L29" s="813"/>
      <c r="O29" s="66"/>
      <c r="P29" s="149"/>
      <c r="Q29" s="61" t="s">
        <v>142</v>
      </c>
      <c r="R29" s="822" t="s">
        <v>33</v>
      </c>
      <c r="S29" s="844"/>
      <c r="T29" s="844"/>
      <c r="U29" s="845"/>
      <c r="V29" s="58"/>
      <c r="W29" s="77"/>
      <c r="X29" s="875" t="s">
        <v>227</v>
      </c>
      <c r="Y29" s="876"/>
      <c r="Z29" s="802">
        <v>50</v>
      </c>
      <c r="AA29" s="803"/>
      <c r="AB29" s="803"/>
      <c r="AC29" s="803"/>
      <c r="AD29" s="803"/>
      <c r="AE29" s="54" t="s">
        <v>13</v>
      </c>
      <c r="AG29" s="63"/>
      <c r="AH29" s="63"/>
      <c r="AI29" s="63"/>
      <c r="AJ29" s="63"/>
      <c r="AK29" s="141" t="s">
        <v>147</v>
      </c>
      <c r="AL29" s="806" t="s">
        <v>148</v>
      </c>
      <c r="AM29" s="806"/>
      <c r="AN29" s="806"/>
      <c r="AO29" s="807"/>
      <c r="AP29" s="376"/>
      <c r="AQ29" s="379"/>
      <c r="AR29" s="903" t="s">
        <v>152</v>
      </c>
      <c r="AS29" s="899" t="s">
        <v>398</v>
      </c>
      <c r="AT29" s="899"/>
      <c r="AU29" s="900"/>
    </row>
    <row r="30" spans="2:48" ht="27" customHeight="1" thickBot="1">
      <c r="B30" s="839" t="s">
        <v>164</v>
      </c>
      <c r="C30" s="822"/>
      <c r="D30" s="822"/>
      <c r="E30" s="809"/>
      <c r="F30" s="800">
        <v>168.38</v>
      </c>
      <c r="G30" s="801"/>
      <c r="H30" s="221" t="s">
        <v>155</v>
      </c>
      <c r="L30" s="813"/>
      <c r="O30" s="66"/>
      <c r="Q30" s="815">
        <f>+ROUND(Z28,2)+ROUND(Z29,2)+ROUND(Z30,2)</f>
        <v>150</v>
      </c>
      <c r="R30" s="840"/>
      <c r="S30" s="840"/>
      <c r="T30" s="840"/>
      <c r="U30" s="54" t="s">
        <v>16</v>
      </c>
      <c r="X30" s="875" t="s">
        <v>145</v>
      </c>
      <c r="Y30" s="876"/>
      <c r="Z30" s="802">
        <v>100</v>
      </c>
      <c r="AA30" s="803"/>
      <c r="AB30" s="803"/>
      <c r="AC30" s="803"/>
      <c r="AD30" s="803"/>
      <c r="AE30" s="54" t="s">
        <v>13</v>
      </c>
      <c r="AK30" s="820">
        <v>150</v>
      </c>
      <c r="AL30" s="821"/>
      <c r="AM30" s="821"/>
      <c r="AN30" s="821"/>
      <c r="AO30" s="62" t="s">
        <v>13</v>
      </c>
      <c r="AR30" s="904"/>
      <c r="AS30" s="901"/>
      <c r="AT30" s="901"/>
      <c r="AU30" s="902"/>
    </row>
    <row r="31" spans="2:48" ht="27" customHeight="1" thickTop="1" thickBot="1">
      <c r="B31" s="839" t="s">
        <v>165</v>
      </c>
      <c r="C31" s="822"/>
      <c r="D31" s="822"/>
      <c r="E31" s="809"/>
      <c r="F31" s="800">
        <v>0</v>
      </c>
      <c r="G31" s="801"/>
      <c r="H31" s="221" t="s">
        <v>155</v>
      </c>
      <c r="L31" s="813"/>
      <c r="O31" s="66"/>
      <c r="X31"/>
      <c r="Y31"/>
      <c r="Z31" s="78" t="s">
        <v>350</v>
      </c>
      <c r="AJ31" s="132"/>
      <c r="AK31" s="872" t="str">
        <f>+IF(AK30=0,"",IF(AK27&lt;AK30,"エラー !：⑩の内数である⑪の量が⑩を超えています",""))</f>
        <v/>
      </c>
      <c r="AL31" s="872"/>
      <c r="AM31" s="872"/>
      <c r="AN31" s="872"/>
      <c r="AO31" s="872"/>
      <c r="AP31" s="872"/>
      <c r="AQ31" s="51"/>
      <c r="AR31" s="897"/>
      <c r="AS31" s="898"/>
      <c r="AT31" s="898"/>
      <c r="AU31" s="167" t="s">
        <v>13</v>
      </c>
    </row>
    <row r="32" spans="2:48" ht="27" customHeight="1" thickTop="1" thickBot="1">
      <c r="B32" s="839" t="s">
        <v>374</v>
      </c>
      <c r="C32" s="822"/>
      <c r="D32" s="822"/>
      <c r="E32" s="809"/>
      <c r="F32" s="800">
        <v>0</v>
      </c>
      <c r="G32" s="801"/>
      <c r="H32" s="221" t="s">
        <v>155</v>
      </c>
      <c r="L32" s="813"/>
      <c r="O32" s="66"/>
      <c r="P32" s="149"/>
      <c r="Q32" s="61" t="s">
        <v>144</v>
      </c>
      <c r="R32" s="822" t="s">
        <v>37</v>
      </c>
      <c r="S32" s="844"/>
      <c r="T32" s="844"/>
      <c r="U32" s="845"/>
      <c r="V32" s="63"/>
      <c r="W32" s="63"/>
      <c r="X32"/>
      <c r="Y32"/>
      <c r="Z32" s="877" t="s">
        <v>294</v>
      </c>
      <c r="AA32" s="858"/>
      <c r="AB32" s="858"/>
      <c r="AC32" s="858"/>
      <c r="AD32" s="858"/>
      <c r="AE32" s="858"/>
      <c r="AF32" s="858" t="s">
        <v>295</v>
      </c>
      <c r="AG32" s="858"/>
      <c r="AH32" s="858"/>
      <c r="AI32" s="858"/>
      <c r="AJ32" s="858" t="s">
        <v>351</v>
      </c>
      <c r="AK32" s="858"/>
      <c r="AL32" s="858"/>
      <c r="AM32" s="858"/>
      <c r="AN32" s="861"/>
      <c r="AO32" s="214"/>
      <c r="AR32" s="604" t="str">
        <f>+IF(AR31=0,"",IF(AK27&lt;(AR24+AR27+AR31),"エラー !：⑩の内数である（⑫+⑬＋⑭）の量が⑩を超えています",""))</f>
        <v/>
      </c>
      <c r="AS32" s="601"/>
      <c r="AT32" s="601"/>
      <c r="AU32" s="601"/>
    </row>
    <row r="33" spans="2:61" ht="27" customHeight="1" thickBot="1">
      <c r="B33" s="841" t="s">
        <v>375</v>
      </c>
      <c r="C33" s="842"/>
      <c r="D33" s="842"/>
      <c r="E33" s="843"/>
      <c r="F33" s="846">
        <v>0</v>
      </c>
      <c r="G33" s="847"/>
      <c r="H33" s="222" t="s">
        <v>155</v>
      </c>
      <c r="L33" s="814"/>
      <c r="Q33" s="802"/>
      <c r="R33" s="803"/>
      <c r="S33" s="803"/>
      <c r="T33" s="803"/>
      <c r="U33" s="54" t="s">
        <v>38</v>
      </c>
      <c r="V33" s="63"/>
      <c r="W33" s="63"/>
      <c r="X33"/>
      <c r="Y33"/>
      <c r="Z33" s="878"/>
      <c r="AA33" s="859"/>
      <c r="AB33" s="859"/>
      <c r="AC33" s="859"/>
      <c r="AD33" s="859"/>
      <c r="AE33" s="859"/>
      <c r="AF33" s="859"/>
      <c r="AG33" s="859"/>
      <c r="AH33" s="859"/>
      <c r="AI33" s="859"/>
      <c r="AJ33" s="859"/>
      <c r="AK33" s="859"/>
      <c r="AL33" s="859"/>
      <c r="AM33" s="859"/>
      <c r="AN33" s="862"/>
      <c r="AO33" s="214"/>
    </row>
    <row r="34" spans="2:61" ht="18" customHeight="1">
      <c r="C34" s="432" t="str">
        <f>+IF(F30=0,"",IF(F29&lt;F30,"エラー !：上の表は、⑩の内数である⑪の量が⑩を超えています",""))</f>
        <v/>
      </c>
      <c r="Z34" s="879"/>
      <c r="AA34" s="860"/>
      <c r="AB34" s="860"/>
      <c r="AC34" s="860"/>
      <c r="AD34" s="860"/>
      <c r="AE34" s="860"/>
      <c r="AF34" s="860"/>
      <c r="AG34" s="860"/>
      <c r="AH34" s="860"/>
      <c r="AI34" s="860"/>
      <c r="AJ34" s="860"/>
      <c r="AK34" s="860"/>
      <c r="AL34" s="860"/>
      <c r="AM34" s="860"/>
      <c r="AN34" s="863"/>
      <c r="AO34" s="214"/>
    </row>
    <row r="35" spans="2:61" ht="15" customHeight="1">
      <c r="C35" s="433" t="str">
        <f>+IF(F31=0,"",IF(F29&lt;F31,"エラー !：上の表は、⑩の内数である⑫の量が⑩を超えています",""))</f>
        <v/>
      </c>
      <c r="AE35" s="75"/>
      <c r="AF35" s="75"/>
      <c r="AG35" s="75"/>
      <c r="AH35" s="75"/>
      <c r="AI35" s="75"/>
      <c r="AJ35" s="75"/>
      <c r="AK35" s="63"/>
      <c r="AL35" s="63"/>
      <c r="AM35" s="63"/>
      <c r="AN35" s="63"/>
      <c r="AO35" s="63"/>
      <c r="AP35" s="63"/>
      <c r="AQ35" s="63"/>
    </row>
    <row r="36" spans="2:61" ht="15" customHeight="1">
      <c r="C36" s="433" t="str">
        <f>+IF(F32=0,"",IF(F29&lt;F32,"エラー !：上の表は、⑩の内数である⑬の量が⑩を超えています",""))</f>
        <v/>
      </c>
      <c r="AE36" s="75"/>
      <c r="AF36" s="75"/>
      <c r="AG36" s="75"/>
      <c r="AH36" s="75"/>
      <c r="AI36" s="75"/>
      <c r="AJ36" s="75"/>
      <c r="AK36" s="75"/>
      <c r="AL36" s="157"/>
      <c r="AM36" s="157"/>
      <c r="AN36" s="132"/>
      <c r="AO36" s="63"/>
      <c r="AP36" s="63"/>
      <c r="AQ36" s="63"/>
      <c r="AR36" s="63"/>
      <c r="AS36" s="63"/>
      <c r="AT36" s="63"/>
      <c r="AU36" s="63"/>
      <c r="AV36" s="358"/>
      <c r="AW36" s="63"/>
      <c r="AX36" s="63"/>
      <c r="AY36" s="63"/>
      <c r="AZ36" s="63"/>
      <c r="BA36" s="63"/>
      <c r="BB36" s="63"/>
      <c r="BC36" s="63"/>
    </row>
    <row r="37" spans="2:61" ht="15" customHeight="1">
      <c r="C37" s="433" t="str">
        <f>+IF(F33=0,"",IF(F29&lt;F33,"エラー !：上の表は、⑩の内数である⑭の量が⑩を超えています",""))</f>
        <v/>
      </c>
      <c r="I37" s="79"/>
      <c r="J37" s="79"/>
      <c r="Q37" s="79"/>
      <c r="R37" s="79"/>
      <c r="S37" s="79"/>
      <c r="AE37" s="63"/>
      <c r="AF37" s="63"/>
      <c r="AG37" s="63"/>
      <c r="AH37" s="63"/>
      <c r="AI37" s="63"/>
      <c r="AJ37" s="63"/>
      <c r="AK37" s="75"/>
      <c r="AL37" s="132"/>
      <c r="AM37" s="132"/>
      <c r="AN37" s="132"/>
      <c r="AO37" s="63"/>
      <c r="AP37" s="63"/>
      <c r="AQ37" s="63"/>
      <c r="AR37" s="63"/>
      <c r="AS37" s="63"/>
      <c r="AT37" s="75"/>
      <c r="AU37" s="75"/>
      <c r="AV37" s="358"/>
      <c r="AW37" s="63"/>
      <c r="AX37" s="63"/>
      <c r="AY37" s="63"/>
      <c r="AZ37" s="63"/>
      <c r="BA37" s="63"/>
      <c r="BB37" s="63"/>
      <c r="BC37" s="63"/>
    </row>
    <row r="38" spans="2:61" ht="13.5">
      <c r="I38" s="79"/>
      <c r="J38" s="79"/>
      <c r="Q38" s="79"/>
      <c r="R38" s="79"/>
      <c r="S38" s="79"/>
      <c r="AE38" s="63"/>
      <c r="AF38" s="63"/>
      <c r="AG38" s="63"/>
      <c r="AH38" s="63"/>
      <c r="AI38" s="63"/>
      <c r="AJ38" s="63"/>
      <c r="AK38" s="75"/>
      <c r="AL38" s="132"/>
      <c r="AM38" s="132"/>
      <c r="AN38" s="132"/>
      <c r="AO38" s="63"/>
      <c r="AP38" s="63"/>
      <c r="AQ38" s="63"/>
      <c r="AR38" s="132"/>
      <c r="AS38" s="157"/>
      <c r="AT38" s="75"/>
      <c r="AU38" s="75"/>
      <c r="AV38" s="358"/>
      <c r="AW38" s="63"/>
      <c r="AX38" s="63"/>
      <c r="AY38" s="63"/>
      <c r="AZ38" s="63"/>
      <c r="BA38" s="63"/>
      <c r="BB38" s="63"/>
      <c r="BC38" s="63"/>
    </row>
    <row r="39" spans="2:61" ht="13.5">
      <c r="I39" s="79"/>
      <c r="J39" s="79"/>
      <c r="Q39" s="79"/>
      <c r="R39" s="79"/>
      <c r="S39" s="79"/>
      <c r="AE39" s="63"/>
      <c r="AF39" s="63"/>
      <c r="AG39" s="63"/>
      <c r="AH39" s="63"/>
      <c r="AI39" s="63"/>
      <c r="AJ39" s="63"/>
      <c r="AK39" s="75"/>
      <c r="AL39" s="132"/>
      <c r="AM39" s="132"/>
      <c r="AN39" s="132"/>
      <c r="AO39" s="63"/>
      <c r="AP39" s="63"/>
      <c r="AQ39" s="63"/>
      <c r="AR39" s="132"/>
      <c r="AS39" s="75"/>
      <c r="AT39" s="75"/>
      <c r="AU39" s="75"/>
      <c r="AV39" s="358"/>
      <c r="AW39" s="63"/>
      <c r="AX39" s="63"/>
      <c r="AY39" s="63"/>
      <c r="AZ39" s="63"/>
      <c r="BA39" s="63"/>
      <c r="BB39" s="63"/>
      <c r="BC39" s="63"/>
    </row>
    <row r="40" spans="2:61" ht="13.5">
      <c r="I40" s="79"/>
      <c r="J40" s="79"/>
      <c r="Q40" s="79"/>
      <c r="R40" s="79"/>
      <c r="S40" s="79"/>
      <c r="AE40" s="63"/>
      <c r="AF40" s="63"/>
      <c r="AG40" s="63"/>
      <c r="AH40" s="63"/>
      <c r="AI40" s="63"/>
      <c r="AJ40" s="63"/>
      <c r="AK40" s="75"/>
      <c r="AL40" s="132"/>
      <c r="AM40" s="132"/>
      <c r="AN40" s="132"/>
      <c r="AO40" s="63"/>
      <c r="AP40" s="63"/>
      <c r="AQ40" s="63"/>
      <c r="AR40" s="132"/>
      <c r="AS40" s="75"/>
      <c r="AT40" s="75"/>
      <c r="AU40" s="75"/>
      <c r="AV40" s="358"/>
      <c r="AW40" s="63"/>
      <c r="AX40" s="63"/>
      <c r="AY40" s="63"/>
      <c r="AZ40" s="63"/>
      <c r="BA40" s="63"/>
      <c r="BB40" s="63"/>
      <c r="BC40" s="63"/>
    </row>
    <row r="41" spans="2:61" ht="13.5">
      <c r="I41" s="79"/>
      <c r="J41" s="79"/>
      <c r="Q41" s="79"/>
      <c r="R41" s="79"/>
      <c r="S41" s="79"/>
      <c r="AE41" s="63"/>
      <c r="AF41" s="63"/>
      <c r="AG41" s="63"/>
      <c r="AH41" s="63"/>
      <c r="AI41" s="63"/>
      <c r="AJ41" s="63"/>
      <c r="AK41" s="63"/>
      <c r="AL41" s="63"/>
      <c r="AM41" s="63"/>
      <c r="AN41" s="63"/>
      <c r="AO41" s="63"/>
      <c r="AP41" s="63"/>
      <c r="AQ41" s="63"/>
      <c r="AR41" s="132"/>
      <c r="AS41" s="75"/>
      <c r="AT41" s="75"/>
      <c r="AU41" s="75"/>
      <c r="AV41" s="358"/>
      <c r="AW41" s="63"/>
      <c r="AX41" s="63"/>
      <c r="AY41" s="63"/>
      <c r="AZ41" s="63"/>
      <c r="BA41" s="63"/>
      <c r="BB41" s="63"/>
      <c r="BC41" s="63"/>
    </row>
    <row r="42" spans="2:61" ht="13.5">
      <c r="H42" s="79"/>
      <c r="I42" s="79"/>
      <c r="J42" s="79"/>
      <c r="Q42" s="79"/>
      <c r="R42" s="79"/>
      <c r="S42" s="79"/>
      <c r="AP42" s="63"/>
      <c r="AQ42" s="63"/>
      <c r="AR42" s="132"/>
      <c r="AS42" s="75"/>
      <c r="AV42" s="63"/>
      <c r="AW42" s="63"/>
      <c r="AX42" s="63"/>
      <c r="AY42" s="63"/>
      <c r="AZ42" s="63"/>
      <c r="BA42" s="63"/>
      <c r="BB42" s="63"/>
      <c r="BC42" s="63"/>
    </row>
    <row r="43" spans="2:61">
      <c r="H43" s="79"/>
      <c r="I43" s="79"/>
      <c r="J43" s="79"/>
      <c r="Q43" s="79"/>
      <c r="R43" s="79"/>
      <c r="S43" s="79"/>
      <c r="AV43" s="358"/>
      <c r="AW43" s="63"/>
      <c r="AX43" s="63"/>
      <c r="AY43" s="63"/>
      <c r="AZ43" s="63"/>
      <c r="BA43" s="63"/>
      <c r="BB43" s="63"/>
      <c r="BC43" s="63"/>
    </row>
    <row r="44" spans="2:61">
      <c r="H44" s="79"/>
      <c r="I44" s="79"/>
      <c r="J44" s="79"/>
      <c r="Q44" s="79"/>
      <c r="R44" s="79"/>
      <c r="S44" s="79"/>
      <c r="AV44" s="358"/>
      <c r="AW44" s="63"/>
      <c r="AX44" s="63"/>
      <c r="AY44" s="63"/>
      <c r="AZ44" s="63"/>
      <c r="BA44" s="63"/>
      <c r="BB44" s="63"/>
      <c r="BC44" s="63"/>
    </row>
    <row r="45" spans="2:61">
      <c r="H45" s="79"/>
      <c r="I45" s="79"/>
      <c r="J45" s="79"/>
      <c r="Q45" s="79"/>
      <c r="R45" s="79"/>
      <c r="S45" s="79"/>
    </row>
    <row r="46" spans="2:61">
      <c r="H46" s="79"/>
      <c r="I46" s="79"/>
      <c r="J46" s="79"/>
      <c r="Q46" s="79"/>
      <c r="R46" s="79"/>
      <c r="S46" s="79"/>
    </row>
    <row r="47" spans="2:61" ht="13.5">
      <c r="H47" s="79"/>
      <c r="I47" s="79"/>
      <c r="J47" s="79"/>
      <c r="Q47" s="79"/>
      <c r="R47" s="79"/>
      <c r="S47" s="79"/>
      <c r="BG47" s="80"/>
      <c r="BH47" s="80"/>
      <c r="BI47" s="78"/>
    </row>
    <row r="48" spans="2:61">
      <c r="H48" s="79"/>
      <c r="I48" s="79"/>
      <c r="J48" s="79"/>
      <c r="Q48" s="79"/>
      <c r="R48" s="79"/>
      <c r="S48" s="79"/>
      <c r="BG48" s="78"/>
    </row>
    <row r="49" spans="7:61">
      <c r="G49" s="79"/>
      <c r="H49" s="79"/>
      <c r="I49" s="79"/>
      <c r="J49" s="79"/>
      <c r="Q49" s="79"/>
      <c r="R49" s="79"/>
      <c r="S49" s="79"/>
      <c r="BD49" s="78"/>
      <c r="BE49" s="78"/>
      <c r="BF49" s="78"/>
      <c r="BG49" s="78"/>
    </row>
    <row r="50" spans="7:61">
      <c r="G50" s="79"/>
      <c r="H50" s="79"/>
      <c r="I50" s="79"/>
      <c r="J50" s="79"/>
      <c r="Q50" s="79"/>
      <c r="R50" s="79"/>
      <c r="S50" s="79"/>
      <c r="BD50" s="78"/>
      <c r="BE50" s="78"/>
      <c r="BF50" s="78"/>
      <c r="BG50" s="78"/>
    </row>
    <row r="51" spans="7:61">
      <c r="G51" s="79"/>
      <c r="H51" s="79"/>
      <c r="I51" s="79"/>
      <c r="J51" s="79"/>
      <c r="Q51" s="79"/>
      <c r="R51" s="79"/>
      <c r="S51" s="79"/>
      <c r="BD51" s="78"/>
      <c r="BE51" s="78"/>
      <c r="BF51" s="78"/>
      <c r="BG51" s="78"/>
    </row>
    <row r="52" spans="7:61">
      <c r="G52" s="79"/>
      <c r="H52" s="79"/>
      <c r="I52" s="79"/>
      <c r="J52" s="79"/>
      <c r="Q52" s="79"/>
      <c r="R52" s="79"/>
      <c r="S52" s="79"/>
      <c r="BD52" s="78"/>
      <c r="BE52" s="78"/>
      <c r="BF52" s="78"/>
      <c r="BG52" s="78"/>
    </row>
    <row r="53" spans="7:61">
      <c r="G53" s="79"/>
      <c r="H53" s="79"/>
      <c r="I53" s="79"/>
      <c r="J53" s="79"/>
      <c r="Q53" s="79"/>
      <c r="R53" s="79"/>
      <c r="S53" s="79"/>
      <c r="BD53" s="78"/>
      <c r="BF53" s="78"/>
      <c r="BG53" s="78"/>
      <c r="BH53" s="78"/>
      <c r="BI53" s="78"/>
    </row>
    <row r="54" spans="7:61">
      <c r="G54" s="79"/>
      <c r="H54" s="79"/>
      <c r="I54" s="79"/>
      <c r="J54" s="79"/>
      <c r="Q54" s="79"/>
      <c r="R54" s="79"/>
      <c r="S54" s="79"/>
      <c r="BC54" s="78"/>
      <c r="BD54" s="81"/>
      <c r="BF54" s="78"/>
      <c r="BG54" s="78"/>
      <c r="BH54" s="78"/>
      <c r="BI54" s="78"/>
    </row>
    <row r="55" spans="7:61">
      <c r="G55" s="79"/>
      <c r="H55" s="79"/>
      <c r="I55" s="79"/>
      <c r="J55" s="79"/>
      <c r="Q55" s="79"/>
      <c r="R55" s="79"/>
      <c r="S55" s="79"/>
      <c r="BC55" s="78"/>
      <c r="BD55" s="81"/>
      <c r="BF55" s="78"/>
      <c r="BG55" s="78"/>
      <c r="BH55" s="78"/>
      <c r="BI55" s="78"/>
    </row>
    <row r="56" spans="7:61">
      <c r="G56" s="79"/>
      <c r="H56" s="79"/>
      <c r="I56" s="79"/>
      <c r="J56" s="79"/>
      <c r="Q56" s="79"/>
      <c r="R56" s="79"/>
      <c r="S56" s="79"/>
      <c r="BC56" s="78"/>
      <c r="BD56" s="81"/>
      <c r="BF56" s="78"/>
      <c r="BG56" s="78"/>
      <c r="BH56" s="78"/>
      <c r="BI56" s="78"/>
    </row>
    <row r="57" spans="7:61">
      <c r="G57" s="79"/>
      <c r="H57" s="79"/>
      <c r="BC57" s="78"/>
      <c r="BD57" s="81"/>
      <c r="BF57" s="78"/>
      <c r="BG57" s="78"/>
      <c r="BH57" s="78"/>
      <c r="BI57" s="78"/>
    </row>
    <row r="58" spans="7:61" ht="12.75">
      <c r="G58" s="79"/>
      <c r="H58" s="79"/>
      <c r="K58" s="79"/>
      <c r="L58" s="82"/>
      <c r="M58" s="79"/>
      <c r="N58" s="79"/>
      <c r="BC58" s="78"/>
      <c r="BD58" s="81"/>
      <c r="BF58" s="78"/>
      <c r="BG58" s="78"/>
      <c r="BH58" s="78"/>
      <c r="BI58" s="78"/>
    </row>
    <row r="59" spans="7:61">
      <c r="G59" s="79"/>
      <c r="H59" s="79"/>
      <c r="BC59" s="78"/>
      <c r="BD59" s="81"/>
      <c r="BF59" s="78"/>
      <c r="BG59" s="78"/>
      <c r="BH59" s="78"/>
      <c r="BI59" s="78"/>
    </row>
    <row r="60" spans="7:61">
      <c r="G60" s="79"/>
      <c r="H60" s="79"/>
      <c r="BC60" s="78"/>
      <c r="BD60" s="81"/>
      <c r="BF60" s="78"/>
      <c r="BG60" s="78"/>
      <c r="BH60" s="78"/>
      <c r="BI60" s="78"/>
    </row>
    <row r="61" spans="7:61">
      <c r="G61" s="79"/>
      <c r="H61" s="79"/>
      <c r="BC61" s="78"/>
      <c r="BD61" s="81"/>
      <c r="BF61" s="78"/>
      <c r="BG61" s="78"/>
      <c r="BH61" s="78"/>
      <c r="BI61" s="78"/>
    </row>
    <row r="62" spans="7:61">
      <c r="BC62" s="78"/>
      <c r="BD62" s="81"/>
      <c r="BF62" s="78"/>
      <c r="BG62" s="78"/>
      <c r="BH62" s="78"/>
      <c r="BI62" s="78"/>
    </row>
    <row r="63" spans="7:61">
      <c r="BC63" s="78"/>
      <c r="BD63" s="81"/>
      <c r="BF63" s="78"/>
      <c r="BG63" s="78"/>
      <c r="BH63" s="78"/>
      <c r="BI63" s="78"/>
    </row>
    <row r="64" spans="7:61">
      <c r="BC64" s="78"/>
      <c r="BD64" s="81"/>
      <c r="BF64" s="78"/>
      <c r="BG64" s="78"/>
      <c r="BH64" s="78"/>
      <c r="BI64" s="78"/>
    </row>
    <row r="65" spans="11:61">
      <c r="BC65" s="78"/>
      <c r="BD65" s="81"/>
      <c r="BF65" s="78"/>
      <c r="BG65" s="78"/>
      <c r="BH65" s="78"/>
      <c r="BI65" s="78"/>
    </row>
    <row r="66" spans="11:61">
      <c r="BC66" s="78"/>
      <c r="BD66" s="81"/>
      <c r="BF66" s="78"/>
      <c r="BG66" s="78"/>
      <c r="BH66" s="78"/>
      <c r="BI66" s="78"/>
    </row>
    <row r="67" spans="11:61">
      <c r="BC67" s="78"/>
      <c r="BD67" s="81"/>
      <c r="BF67" s="78"/>
      <c r="BG67" s="78"/>
      <c r="BH67" s="78"/>
      <c r="BI67" s="78"/>
    </row>
    <row r="69" spans="11:61" ht="12.75">
      <c r="K69" s="79"/>
      <c r="L69" s="82"/>
      <c r="M69" s="79"/>
      <c r="N69" s="79"/>
    </row>
    <row r="70" spans="11:61" ht="12.75">
      <c r="K70" s="79"/>
      <c r="L70" s="82"/>
      <c r="M70" s="79"/>
      <c r="N70" s="79"/>
    </row>
    <row r="71" spans="11:61" ht="12.75">
      <c r="K71" s="79"/>
      <c r="L71" s="82"/>
      <c r="M71" s="79"/>
      <c r="N71" s="79"/>
    </row>
    <row r="72" spans="11:61" ht="12.75">
      <c r="K72" s="79"/>
      <c r="L72" s="82"/>
      <c r="M72" s="79"/>
      <c r="N72" s="79"/>
    </row>
    <row r="73" spans="11:61" ht="12.75">
      <c r="K73" s="79"/>
      <c r="L73" s="82"/>
      <c r="M73" s="79"/>
      <c r="N73" s="79"/>
    </row>
    <row r="74" spans="11:61" ht="12.75">
      <c r="K74" s="79"/>
      <c r="L74" s="82"/>
      <c r="M74" s="79"/>
      <c r="N74" s="79"/>
    </row>
    <row r="75" spans="11:61" ht="12.75">
      <c r="K75" s="79"/>
      <c r="L75" s="82"/>
      <c r="M75" s="79"/>
      <c r="N75" s="79"/>
    </row>
    <row r="76" spans="11:61" ht="12.75">
      <c r="K76" s="79"/>
      <c r="L76" s="82"/>
      <c r="M76" s="79"/>
      <c r="N76" s="79"/>
    </row>
  </sheetData>
  <sheetProtection algorithmName="SHA-512" hashValue="cgO2uOXHRASzAz7yebn6D2DsKp5VGhPs/x63uEC2NbiZZ+WjzU/5wyAyEMIYz7zrq2ALJvCWXbF9jGEAcR/QMw==" saltValue="hjC65LOZhblPif4hCd0tAA==" spinCount="100000" sheet="1" objects="1" scenarios="1"/>
  <mergeCells count="101">
    <mergeCell ref="Z32:AE34"/>
    <mergeCell ref="AF32:AI34"/>
    <mergeCell ref="AJ32:AN34"/>
    <mergeCell ref="AK31:AP31"/>
    <mergeCell ref="AS29:AU30"/>
    <mergeCell ref="AS26:AU26"/>
    <mergeCell ref="AR17:AS17"/>
    <mergeCell ref="AS23:AU23"/>
    <mergeCell ref="AH17:AK17"/>
    <mergeCell ref="AN17:AO17"/>
    <mergeCell ref="AR31:AT31"/>
    <mergeCell ref="AK27:AN27"/>
    <mergeCell ref="AR29:AR30"/>
    <mergeCell ref="AL29:AO29"/>
    <mergeCell ref="AK30:AN30"/>
    <mergeCell ref="AR27:AT27"/>
    <mergeCell ref="AL26:AO26"/>
    <mergeCell ref="Z30:AD30"/>
    <mergeCell ref="AR24:AT24"/>
    <mergeCell ref="AE5:AU5"/>
    <mergeCell ref="AO3:AQ4"/>
    <mergeCell ref="AR3:AS3"/>
    <mergeCell ref="AR4:AS4"/>
    <mergeCell ref="Y5:AC5"/>
    <mergeCell ref="AH14:AM14"/>
    <mergeCell ref="AG9:AL9"/>
    <mergeCell ref="P17:S17"/>
    <mergeCell ref="AN20:AO20"/>
    <mergeCell ref="AH8:AM8"/>
    <mergeCell ref="AH11:AM11"/>
    <mergeCell ref="AD9:AD14"/>
    <mergeCell ref="R7:U7"/>
    <mergeCell ref="AR18:AS18"/>
    <mergeCell ref="Y20:AA20"/>
    <mergeCell ref="AR16:AS16"/>
    <mergeCell ref="O12:R12"/>
    <mergeCell ref="O18:R18"/>
    <mergeCell ref="O15:R15"/>
    <mergeCell ref="P14:S14"/>
    <mergeCell ref="AG15:AL15"/>
    <mergeCell ref="AG12:AL12"/>
    <mergeCell ref="AG18:AJ18"/>
    <mergeCell ref="X30:Y30"/>
    <mergeCell ref="Z28:AD28"/>
    <mergeCell ref="P20:S20"/>
    <mergeCell ref="AD17:AD21"/>
    <mergeCell ref="P23:S23"/>
    <mergeCell ref="O22:U22"/>
    <mergeCell ref="O24:R24"/>
    <mergeCell ref="T17:W17"/>
    <mergeCell ref="P26:S26"/>
    <mergeCell ref="R29:U29"/>
    <mergeCell ref="O27:R27"/>
    <mergeCell ref="Y17:AA17"/>
    <mergeCell ref="X29:Y29"/>
    <mergeCell ref="Q30:T30"/>
    <mergeCell ref="Z29:AD29"/>
    <mergeCell ref="T23:W23"/>
    <mergeCell ref="F29:G29"/>
    <mergeCell ref="B25:E25"/>
    <mergeCell ref="O21:R21"/>
    <mergeCell ref="C8:J8"/>
    <mergeCell ref="B24:E24"/>
    <mergeCell ref="B33:E33"/>
    <mergeCell ref="L26:L33"/>
    <mergeCell ref="F32:G32"/>
    <mergeCell ref="F33:G33"/>
    <mergeCell ref="F30:G30"/>
    <mergeCell ref="B26:E26"/>
    <mergeCell ref="B32:E32"/>
    <mergeCell ref="B29:E29"/>
    <mergeCell ref="F9:H9"/>
    <mergeCell ref="B30:E30"/>
    <mergeCell ref="B31:E31"/>
    <mergeCell ref="Q33:T33"/>
    <mergeCell ref="R32:U32"/>
    <mergeCell ref="F31:G31"/>
    <mergeCell ref="L11:L24"/>
    <mergeCell ref="B20:H22"/>
    <mergeCell ref="B2:G3"/>
    <mergeCell ref="B7:C7"/>
    <mergeCell ref="B23:E23"/>
    <mergeCell ref="O16:AA16"/>
    <mergeCell ref="X18:Z18"/>
    <mergeCell ref="X21:Z21"/>
    <mergeCell ref="B28:E28"/>
    <mergeCell ref="X28:Y28"/>
    <mergeCell ref="F28:G28"/>
    <mergeCell ref="F27:G27"/>
    <mergeCell ref="F23:H23"/>
    <mergeCell ref="F24:G24"/>
    <mergeCell ref="B27:E27"/>
    <mergeCell ref="F25:G25"/>
    <mergeCell ref="D7:H7"/>
    <mergeCell ref="G11:H11"/>
    <mergeCell ref="G14:H14"/>
    <mergeCell ref="F15:G15"/>
    <mergeCell ref="F12:G12"/>
    <mergeCell ref="P11:S11"/>
    <mergeCell ref="F26:G26"/>
    <mergeCell ref="AA3:AC3"/>
  </mergeCells>
  <phoneticPr fontId="3"/>
  <dataValidations count="3">
    <dataValidation type="custom" allowBlank="1" showInputMessage="1" showErrorMessage="1" error="入力は少数第1位までにして下さい。" sqref="AT13:AT14 V7:W7">
      <formula1>V7=ROUND(V7,1)</formula1>
    </dataValidation>
    <dataValidation type="custom" allowBlank="1" showInputMessage="1" showErrorMessage="1" error="入力は少数第2位までにしてください。" sqref="AR31:AT31 F15:G15 O12:R12 O15:R15 O18:R18 O21:R21 O24:R24 AG9:AL9 AG12:AL12 AG15:AL15 AT16:AT18 AN21 Z28:AD30 AR27:AT27 AK30:AN30 F24:G33">
      <formula1>F9=ROUND(F9,2)</formula1>
    </dataValidation>
    <dataValidation type="textLength" allowBlank="1" showInputMessage="1" showErrorMessage="1" errorTitle="要確認" error="「廃酸」は、中間処理を経ずに「最終処分」はできません。" sqref="Q33:T33">
      <formula1>0</formula1>
      <formula2>0</formula2>
    </dataValidation>
  </dataValidations>
  <pageMargins left="0.59055118110236227" right="0.59055118110236227" top="0.62992125984251968" bottom="0.39370078740157483" header="0.51181102362204722" footer="0"/>
  <pageSetup paperSize="9" scale="70" orientation="landscape"/>
  <headerFooter alignWithMargins="0"/>
  <drawing r:id="rId1"/>
  <legacy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pageSetUpPr fitToPage="1"/>
  </sheetPr>
  <dimension ref="B1:BI76"/>
  <sheetViews>
    <sheetView showGridLines="0" topLeftCell="A19" zoomScaleNormal="100" workbookViewId="0">
      <selection activeCell="AK31" sqref="AK31:AP31"/>
    </sheetView>
  </sheetViews>
  <sheetFormatPr defaultColWidth="9" defaultRowHeight="12"/>
  <cols>
    <col min="1" max="2" width="2.875" style="50" customWidth="1"/>
    <col min="3" max="3" width="17.375" style="50" customWidth="1"/>
    <col min="4" max="5" width="2.875" style="50" customWidth="1"/>
    <col min="6" max="6" width="3" style="50" customWidth="1"/>
    <col min="7" max="7" width="11.5" style="50" customWidth="1"/>
    <col min="8" max="8" width="2.375" style="50" customWidth="1"/>
    <col min="9" max="10" width="2.5" style="50" customWidth="1"/>
    <col min="11" max="11" width="2.75" style="50" customWidth="1"/>
    <col min="12" max="12" width="2.875" style="50" customWidth="1"/>
    <col min="13" max="14" width="2.75" style="50" customWidth="1"/>
    <col min="15" max="15" width="3" style="50" customWidth="1"/>
    <col min="16" max="18" width="4.75" style="50" customWidth="1"/>
    <col min="19" max="21" width="2.875" style="50" customWidth="1"/>
    <col min="22" max="23" width="2.5" style="50" customWidth="1"/>
    <col min="24" max="24" width="2.875" style="50" customWidth="1"/>
    <col min="25" max="25" width="7.75" style="50" customWidth="1"/>
    <col min="26" max="26" width="4.75" style="50" customWidth="1"/>
    <col min="27" max="27" width="2" style="50" customWidth="1"/>
    <col min="28" max="29" width="2.375" style="50" customWidth="1"/>
    <col min="30" max="30" width="3.125" style="50" customWidth="1"/>
    <col min="31" max="32" width="2.375" style="50" customWidth="1"/>
    <col min="33" max="33" width="2.875" style="50" customWidth="1"/>
    <col min="34" max="34" width="7.75" style="50" customWidth="1"/>
    <col min="35" max="36" width="4.375" style="50" customWidth="1"/>
    <col min="37" max="37" width="3.375" style="50" customWidth="1"/>
    <col min="38" max="38" width="2.75" style="50" customWidth="1"/>
    <col min="39" max="39" width="2.875" style="50" customWidth="1"/>
    <col min="40" max="40" width="10.75" style="50" customWidth="1"/>
    <col min="41" max="41" width="2.875" style="50" customWidth="1"/>
    <col min="42" max="43" width="2.5" style="50" customWidth="1"/>
    <col min="44" max="44" width="2.75" style="50" customWidth="1"/>
    <col min="45" max="45" width="7.75" style="50" customWidth="1"/>
    <col min="46" max="46" width="11.75" style="50" customWidth="1"/>
    <col min="47" max="47" width="1.875" style="50" customWidth="1"/>
    <col min="48" max="57" width="9" style="50"/>
    <col min="58" max="58" width="16.25" style="50" customWidth="1"/>
    <col min="59" max="16384" width="9" style="50"/>
  </cols>
  <sheetData>
    <row r="1" spans="2:47" ht="27" customHeight="1">
      <c r="F1" s="49"/>
      <c r="R1" s="96" t="s">
        <v>75</v>
      </c>
      <c r="S1" s="96" t="s">
        <v>325</v>
      </c>
    </row>
    <row r="2" spans="2:47" ht="12" customHeight="1" thickBot="1">
      <c r="B2" s="826" t="s">
        <v>275</v>
      </c>
      <c r="C2" s="826"/>
      <c r="D2" s="826"/>
      <c r="E2" s="826"/>
      <c r="F2" s="826"/>
      <c r="G2" s="826"/>
      <c r="H2" s="131"/>
      <c r="I2" s="131"/>
      <c r="J2" s="131"/>
      <c r="K2" s="131"/>
      <c r="L2" s="131"/>
      <c r="M2" s="131"/>
      <c r="N2" s="131"/>
      <c r="O2" s="131"/>
      <c r="P2" s="131"/>
      <c r="Q2" s="131"/>
      <c r="R2" s="131"/>
      <c r="S2" s="131"/>
      <c r="T2" s="131"/>
      <c r="U2" s="131"/>
      <c r="V2" s="131"/>
      <c r="W2" s="131"/>
      <c r="X2" s="111"/>
      <c r="Y2" s="51"/>
      <c r="Z2" s="51"/>
      <c r="AA2" s="51"/>
      <c r="AB2" s="51"/>
      <c r="AC2" s="51"/>
      <c r="AD2" s="51"/>
      <c r="AE2" s="51"/>
      <c r="AF2" s="51"/>
      <c r="AG2" s="51"/>
      <c r="AH2" s="51"/>
      <c r="AI2" s="51"/>
      <c r="AJ2" s="51"/>
      <c r="AK2" s="51"/>
      <c r="AL2" s="51"/>
      <c r="AM2" s="51"/>
      <c r="AN2" s="51"/>
      <c r="AO2" s="51"/>
      <c r="AP2" s="51"/>
      <c r="AQ2" s="51"/>
      <c r="AR2" s="51"/>
      <c r="AS2" s="51"/>
      <c r="AT2" s="124"/>
      <c r="AU2" s="122"/>
    </row>
    <row r="3" spans="2:47" ht="13.15" customHeight="1">
      <c r="B3" s="826"/>
      <c r="C3" s="826"/>
      <c r="D3" s="826"/>
      <c r="E3" s="826"/>
      <c r="F3" s="826"/>
      <c r="G3" s="826"/>
      <c r="H3" s="131"/>
      <c r="I3" s="131"/>
      <c r="J3" s="131"/>
      <c r="K3" s="131"/>
      <c r="L3" s="131"/>
      <c r="M3" s="131"/>
      <c r="N3" s="131"/>
      <c r="O3" s="131"/>
      <c r="P3" s="131"/>
      <c r="Q3" s="131"/>
      <c r="R3" s="131"/>
      <c r="S3" s="131"/>
      <c r="T3" s="131"/>
      <c r="U3" s="131"/>
      <c r="V3" s="131"/>
      <c r="W3" s="131"/>
      <c r="X3" s="111"/>
      <c r="Y3" s="52"/>
      <c r="Z3" s="52"/>
      <c r="AA3" s="883"/>
      <c r="AB3" s="883"/>
      <c r="AC3" s="883"/>
      <c r="AD3" s="103"/>
      <c r="AE3" s="112"/>
      <c r="AF3" s="112"/>
      <c r="AG3" s="112"/>
      <c r="AH3" s="112"/>
      <c r="AI3" s="112"/>
      <c r="AJ3" s="112"/>
      <c r="AK3" s="112"/>
      <c r="AL3" s="112"/>
      <c r="AM3" s="112"/>
      <c r="AN3" s="112"/>
      <c r="AO3" s="905" t="s">
        <v>329</v>
      </c>
      <c r="AP3" s="888"/>
      <c r="AQ3" s="889"/>
      <c r="AR3" s="881" t="s">
        <v>0</v>
      </c>
      <c r="AS3" s="882"/>
      <c r="AT3" s="123" t="s">
        <v>87</v>
      </c>
      <c r="AU3" s="112"/>
    </row>
    <row r="4" spans="2:47" ht="14.25" thickBot="1">
      <c r="C4" s="111"/>
      <c r="F4" s="111"/>
      <c r="G4" s="111"/>
      <c r="H4" s="111"/>
      <c r="I4" s="111"/>
      <c r="J4" s="111"/>
      <c r="K4" s="111"/>
      <c r="L4" s="111"/>
      <c r="M4" s="111"/>
      <c r="N4" s="111"/>
      <c r="O4" s="111"/>
      <c r="P4" s="111"/>
      <c r="Q4" s="111"/>
      <c r="R4" s="111"/>
      <c r="S4" s="111"/>
      <c r="T4" s="111"/>
      <c r="U4" s="111"/>
      <c r="V4" s="111"/>
      <c r="W4" s="111"/>
      <c r="X4" s="111"/>
      <c r="Y4" s="52"/>
      <c r="Z4" s="52"/>
      <c r="AA4" s="113"/>
      <c r="AB4" s="113"/>
      <c r="AC4" s="113"/>
      <c r="AD4" s="103"/>
      <c r="AE4" s="112"/>
      <c r="AF4" s="112"/>
      <c r="AG4" s="112"/>
      <c r="AH4" s="112"/>
      <c r="AI4" s="112"/>
      <c r="AJ4" s="112"/>
      <c r="AK4" s="112"/>
      <c r="AL4" s="112"/>
      <c r="AM4" s="112"/>
      <c r="AN4" s="112"/>
      <c r="AO4" s="890"/>
      <c r="AP4" s="891"/>
      <c r="AQ4" s="892"/>
      <c r="AR4" s="893" t="str">
        <f>+表紙!Q29</f>
        <v>〇</v>
      </c>
      <c r="AS4" s="894"/>
      <c r="AT4" s="444">
        <f>+表紙!T29</f>
        <v>0</v>
      </c>
      <c r="AU4" s="112"/>
    </row>
    <row r="5" spans="2:47" ht="15" customHeight="1">
      <c r="B5" s="159" t="s">
        <v>83</v>
      </c>
      <c r="C5" s="159"/>
      <c r="F5" s="159"/>
      <c r="G5" s="110"/>
      <c r="H5" s="110"/>
      <c r="I5" s="110"/>
      <c r="J5" s="110"/>
      <c r="K5" s="110"/>
      <c r="L5" s="52"/>
      <c r="M5" s="52"/>
      <c r="N5" s="52"/>
      <c r="O5" s="52"/>
      <c r="P5" s="52"/>
      <c r="Q5" s="52"/>
      <c r="R5" s="52"/>
      <c r="S5" s="52"/>
      <c r="T5" s="52"/>
      <c r="U5" s="52"/>
      <c r="V5" s="52"/>
      <c r="W5" s="52"/>
      <c r="X5" s="52"/>
      <c r="Y5" s="906" t="s">
        <v>80</v>
      </c>
      <c r="Z5" s="906"/>
      <c r="AA5" s="907"/>
      <c r="AB5" s="907"/>
      <c r="AC5" s="907"/>
      <c r="AD5" s="103" t="s">
        <v>84</v>
      </c>
      <c r="AE5" s="895" t="str">
        <f>+表紙!F48</f>
        <v>日本飛行機株式会社　横浜工場</v>
      </c>
      <c r="AF5" s="895"/>
      <c r="AG5" s="895"/>
      <c r="AH5" s="895"/>
      <c r="AI5" s="895"/>
      <c r="AJ5" s="895"/>
      <c r="AK5" s="895"/>
      <c r="AL5" s="895"/>
      <c r="AM5" s="895"/>
      <c r="AN5" s="895"/>
      <c r="AO5" s="895"/>
      <c r="AP5" s="895"/>
      <c r="AQ5" s="895"/>
      <c r="AR5" s="895"/>
      <c r="AS5" s="895"/>
      <c r="AT5" s="895"/>
      <c r="AU5" s="895"/>
    </row>
    <row r="6" spans="2:47" ht="24.75" customHeight="1" thickBot="1">
      <c r="B6" s="494" t="s">
        <v>416</v>
      </c>
      <c r="C6" s="138"/>
      <c r="F6" s="138"/>
      <c r="G6" s="138"/>
      <c r="H6" s="138"/>
      <c r="I6" s="138"/>
      <c r="J6" s="138"/>
      <c r="K6" s="138"/>
      <c r="L6" s="138"/>
      <c r="M6" s="138"/>
      <c r="N6" s="138"/>
      <c r="O6" s="138"/>
      <c r="P6" s="138"/>
      <c r="Q6" s="138"/>
      <c r="R6" s="138"/>
      <c r="S6" s="138"/>
      <c r="T6" s="138"/>
      <c r="U6" s="138"/>
      <c r="V6" s="138"/>
      <c r="W6" s="138"/>
      <c r="X6" s="138"/>
      <c r="AB6" s="52"/>
      <c r="AC6" s="52"/>
      <c r="AD6" s="52"/>
      <c r="AE6" s="52"/>
      <c r="AF6" s="52"/>
      <c r="AG6" s="52"/>
      <c r="AH6" s="52"/>
      <c r="AI6" s="52"/>
      <c r="AJ6" s="52"/>
      <c r="AK6" s="52"/>
      <c r="AL6" s="52"/>
      <c r="AM6" s="52"/>
      <c r="AN6" s="52"/>
      <c r="AO6" s="52"/>
      <c r="AP6" s="52"/>
      <c r="AQ6" s="52"/>
      <c r="AR6" s="52"/>
      <c r="AS6" s="52"/>
      <c r="AT6" s="52"/>
      <c r="AU6" s="52"/>
    </row>
    <row r="7" spans="2:47" ht="28.15" customHeight="1" thickBot="1">
      <c r="B7" s="837" t="s">
        <v>292</v>
      </c>
      <c r="C7" s="838"/>
      <c r="D7" s="834" t="s">
        <v>291</v>
      </c>
      <c r="E7" s="835"/>
      <c r="F7" s="835"/>
      <c r="G7" s="835"/>
      <c r="H7" s="836"/>
      <c r="I7" s="148"/>
      <c r="J7" s="63"/>
      <c r="K7" s="161"/>
      <c r="L7" s="161"/>
      <c r="M7" s="161"/>
      <c r="N7" s="161"/>
      <c r="O7" s="161"/>
      <c r="P7" s="161"/>
      <c r="Q7" s="161"/>
      <c r="R7" s="827"/>
      <c r="S7" s="828"/>
      <c r="T7" s="828"/>
      <c r="U7" s="828"/>
      <c r="V7" s="463"/>
      <c r="W7" s="463"/>
      <c r="X7" s="139"/>
      <c r="AA7" s="1"/>
      <c r="AB7" s="1"/>
      <c r="AC7" s="1"/>
      <c r="AD7" s="1"/>
      <c r="AE7" s="106"/>
      <c r="AF7" s="106"/>
      <c r="AG7" s="106"/>
      <c r="AH7" s="106"/>
      <c r="AI7" s="106"/>
      <c r="AJ7" s="106"/>
      <c r="AK7" s="106"/>
      <c r="AL7" s="106"/>
      <c r="AM7" s="164"/>
      <c r="AN7" s="63"/>
      <c r="AO7" s="63"/>
      <c r="AP7" s="63"/>
      <c r="AQ7" s="63"/>
      <c r="AR7" s="216"/>
      <c r="AS7" s="216"/>
      <c r="AT7"/>
      <c r="AU7"/>
    </row>
    <row r="8" spans="2:47" ht="28.15" customHeight="1" thickTop="1" thickBot="1">
      <c r="B8" s="53" t="s">
        <v>82</v>
      </c>
      <c r="C8" s="851" t="s">
        <v>85</v>
      </c>
      <c r="D8" s="851"/>
      <c r="E8" s="851"/>
      <c r="F8" s="851"/>
      <c r="G8" s="851"/>
      <c r="H8" s="851"/>
      <c r="I8" s="851"/>
      <c r="J8" s="851"/>
      <c r="K8" s="153"/>
      <c r="L8" s="153"/>
      <c r="M8" s="153"/>
      <c r="N8" s="153"/>
      <c r="O8" s="153"/>
      <c r="P8" s="153"/>
      <c r="Q8" s="153"/>
      <c r="R8" s="153"/>
      <c r="S8" s="153"/>
      <c r="T8" s="153"/>
      <c r="U8" s="153"/>
      <c r="V8" s="140"/>
      <c r="W8" s="140"/>
      <c r="X8" s="140"/>
      <c r="Y8" s="106"/>
      <c r="Z8" s="106"/>
      <c r="AA8" s="106"/>
      <c r="AB8" s="106"/>
      <c r="AC8" s="106"/>
      <c r="AD8" s="106"/>
      <c r="AE8" s="63"/>
      <c r="AF8" s="59"/>
      <c r="AG8" s="55" t="s">
        <v>29</v>
      </c>
      <c r="AH8" s="806" t="s">
        <v>342</v>
      </c>
      <c r="AI8" s="806"/>
      <c r="AJ8" s="806"/>
      <c r="AK8" s="806"/>
      <c r="AL8" s="806"/>
      <c r="AM8" s="807"/>
      <c r="AN8" s="63"/>
      <c r="AO8" s="63"/>
      <c r="AP8" s="63"/>
      <c r="AQ8" s="63"/>
      <c r="AR8" s="216"/>
      <c r="AS8" s="216"/>
      <c r="AT8"/>
      <c r="AU8"/>
    </row>
    <row r="9" spans="2:47" ht="24.75" customHeight="1" thickTop="1" thickBot="1">
      <c r="B9" s="213" t="s">
        <v>226</v>
      </c>
      <c r="F9" s="831" t="s">
        <v>153</v>
      </c>
      <c r="G9" s="832"/>
      <c r="H9" s="833"/>
      <c r="I9" s="153"/>
      <c r="J9" s="153"/>
      <c r="K9" s="153"/>
      <c r="L9" s="153"/>
      <c r="M9" s="153"/>
      <c r="N9" s="153"/>
      <c r="O9" s="153"/>
      <c r="P9" s="153"/>
      <c r="Q9" s="153"/>
      <c r="R9" s="153"/>
      <c r="S9" s="153"/>
      <c r="T9" s="153"/>
      <c r="U9" s="153"/>
      <c r="V9" s="140"/>
      <c r="W9" s="140"/>
      <c r="X9" s="140"/>
      <c r="Y9" s="106"/>
      <c r="Z9" s="106"/>
      <c r="AA9" s="106"/>
      <c r="AB9" s="106"/>
      <c r="AC9" s="106"/>
      <c r="AD9" s="869" t="s">
        <v>20</v>
      </c>
      <c r="AE9" s="66"/>
      <c r="AG9" s="820"/>
      <c r="AH9" s="821"/>
      <c r="AI9" s="821"/>
      <c r="AJ9" s="821"/>
      <c r="AK9" s="821"/>
      <c r="AL9" s="821"/>
      <c r="AM9" s="62" t="s">
        <v>13</v>
      </c>
      <c r="AN9" s="63"/>
      <c r="AO9" s="63"/>
      <c r="AP9" s="63"/>
      <c r="AQ9" s="63"/>
      <c r="AR9" s="216"/>
      <c r="AS9" s="216"/>
      <c r="AT9"/>
      <c r="AU9"/>
    </row>
    <row r="10" spans="2:47" ht="24.75" customHeight="1" thickTop="1" thickBot="1">
      <c r="F10" s="107"/>
      <c r="G10" s="133"/>
      <c r="H10" s="133"/>
      <c r="I10" s="133"/>
      <c r="J10" s="133"/>
      <c r="K10" s="133"/>
      <c r="L10" s="133"/>
      <c r="M10" s="133"/>
      <c r="N10" s="133"/>
      <c r="O10" s="133"/>
      <c r="P10" s="133"/>
      <c r="Q10" s="133"/>
      <c r="R10" s="133"/>
      <c r="S10" s="133"/>
      <c r="T10" s="133"/>
      <c r="U10" s="133"/>
      <c r="V10" s="134"/>
      <c r="W10" s="134"/>
      <c r="X10" s="134"/>
      <c r="Y10" s="106"/>
      <c r="Z10" s="106"/>
      <c r="AA10" s="106"/>
      <c r="AC10" s="63"/>
      <c r="AD10" s="870"/>
      <c r="AE10" s="66"/>
      <c r="AM10" s="63"/>
      <c r="AN10" s="63"/>
      <c r="AO10" s="63"/>
      <c r="AP10" s="63"/>
      <c r="AQ10" s="63"/>
      <c r="AR10" s="216"/>
      <c r="AS10" s="216"/>
      <c r="AT10"/>
      <c r="AU10"/>
    </row>
    <row r="11" spans="2:47" ht="27" customHeight="1" thickTop="1" thickBot="1">
      <c r="C11" s="168" t="s">
        <v>154</v>
      </c>
      <c r="F11" s="55" t="s">
        <v>17</v>
      </c>
      <c r="G11" s="806" t="s">
        <v>339</v>
      </c>
      <c r="H11" s="807"/>
      <c r="I11" s="56"/>
      <c r="J11" s="57"/>
      <c r="K11" s="58"/>
      <c r="L11" s="823" t="s">
        <v>18</v>
      </c>
      <c r="M11" s="58"/>
      <c r="N11" s="59"/>
      <c r="O11" s="55" t="s">
        <v>19</v>
      </c>
      <c r="P11" s="829" t="s">
        <v>241</v>
      </c>
      <c r="Q11" s="829"/>
      <c r="R11" s="829"/>
      <c r="S11" s="830"/>
      <c r="T11" s="215"/>
      <c r="U11" s="75"/>
      <c r="V11" s="63"/>
      <c r="W11" s="63"/>
      <c r="X11"/>
      <c r="Y11"/>
      <c r="Z11"/>
      <c r="AA11"/>
      <c r="AB11" s="63"/>
      <c r="AC11" s="72"/>
      <c r="AD11" s="870"/>
      <c r="AE11" s="150"/>
      <c r="AF11" s="59"/>
      <c r="AG11" s="55" t="s">
        <v>36</v>
      </c>
      <c r="AH11" s="806" t="s">
        <v>245</v>
      </c>
      <c r="AI11" s="806"/>
      <c r="AJ11" s="806"/>
      <c r="AK11" s="806"/>
      <c r="AL11" s="806"/>
      <c r="AM11" s="807"/>
      <c r="AN11" s="63"/>
      <c r="AO11" s="63"/>
      <c r="AP11" s="63"/>
      <c r="AQ11" s="63"/>
      <c r="AR11" s="216"/>
      <c r="AS11" s="216"/>
      <c r="AT11"/>
      <c r="AU11"/>
    </row>
    <row r="12" spans="2:47" ht="24.75" customHeight="1" thickTop="1" thickBot="1">
      <c r="F12" s="810">
        <f>+ROUND(O12,2)+ROUND(O15,2)+ROUND(O18,2)+ROUND(O24,2)+O27-ROUND(F15,2)</f>
        <v>110</v>
      </c>
      <c r="G12" s="811"/>
      <c r="H12" s="62" t="s">
        <v>13</v>
      </c>
      <c r="I12" s="63"/>
      <c r="J12" s="64"/>
      <c r="K12" s="63"/>
      <c r="L12" s="824"/>
      <c r="M12" s="65"/>
      <c r="O12" s="820"/>
      <c r="P12" s="873"/>
      <c r="Q12" s="873"/>
      <c r="R12" s="873"/>
      <c r="S12" s="62" t="s">
        <v>13</v>
      </c>
      <c r="T12" s="63"/>
      <c r="U12" s="63"/>
      <c r="V12" s="63"/>
      <c r="W12" s="63"/>
      <c r="X12"/>
      <c r="Y12"/>
      <c r="Z12"/>
      <c r="AA12"/>
      <c r="AB12" s="66"/>
      <c r="AD12" s="870"/>
      <c r="AF12" s="142"/>
      <c r="AG12" s="820"/>
      <c r="AH12" s="821"/>
      <c r="AI12" s="821"/>
      <c r="AJ12" s="821"/>
      <c r="AK12" s="821"/>
      <c r="AL12" s="821"/>
      <c r="AM12" s="62" t="s">
        <v>13</v>
      </c>
      <c r="AN12" s="63"/>
      <c r="AO12" s="63"/>
      <c r="AP12" s="63"/>
      <c r="AQ12" s="63"/>
      <c r="AR12" s="216"/>
      <c r="AS12" s="216"/>
      <c r="AT12"/>
      <c r="AU12"/>
    </row>
    <row r="13" spans="2:47" ht="24.75" customHeight="1" thickTop="1" thickBot="1">
      <c r="I13" s="63"/>
      <c r="J13" s="67"/>
      <c r="K13" s="63"/>
      <c r="L13" s="824"/>
      <c r="M13" s="66"/>
      <c r="T13" s="63"/>
      <c r="U13" s="63"/>
      <c r="V13" s="63"/>
      <c r="W13" s="63"/>
      <c r="X13"/>
      <c r="Y13"/>
      <c r="Z13"/>
      <c r="AA13"/>
      <c r="AB13" s="66"/>
      <c r="AD13" s="870"/>
      <c r="AF13" s="148"/>
      <c r="AG13" s="145"/>
      <c r="AH13" s="146"/>
      <c r="AI13" s="146"/>
      <c r="AJ13" s="146"/>
      <c r="AK13" s="146"/>
      <c r="AL13" s="147"/>
      <c r="AM13" s="147"/>
      <c r="AP13" s="51"/>
      <c r="AQ13" s="51"/>
      <c r="AR13" s="144"/>
      <c r="AS13" s="144"/>
      <c r="AT13" s="463"/>
      <c r="AU13" s="63"/>
    </row>
    <row r="14" spans="2:47" ht="27" customHeight="1" thickTop="1" thickBot="1">
      <c r="F14" s="69" t="s">
        <v>399</v>
      </c>
      <c r="G14" s="822" t="s">
        <v>160</v>
      </c>
      <c r="H14" s="809"/>
      <c r="I14" s="70"/>
      <c r="J14" s="71"/>
      <c r="K14" s="63"/>
      <c r="L14" s="824"/>
      <c r="M14" s="66"/>
      <c r="N14" s="58"/>
      <c r="O14" s="55" t="s">
        <v>24</v>
      </c>
      <c r="P14" s="829" t="s">
        <v>296</v>
      </c>
      <c r="Q14" s="829"/>
      <c r="R14" s="829"/>
      <c r="S14" s="830"/>
      <c r="T14" s="215"/>
      <c r="U14" s="75"/>
      <c r="V14" s="63"/>
      <c r="W14" s="63"/>
      <c r="X14"/>
      <c r="Y14"/>
      <c r="Z14"/>
      <c r="AA14"/>
      <c r="AB14" s="66"/>
      <c r="AD14" s="871"/>
      <c r="AF14" s="149"/>
      <c r="AG14" s="61" t="s">
        <v>135</v>
      </c>
      <c r="AH14" s="865" t="s">
        <v>255</v>
      </c>
      <c r="AI14" s="865"/>
      <c r="AJ14" s="865"/>
      <c r="AK14" s="865"/>
      <c r="AL14" s="865"/>
      <c r="AM14" s="866"/>
      <c r="AN14"/>
      <c r="AR14" s="144"/>
      <c r="AS14" s="144"/>
      <c r="AT14" s="463"/>
      <c r="AU14" s="63"/>
    </row>
    <row r="15" spans="2:47" ht="24.75" customHeight="1" thickBot="1">
      <c r="F15" s="854"/>
      <c r="G15" s="855"/>
      <c r="H15" s="54" t="s">
        <v>13</v>
      </c>
      <c r="I15" s="63"/>
      <c r="J15" s="66"/>
      <c r="K15" s="63"/>
      <c r="L15" s="824"/>
      <c r="M15" s="66"/>
      <c r="O15" s="820"/>
      <c r="P15" s="874"/>
      <c r="Q15" s="874"/>
      <c r="R15" s="874"/>
      <c r="S15" s="62" t="s">
        <v>13</v>
      </c>
      <c r="T15" s="63"/>
      <c r="U15" s="63"/>
      <c r="V15" s="63"/>
      <c r="W15" s="63"/>
      <c r="X15"/>
      <c r="Y15"/>
      <c r="Z15"/>
      <c r="AA15"/>
      <c r="AB15" s="66"/>
      <c r="AG15" s="802"/>
      <c r="AH15" s="803"/>
      <c r="AI15" s="803"/>
      <c r="AJ15" s="803"/>
      <c r="AK15" s="803"/>
      <c r="AL15" s="803"/>
      <c r="AM15" s="54" t="s">
        <v>13</v>
      </c>
      <c r="AN15"/>
      <c r="AR15" s="73" t="s">
        <v>30</v>
      </c>
      <c r="AS15" s="74"/>
    </row>
    <row r="16" spans="2:47" ht="24.75" customHeight="1" thickTop="1" thickBot="1">
      <c r="J16" s="66"/>
      <c r="K16" s="63"/>
      <c r="L16" s="824"/>
      <c r="M16" s="66"/>
      <c r="O16" s="872" t="str">
        <f>+IF(X18=0,"",IF(X18-O18=X18,"エラー！：⑥残さ物量があるのに、④自ら中間処理した量がゼロになっています",""))</f>
        <v/>
      </c>
      <c r="P16" s="872"/>
      <c r="Q16" s="872"/>
      <c r="R16" s="872"/>
      <c r="S16" s="872"/>
      <c r="T16" s="872"/>
      <c r="U16" s="872"/>
      <c r="V16" s="872"/>
      <c r="W16" s="872"/>
      <c r="X16" s="872"/>
      <c r="Y16" s="872"/>
      <c r="Z16" s="872"/>
      <c r="AA16" s="872"/>
      <c r="AB16" s="66"/>
      <c r="AC16" s="63"/>
      <c r="AD16" s="211"/>
      <c r="AO16" s="60"/>
      <c r="AP16" s="63"/>
      <c r="AR16" s="804" t="s">
        <v>134</v>
      </c>
      <c r="AS16" s="805"/>
      <c r="AT16" s="357"/>
      <c r="AU16" s="54" t="s">
        <v>13</v>
      </c>
    </row>
    <row r="17" spans="2:48" ht="27" customHeight="1" thickTop="1" thickBot="1">
      <c r="J17" s="66"/>
      <c r="K17" s="63"/>
      <c r="L17" s="824"/>
      <c r="M17" s="66"/>
      <c r="N17" s="58"/>
      <c r="O17" s="55" t="s">
        <v>27</v>
      </c>
      <c r="P17" s="806" t="s">
        <v>242</v>
      </c>
      <c r="Q17" s="806"/>
      <c r="R17" s="806"/>
      <c r="S17" s="807"/>
      <c r="T17" s="867"/>
      <c r="U17" s="868"/>
      <c r="V17" s="868"/>
      <c r="W17" s="868"/>
      <c r="X17" s="141" t="s">
        <v>21</v>
      </c>
      <c r="Y17" s="806" t="s">
        <v>244</v>
      </c>
      <c r="Z17" s="806"/>
      <c r="AA17" s="807"/>
      <c r="AB17" s="154"/>
      <c r="AC17" s="149"/>
      <c r="AD17" s="812" t="s">
        <v>28</v>
      </c>
      <c r="AE17" s="58"/>
      <c r="AF17" s="58"/>
      <c r="AG17" s="361" t="s">
        <v>137</v>
      </c>
      <c r="AH17" s="822" t="s">
        <v>246</v>
      </c>
      <c r="AI17" s="822"/>
      <c r="AJ17" s="822"/>
      <c r="AK17" s="809"/>
      <c r="AL17" s="58"/>
      <c r="AM17" s="370"/>
      <c r="AN17" s="808" t="s">
        <v>222</v>
      </c>
      <c r="AO17" s="809"/>
      <c r="AP17" s="372"/>
      <c r="AR17" s="804" t="s">
        <v>228</v>
      </c>
      <c r="AS17" s="805"/>
      <c r="AT17" s="357"/>
      <c r="AU17" s="54" t="s">
        <v>34</v>
      </c>
      <c r="AV17" s="63"/>
    </row>
    <row r="18" spans="2:48" ht="24.75" customHeight="1" thickBot="1">
      <c r="J18" s="66"/>
      <c r="K18" s="63"/>
      <c r="L18" s="824"/>
      <c r="M18" s="66"/>
      <c r="O18" s="820"/>
      <c r="P18" s="873"/>
      <c r="Q18" s="873"/>
      <c r="R18" s="873"/>
      <c r="S18" s="62" t="s">
        <v>14</v>
      </c>
      <c r="T18"/>
      <c r="U18" s="363"/>
      <c r="V18"/>
      <c r="W18" s="220"/>
      <c r="X18" s="810">
        <f>+ROUND(AG9,2)+ROUND(AG12,2)+ROUND(AG15,2)+AG18</f>
        <v>0</v>
      </c>
      <c r="Y18" s="811"/>
      <c r="Z18" s="811"/>
      <c r="AA18" s="62" t="s">
        <v>4</v>
      </c>
      <c r="AB18" s="219"/>
      <c r="AC18" s="219"/>
      <c r="AD18" s="813"/>
      <c r="AG18" s="815">
        <f>+ROUND(AN18,2)+ROUND(AN21,2)</f>
        <v>0</v>
      </c>
      <c r="AH18" s="816"/>
      <c r="AI18" s="816"/>
      <c r="AJ18" s="816"/>
      <c r="AK18" s="54" t="s">
        <v>13</v>
      </c>
      <c r="AL18" s="65"/>
      <c r="AN18" s="445">
        <f>+ROUND(AT16,2)+ROUND(AT17,2)+ROUND(AT18,2)</f>
        <v>0</v>
      </c>
      <c r="AO18" s="54" t="s">
        <v>34</v>
      </c>
      <c r="AR18" s="804" t="s">
        <v>136</v>
      </c>
      <c r="AS18" s="805"/>
      <c r="AT18" s="357"/>
      <c r="AU18" s="54" t="s">
        <v>26</v>
      </c>
    </row>
    <row r="19" spans="2:48" ht="24.75" customHeight="1" thickTop="1" thickBot="1">
      <c r="J19" s="66"/>
      <c r="K19" s="63"/>
      <c r="L19" s="824"/>
      <c r="M19" s="66"/>
      <c r="O19" s="135"/>
      <c r="P19" s="362"/>
      <c r="Q19" s="223"/>
      <c r="R19" s="135"/>
      <c r="S19" s="135"/>
      <c r="T19" s="137"/>
      <c r="U19" s="364"/>
      <c r="V19" s="137"/>
      <c r="W19" s="137"/>
      <c r="X19" s="136"/>
      <c r="Y19" s="136"/>
      <c r="Z19" s="136"/>
      <c r="AA19" s="136"/>
      <c r="AB19" s="63"/>
      <c r="AC19" s="63"/>
      <c r="AD19" s="813"/>
      <c r="AG19" s="63"/>
      <c r="AH19" s="66"/>
      <c r="AI19" s="63"/>
      <c r="AJ19" s="63"/>
      <c r="AK19" s="63"/>
      <c r="AL19" s="66"/>
      <c r="AR19"/>
      <c r="AS19"/>
      <c r="AT19"/>
      <c r="AU19"/>
      <c r="AV19"/>
    </row>
    <row r="20" spans="2:48" ht="27" customHeight="1" thickTop="1" thickBot="1">
      <c r="B20" s="856" t="s">
        <v>417</v>
      </c>
      <c r="C20" s="856"/>
      <c r="D20" s="856"/>
      <c r="E20" s="856"/>
      <c r="F20" s="856"/>
      <c r="G20" s="856"/>
      <c r="H20" s="856"/>
      <c r="J20" s="66"/>
      <c r="K20" s="63"/>
      <c r="L20" s="824"/>
      <c r="M20" s="66"/>
      <c r="O20" s="55" t="s">
        <v>49</v>
      </c>
      <c r="P20" s="806" t="s">
        <v>243</v>
      </c>
      <c r="Q20" s="806"/>
      <c r="R20" s="806"/>
      <c r="S20" s="807"/>
      <c r="T20" s="135"/>
      <c r="U20" s="365"/>
      <c r="V20" s="368"/>
      <c r="W20" s="369"/>
      <c r="X20" s="141" t="s">
        <v>25</v>
      </c>
      <c r="Y20" s="806" t="s">
        <v>240</v>
      </c>
      <c r="Z20" s="806"/>
      <c r="AA20" s="807"/>
      <c r="AB20" s="63"/>
      <c r="AC20" s="63"/>
      <c r="AD20" s="813"/>
      <c r="AF20" s="63"/>
      <c r="AG20" s="63"/>
      <c r="AH20" s="66"/>
      <c r="AI20" s="63"/>
      <c r="AJ20" s="63"/>
      <c r="AK20" s="152"/>
      <c r="AL20" s="66"/>
      <c r="AM20" s="371"/>
      <c r="AN20" s="808" t="s">
        <v>224</v>
      </c>
      <c r="AO20" s="809"/>
      <c r="AP20" s="217"/>
      <c r="AQ20" s="63"/>
      <c r="AR20" s="68"/>
      <c r="AS20" s="68"/>
      <c r="AV20" s="63"/>
    </row>
    <row r="21" spans="2:48" ht="24.75" customHeight="1" thickBot="1">
      <c r="B21" s="856"/>
      <c r="C21" s="856"/>
      <c r="D21" s="856"/>
      <c r="E21" s="856"/>
      <c r="F21" s="856"/>
      <c r="G21" s="856"/>
      <c r="H21" s="856"/>
      <c r="J21" s="66"/>
      <c r="K21" s="63"/>
      <c r="L21" s="824"/>
      <c r="M21" s="66"/>
      <c r="O21" s="820"/>
      <c r="P21" s="864"/>
      <c r="Q21" s="864"/>
      <c r="R21" s="864"/>
      <c r="S21" s="62" t="s">
        <v>13</v>
      </c>
      <c r="T21" s="135"/>
      <c r="U21" s="135"/>
      <c r="V21" s="135"/>
      <c r="W21" s="135"/>
      <c r="X21" s="810">
        <f>+O18-X18</f>
        <v>0</v>
      </c>
      <c r="Y21" s="811"/>
      <c r="Z21" s="811"/>
      <c r="AA21" s="62" t="s">
        <v>4</v>
      </c>
      <c r="AB21" s="137"/>
      <c r="AC21" s="63"/>
      <c r="AD21" s="814"/>
      <c r="AF21" s="63"/>
      <c r="AG21" s="63"/>
      <c r="AH21" s="66"/>
      <c r="AI21" s="63"/>
      <c r="AJ21" s="63"/>
      <c r="AK21" s="63"/>
      <c r="AL21" s="63"/>
      <c r="AM21" s="152"/>
      <c r="AN21" s="357"/>
      <c r="AO21" s="54" t="s">
        <v>38</v>
      </c>
      <c r="AP21" s="217"/>
      <c r="AQ21" s="63"/>
      <c r="AR21" s="216"/>
      <c r="AS21" s="216"/>
      <c r="AT21"/>
      <c r="AU21"/>
    </row>
    <row r="22" spans="2:48" ht="24.75" customHeight="1" thickTop="1" thickBot="1">
      <c r="B22" s="857"/>
      <c r="C22" s="857"/>
      <c r="D22" s="857"/>
      <c r="E22" s="857"/>
      <c r="F22" s="857"/>
      <c r="G22" s="857"/>
      <c r="H22" s="857"/>
      <c r="J22" s="66"/>
      <c r="K22" s="63"/>
      <c r="L22" s="824"/>
      <c r="M22" s="66"/>
      <c r="O22" s="880" t="str">
        <f>+IF(O21=0,"",IF(O18&lt;O21,"エラー !：④の内数である⑤の量が④を超えています",""))</f>
        <v/>
      </c>
      <c r="P22" s="880"/>
      <c r="Q22" s="880"/>
      <c r="R22" s="880"/>
      <c r="S22" s="880"/>
      <c r="T22" s="880"/>
      <c r="U22" s="880"/>
      <c r="V22" s="136"/>
      <c r="W22" s="136"/>
      <c r="X22" s="136"/>
      <c r="Y22" s="136"/>
      <c r="Z22" s="136"/>
      <c r="AA22" s="136"/>
      <c r="AB22" s="63"/>
      <c r="AC22" s="63"/>
      <c r="AD22" s="211"/>
      <c r="AF22" s="63"/>
      <c r="AG22" s="63"/>
      <c r="AH22" s="66"/>
      <c r="AI22" s="63"/>
      <c r="AJ22" s="63"/>
      <c r="AK22" s="63"/>
      <c r="AL22" s="63"/>
      <c r="AM22" s="63"/>
    </row>
    <row r="23" spans="2:48" ht="27" customHeight="1" thickTop="1" thickBot="1">
      <c r="B23" s="852" t="s">
        <v>156</v>
      </c>
      <c r="C23" s="849"/>
      <c r="D23" s="849"/>
      <c r="E23" s="853"/>
      <c r="F23" s="848" t="s">
        <v>418</v>
      </c>
      <c r="G23" s="849"/>
      <c r="H23" s="850"/>
      <c r="J23" s="66"/>
      <c r="K23" s="63"/>
      <c r="L23" s="824"/>
      <c r="M23" s="66"/>
      <c r="N23" s="58"/>
      <c r="O23" s="61" t="s">
        <v>73</v>
      </c>
      <c r="P23" s="822" t="s">
        <v>259</v>
      </c>
      <c r="Q23" s="822"/>
      <c r="R23" s="822"/>
      <c r="S23" s="809"/>
      <c r="T23" s="818"/>
      <c r="U23" s="819"/>
      <c r="V23" s="819"/>
      <c r="W23" s="819"/>
      <c r="AB23" s="63"/>
      <c r="AC23" s="63"/>
      <c r="AD23" s="216"/>
      <c r="AE23"/>
      <c r="AF23"/>
      <c r="AG23"/>
      <c r="AH23" s="373"/>
      <c r="AI23" s="216"/>
      <c r="AJ23" s="63"/>
      <c r="AK23" s="63"/>
      <c r="AL23" s="63"/>
      <c r="AM23" s="156"/>
      <c r="AO23" s="63"/>
      <c r="AQ23" s="59"/>
      <c r="AR23" s="141" t="s">
        <v>149</v>
      </c>
      <c r="AS23" s="806" t="s">
        <v>150</v>
      </c>
      <c r="AT23" s="806"/>
      <c r="AU23" s="807"/>
    </row>
    <row r="24" spans="2:48" ht="27" customHeight="1" thickBot="1">
      <c r="B24" s="839" t="s">
        <v>157</v>
      </c>
      <c r="C24" s="822"/>
      <c r="D24" s="822"/>
      <c r="E24" s="809"/>
      <c r="F24" s="800">
        <v>115.03</v>
      </c>
      <c r="G24" s="801"/>
      <c r="H24" s="221" t="s">
        <v>155</v>
      </c>
      <c r="J24" s="66"/>
      <c r="K24" s="63"/>
      <c r="L24" s="825"/>
      <c r="O24" s="802"/>
      <c r="P24" s="817"/>
      <c r="Q24" s="817"/>
      <c r="R24" s="817"/>
      <c r="S24" s="54" t="s">
        <v>34</v>
      </c>
      <c r="T24"/>
      <c r="U24"/>
      <c r="V24"/>
      <c r="W24"/>
      <c r="AB24" s="63"/>
      <c r="AC24" s="63"/>
      <c r="AD24" s="216"/>
      <c r="AE24"/>
      <c r="AF24"/>
      <c r="AG24"/>
      <c r="AH24" s="373"/>
      <c r="AI24" s="216"/>
      <c r="AJ24" s="63"/>
      <c r="AK24" s="146"/>
      <c r="AL24" s="63"/>
      <c r="AM24" s="63"/>
      <c r="AP24" s="66"/>
      <c r="AQ24" s="151"/>
      <c r="AR24" s="810">
        <f>+ROUND(AT16,2)+ROUND(Z28,2)</f>
        <v>0</v>
      </c>
      <c r="AS24" s="811"/>
      <c r="AT24" s="811"/>
      <c r="AU24" s="62" t="s">
        <v>13</v>
      </c>
    </row>
    <row r="25" spans="2:48" ht="27" customHeight="1" thickBot="1">
      <c r="B25" s="839" t="s">
        <v>158</v>
      </c>
      <c r="C25" s="822"/>
      <c r="D25" s="822"/>
      <c r="E25" s="809"/>
      <c r="F25" s="800">
        <v>0</v>
      </c>
      <c r="G25" s="801"/>
      <c r="H25" s="221" t="s">
        <v>155</v>
      </c>
      <c r="J25" s="66"/>
      <c r="K25" s="63"/>
      <c r="O25" s="63"/>
      <c r="P25" s="63"/>
      <c r="Q25" s="63"/>
      <c r="R25" s="63"/>
      <c r="S25" s="63"/>
      <c r="T25" s="63"/>
      <c r="U25" s="63"/>
      <c r="AD25" s="155"/>
      <c r="AG25" s="63"/>
      <c r="AH25" s="66"/>
      <c r="AI25" s="63"/>
      <c r="AJ25" s="63"/>
      <c r="AK25" s="212"/>
      <c r="AL25" s="212"/>
      <c r="AM25" s="212"/>
      <c r="AP25" s="375"/>
      <c r="AQ25" s="132"/>
    </row>
    <row r="26" spans="2:48" ht="27" customHeight="1" thickTop="1" thickBot="1">
      <c r="B26" s="839" t="s">
        <v>159</v>
      </c>
      <c r="C26" s="822"/>
      <c r="D26" s="822"/>
      <c r="E26" s="809"/>
      <c r="F26" s="800">
        <v>0</v>
      </c>
      <c r="G26" s="801"/>
      <c r="H26" s="221" t="s">
        <v>155</v>
      </c>
      <c r="J26" s="66"/>
      <c r="K26" s="149"/>
      <c r="L26" s="812" t="s">
        <v>35</v>
      </c>
      <c r="M26" s="58"/>
      <c r="N26" s="58"/>
      <c r="O26" s="361" t="s">
        <v>139</v>
      </c>
      <c r="P26" s="822" t="s">
        <v>140</v>
      </c>
      <c r="Q26" s="822"/>
      <c r="R26" s="822"/>
      <c r="S26" s="809"/>
      <c r="T26" s="58"/>
      <c r="U26" s="58"/>
      <c r="V26" s="58"/>
      <c r="W26" s="58"/>
      <c r="X26" s="58"/>
      <c r="Y26" s="58"/>
      <c r="Z26" s="58"/>
      <c r="AA26" s="58"/>
      <c r="AB26" s="58"/>
      <c r="AC26" s="58"/>
      <c r="AD26" s="58"/>
      <c r="AE26" s="58"/>
      <c r="AF26" s="58"/>
      <c r="AG26" s="58"/>
      <c r="AH26" s="72"/>
      <c r="AI26" s="58"/>
      <c r="AJ26" s="59"/>
      <c r="AK26" s="141" t="s">
        <v>146</v>
      </c>
      <c r="AL26" s="806" t="s">
        <v>247</v>
      </c>
      <c r="AM26" s="806"/>
      <c r="AN26" s="806"/>
      <c r="AO26" s="807"/>
      <c r="AP26" s="377"/>
      <c r="AQ26" s="378"/>
      <c r="AR26" s="141" t="s">
        <v>151</v>
      </c>
      <c r="AS26" s="806" t="s">
        <v>397</v>
      </c>
      <c r="AT26" s="806"/>
      <c r="AU26" s="807"/>
    </row>
    <row r="27" spans="2:48" ht="27" customHeight="1" thickBot="1">
      <c r="B27" s="839" t="s">
        <v>161</v>
      </c>
      <c r="C27" s="822"/>
      <c r="D27" s="822"/>
      <c r="E27" s="809"/>
      <c r="F27" s="800">
        <v>0</v>
      </c>
      <c r="G27" s="801"/>
      <c r="H27" s="221" t="s">
        <v>155</v>
      </c>
      <c r="L27" s="813"/>
      <c r="O27" s="815">
        <f>+Q30+ROUND(Q33,2)</f>
        <v>110</v>
      </c>
      <c r="P27" s="840"/>
      <c r="Q27" s="840"/>
      <c r="R27" s="840"/>
      <c r="S27" s="54" t="s">
        <v>38</v>
      </c>
      <c r="T27" s="75"/>
      <c r="U27" s="75"/>
      <c r="X27" s="73" t="s">
        <v>39</v>
      </c>
      <c r="Y27" s="76"/>
      <c r="AG27" s="63"/>
      <c r="AH27" s="63"/>
      <c r="AI27" s="63"/>
      <c r="AJ27" s="63"/>
      <c r="AK27" s="810">
        <f>+AG18+O27</f>
        <v>110</v>
      </c>
      <c r="AL27" s="811"/>
      <c r="AM27" s="811"/>
      <c r="AN27" s="811"/>
      <c r="AO27" s="62" t="s">
        <v>13</v>
      </c>
      <c r="AP27" s="375"/>
      <c r="AQ27" s="132"/>
      <c r="AR27" s="820"/>
      <c r="AS27" s="821"/>
      <c r="AT27" s="821"/>
      <c r="AU27" s="62" t="s">
        <v>13</v>
      </c>
    </row>
    <row r="28" spans="2:48" ht="27" customHeight="1" thickTop="1" thickBot="1">
      <c r="B28" s="839" t="s">
        <v>162</v>
      </c>
      <c r="C28" s="822"/>
      <c r="D28" s="822"/>
      <c r="E28" s="809"/>
      <c r="F28" s="800">
        <v>0</v>
      </c>
      <c r="G28" s="801"/>
      <c r="H28" s="221" t="s">
        <v>155</v>
      </c>
      <c r="L28" s="813"/>
      <c r="O28" s="66"/>
      <c r="T28" s="63"/>
      <c r="U28" s="63"/>
      <c r="X28" s="875" t="s">
        <v>134</v>
      </c>
      <c r="Y28" s="876"/>
      <c r="Z28" s="802"/>
      <c r="AA28" s="803"/>
      <c r="AB28" s="803"/>
      <c r="AC28" s="803"/>
      <c r="AD28" s="803"/>
      <c r="AE28" s="54" t="s">
        <v>13</v>
      </c>
      <c r="AG28" s="63"/>
      <c r="AH28" s="63"/>
      <c r="AM28" s="374"/>
      <c r="AP28" s="375"/>
      <c r="AQ28" s="132"/>
      <c r="AR28" s="603" t="str">
        <f>+IF(AR27=0,"",IF(AK27&lt;(AR24+AR27+AR31),"エラー !：⑩の内数である（⑫+⑬＋⑭）の量が⑩を超えています",""))</f>
        <v/>
      </c>
      <c r="AS28" s="602"/>
      <c r="AT28" s="602"/>
      <c r="AU28" s="602"/>
    </row>
    <row r="29" spans="2:48" ht="27" customHeight="1" thickTop="1" thickBot="1">
      <c r="B29" s="839" t="s">
        <v>163</v>
      </c>
      <c r="C29" s="822"/>
      <c r="D29" s="822"/>
      <c r="E29" s="809"/>
      <c r="F29" s="800">
        <v>115.03</v>
      </c>
      <c r="G29" s="801"/>
      <c r="H29" s="221" t="s">
        <v>155</v>
      </c>
      <c r="L29" s="813"/>
      <c r="O29" s="66"/>
      <c r="P29" s="149"/>
      <c r="Q29" s="61" t="s">
        <v>142</v>
      </c>
      <c r="R29" s="822" t="s">
        <v>33</v>
      </c>
      <c r="S29" s="844"/>
      <c r="T29" s="844"/>
      <c r="U29" s="845"/>
      <c r="V29" s="58"/>
      <c r="W29" s="77"/>
      <c r="X29" s="875" t="s">
        <v>227</v>
      </c>
      <c r="Y29" s="876"/>
      <c r="Z29" s="802">
        <v>30</v>
      </c>
      <c r="AA29" s="803"/>
      <c r="AB29" s="803"/>
      <c r="AC29" s="803"/>
      <c r="AD29" s="803"/>
      <c r="AE29" s="54" t="s">
        <v>13</v>
      </c>
      <c r="AG29" s="63"/>
      <c r="AH29" s="63"/>
      <c r="AI29" s="63"/>
      <c r="AJ29" s="63"/>
      <c r="AK29" s="141" t="s">
        <v>147</v>
      </c>
      <c r="AL29" s="806" t="s">
        <v>148</v>
      </c>
      <c r="AM29" s="806"/>
      <c r="AN29" s="806"/>
      <c r="AO29" s="807"/>
      <c r="AP29" s="376"/>
      <c r="AQ29" s="379"/>
      <c r="AR29" s="903" t="s">
        <v>152</v>
      </c>
      <c r="AS29" s="899" t="s">
        <v>398</v>
      </c>
      <c r="AT29" s="899"/>
      <c r="AU29" s="900"/>
    </row>
    <row r="30" spans="2:48" ht="27" customHeight="1" thickBot="1">
      <c r="B30" s="839" t="s">
        <v>164</v>
      </c>
      <c r="C30" s="822"/>
      <c r="D30" s="822"/>
      <c r="E30" s="809"/>
      <c r="F30" s="800">
        <v>115.03</v>
      </c>
      <c r="G30" s="801"/>
      <c r="H30" s="221" t="s">
        <v>155</v>
      </c>
      <c r="L30" s="813"/>
      <c r="O30" s="66"/>
      <c r="Q30" s="815">
        <f>+ROUND(Z28,2)+ROUND(Z29,2)+ROUND(Z30,2)</f>
        <v>110</v>
      </c>
      <c r="R30" s="840"/>
      <c r="S30" s="840"/>
      <c r="T30" s="840"/>
      <c r="U30" s="54" t="s">
        <v>16</v>
      </c>
      <c r="X30" s="875" t="s">
        <v>145</v>
      </c>
      <c r="Y30" s="876"/>
      <c r="Z30" s="802">
        <v>80</v>
      </c>
      <c r="AA30" s="803"/>
      <c r="AB30" s="803"/>
      <c r="AC30" s="803"/>
      <c r="AD30" s="803"/>
      <c r="AE30" s="54" t="s">
        <v>13</v>
      </c>
      <c r="AK30" s="820">
        <v>110</v>
      </c>
      <c r="AL30" s="821"/>
      <c r="AM30" s="821"/>
      <c r="AN30" s="821"/>
      <c r="AO30" s="62" t="s">
        <v>13</v>
      </c>
      <c r="AR30" s="904"/>
      <c r="AS30" s="901"/>
      <c r="AT30" s="901"/>
      <c r="AU30" s="902"/>
    </row>
    <row r="31" spans="2:48" ht="27" customHeight="1" thickTop="1" thickBot="1">
      <c r="B31" s="839" t="s">
        <v>165</v>
      </c>
      <c r="C31" s="822"/>
      <c r="D31" s="822"/>
      <c r="E31" s="809"/>
      <c r="F31" s="800">
        <v>0</v>
      </c>
      <c r="G31" s="801"/>
      <c r="H31" s="221" t="s">
        <v>155</v>
      </c>
      <c r="L31" s="813"/>
      <c r="O31" s="66"/>
      <c r="X31"/>
      <c r="Y31"/>
      <c r="Z31" s="78" t="s">
        <v>350</v>
      </c>
      <c r="AJ31" s="132"/>
      <c r="AK31" s="872" t="str">
        <f>+IF(AK30=0,"",IF(AK27&lt;AK30,"エラー !：⑩の内数である⑪の量が⑩を超えています",""))</f>
        <v/>
      </c>
      <c r="AL31" s="872"/>
      <c r="AM31" s="872"/>
      <c r="AN31" s="872"/>
      <c r="AO31" s="872"/>
      <c r="AP31" s="872"/>
      <c r="AQ31" s="51"/>
      <c r="AR31" s="897"/>
      <c r="AS31" s="898"/>
      <c r="AT31" s="898"/>
      <c r="AU31" s="167" t="s">
        <v>13</v>
      </c>
    </row>
    <row r="32" spans="2:48" ht="27" customHeight="1" thickTop="1" thickBot="1">
      <c r="B32" s="839" t="s">
        <v>374</v>
      </c>
      <c r="C32" s="822"/>
      <c r="D32" s="822"/>
      <c r="E32" s="809"/>
      <c r="F32" s="800">
        <v>0</v>
      </c>
      <c r="G32" s="801"/>
      <c r="H32" s="221" t="s">
        <v>155</v>
      </c>
      <c r="L32" s="813"/>
      <c r="O32" s="66"/>
      <c r="P32" s="149"/>
      <c r="Q32" s="61" t="s">
        <v>144</v>
      </c>
      <c r="R32" s="822" t="s">
        <v>37</v>
      </c>
      <c r="S32" s="844"/>
      <c r="T32" s="844"/>
      <c r="U32" s="845"/>
      <c r="V32" s="63"/>
      <c r="W32" s="63"/>
      <c r="X32"/>
      <c r="Y32"/>
      <c r="Z32" s="877" t="s">
        <v>294</v>
      </c>
      <c r="AA32" s="858"/>
      <c r="AB32" s="858"/>
      <c r="AC32" s="858"/>
      <c r="AD32" s="858"/>
      <c r="AE32" s="858"/>
      <c r="AF32" s="858" t="s">
        <v>295</v>
      </c>
      <c r="AG32" s="858"/>
      <c r="AH32" s="858"/>
      <c r="AI32" s="858"/>
      <c r="AJ32" s="858" t="s">
        <v>351</v>
      </c>
      <c r="AK32" s="858"/>
      <c r="AL32" s="858"/>
      <c r="AM32" s="858"/>
      <c r="AN32" s="861"/>
      <c r="AO32" s="214"/>
      <c r="AR32" s="604" t="str">
        <f>+IF(AR31=0,"",IF(AK27&lt;(AR24+AR27+AR31),"エラー !：⑩の内数である（⑫+⑬＋⑭）の量が⑩を超えています",""))</f>
        <v/>
      </c>
      <c r="AS32" s="601"/>
      <c r="AT32" s="601"/>
      <c r="AU32" s="601"/>
    </row>
    <row r="33" spans="2:61" ht="27" customHeight="1" thickBot="1">
      <c r="B33" s="841" t="s">
        <v>375</v>
      </c>
      <c r="C33" s="842"/>
      <c r="D33" s="842"/>
      <c r="E33" s="843"/>
      <c r="F33" s="846">
        <v>0</v>
      </c>
      <c r="G33" s="847"/>
      <c r="H33" s="222" t="s">
        <v>155</v>
      </c>
      <c r="L33" s="814"/>
      <c r="Q33" s="802"/>
      <c r="R33" s="803"/>
      <c r="S33" s="803"/>
      <c r="T33" s="803"/>
      <c r="U33" s="54" t="s">
        <v>38</v>
      </c>
      <c r="V33" s="63"/>
      <c r="W33" s="63"/>
      <c r="X33"/>
      <c r="Y33"/>
      <c r="Z33" s="878"/>
      <c r="AA33" s="859"/>
      <c r="AB33" s="859"/>
      <c r="AC33" s="859"/>
      <c r="AD33" s="859"/>
      <c r="AE33" s="859"/>
      <c r="AF33" s="859"/>
      <c r="AG33" s="859"/>
      <c r="AH33" s="859"/>
      <c r="AI33" s="859"/>
      <c r="AJ33" s="859"/>
      <c r="AK33" s="859"/>
      <c r="AL33" s="859"/>
      <c r="AM33" s="859"/>
      <c r="AN33" s="862"/>
      <c r="AO33" s="214"/>
    </row>
    <row r="34" spans="2:61" ht="18" customHeight="1">
      <c r="C34" s="432" t="str">
        <f>+IF(F30=0,"",IF(F29&lt;F30,"エラー !：上の表は、⑩の内数である⑪の量が⑩を超えています",""))</f>
        <v/>
      </c>
      <c r="Z34" s="879"/>
      <c r="AA34" s="860"/>
      <c r="AB34" s="860"/>
      <c r="AC34" s="860"/>
      <c r="AD34" s="860"/>
      <c r="AE34" s="860"/>
      <c r="AF34" s="860"/>
      <c r="AG34" s="860"/>
      <c r="AH34" s="860"/>
      <c r="AI34" s="860"/>
      <c r="AJ34" s="860"/>
      <c r="AK34" s="860"/>
      <c r="AL34" s="860"/>
      <c r="AM34" s="860"/>
      <c r="AN34" s="863"/>
      <c r="AO34" s="214"/>
    </row>
    <row r="35" spans="2:61" ht="15" customHeight="1">
      <c r="C35" s="433" t="str">
        <f>+IF(F31=0,"",IF(F29&lt;F31,"エラー !：上の表は、⑩の内数である⑫の量が⑩を超えています",""))</f>
        <v/>
      </c>
      <c r="AE35" s="75"/>
      <c r="AF35" s="75"/>
      <c r="AG35" s="75"/>
      <c r="AH35" s="75"/>
      <c r="AI35" s="75"/>
      <c r="AJ35" s="75"/>
      <c r="AK35" s="63"/>
      <c r="AL35" s="63"/>
      <c r="AM35" s="63"/>
      <c r="AN35" s="63"/>
      <c r="AO35" s="63"/>
      <c r="AP35" s="63"/>
      <c r="AQ35" s="63"/>
    </row>
    <row r="36" spans="2:61" ht="15" customHeight="1">
      <c r="C36" s="433" t="str">
        <f>+IF(F32=0,"",IF(F29&lt;F32,"エラー !：上の表は、⑩の内数である⑬の量が⑩を超えています",""))</f>
        <v/>
      </c>
      <c r="AE36" s="75"/>
      <c r="AF36" s="75"/>
      <c r="AG36" s="75"/>
      <c r="AH36" s="75"/>
      <c r="AI36" s="75"/>
      <c r="AJ36" s="75"/>
      <c r="AK36" s="75"/>
      <c r="AL36" s="157"/>
      <c r="AM36" s="157"/>
      <c r="AN36" s="132"/>
      <c r="AO36" s="63"/>
      <c r="AP36" s="63"/>
      <c r="AQ36" s="63"/>
      <c r="AR36" s="63"/>
      <c r="AS36" s="63"/>
      <c r="AT36" s="63"/>
      <c r="AU36" s="63"/>
      <c r="AV36" s="358"/>
      <c r="AW36" s="63"/>
      <c r="AX36" s="63"/>
      <c r="AY36" s="63"/>
      <c r="AZ36" s="63"/>
      <c r="BA36" s="63"/>
      <c r="BB36" s="63"/>
      <c r="BC36" s="63"/>
    </row>
    <row r="37" spans="2:61" ht="15" customHeight="1">
      <c r="C37" s="433" t="str">
        <f>+IF(F33=0,"",IF(F29&lt;F33,"エラー !：上の表は、⑩の内数である⑭の量が⑩を超えています",""))</f>
        <v/>
      </c>
      <c r="I37" s="79"/>
      <c r="J37" s="79"/>
      <c r="Q37" s="79"/>
      <c r="R37" s="79"/>
      <c r="S37" s="79"/>
      <c r="AE37" s="63"/>
      <c r="AF37" s="63"/>
      <c r="AG37" s="63"/>
      <c r="AH37" s="63"/>
      <c r="AI37" s="63"/>
      <c r="AJ37" s="63"/>
      <c r="AK37" s="75"/>
      <c r="AL37" s="132"/>
      <c r="AM37" s="132"/>
      <c r="AN37" s="132"/>
      <c r="AO37" s="63"/>
      <c r="AP37" s="63"/>
      <c r="AQ37" s="63"/>
      <c r="AR37" s="63"/>
      <c r="AS37" s="63"/>
      <c r="AT37" s="75"/>
      <c r="AU37" s="75"/>
      <c r="AV37" s="358"/>
      <c r="AW37" s="63"/>
      <c r="AX37" s="63"/>
      <c r="AY37" s="63"/>
      <c r="AZ37" s="63"/>
      <c r="BA37" s="63"/>
      <c r="BB37" s="63"/>
      <c r="BC37" s="63"/>
    </row>
    <row r="38" spans="2:61" ht="13.5">
      <c r="I38" s="79"/>
      <c r="J38" s="79"/>
      <c r="Q38" s="79"/>
      <c r="R38" s="79"/>
      <c r="S38" s="79"/>
      <c r="AE38" s="63"/>
      <c r="AF38" s="63"/>
      <c r="AG38" s="63"/>
      <c r="AH38" s="63"/>
      <c r="AI38" s="63"/>
      <c r="AJ38" s="63"/>
      <c r="AK38" s="75"/>
      <c r="AL38" s="132"/>
      <c r="AM38" s="132"/>
      <c r="AN38" s="132"/>
      <c r="AO38" s="63"/>
      <c r="AP38" s="63"/>
      <c r="AQ38" s="63"/>
      <c r="AR38" s="132"/>
      <c r="AS38" s="157"/>
      <c r="AT38" s="75"/>
      <c r="AU38" s="75"/>
      <c r="AV38" s="358"/>
      <c r="AW38" s="63"/>
      <c r="AX38" s="63"/>
      <c r="AY38" s="63"/>
      <c r="AZ38" s="63"/>
      <c r="BA38" s="63"/>
      <c r="BB38" s="63"/>
      <c r="BC38" s="63"/>
    </row>
    <row r="39" spans="2:61" ht="13.5">
      <c r="I39" s="79"/>
      <c r="J39" s="79"/>
      <c r="Q39" s="79"/>
      <c r="R39" s="79"/>
      <c r="S39" s="79"/>
      <c r="AE39" s="63"/>
      <c r="AF39" s="63"/>
      <c r="AG39" s="63"/>
      <c r="AH39" s="63"/>
      <c r="AI39" s="63"/>
      <c r="AJ39" s="63"/>
      <c r="AK39" s="75"/>
      <c r="AL39" s="132"/>
      <c r="AM39" s="132"/>
      <c r="AN39" s="132"/>
      <c r="AO39" s="63"/>
      <c r="AP39" s="63"/>
      <c r="AQ39" s="63"/>
      <c r="AR39" s="132"/>
      <c r="AS39" s="75"/>
      <c r="AT39" s="75"/>
      <c r="AU39" s="75"/>
      <c r="AV39" s="358"/>
      <c r="AW39" s="63"/>
      <c r="AX39" s="63"/>
      <c r="AY39" s="63"/>
      <c r="AZ39" s="63"/>
      <c r="BA39" s="63"/>
      <c r="BB39" s="63"/>
      <c r="BC39" s="63"/>
    </row>
    <row r="40" spans="2:61" ht="13.5">
      <c r="I40" s="79"/>
      <c r="J40" s="79"/>
      <c r="Q40" s="79"/>
      <c r="R40" s="79"/>
      <c r="S40" s="79"/>
      <c r="AE40" s="63"/>
      <c r="AF40" s="63"/>
      <c r="AG40" s="63"/>
      <c r="AH40" s="63"/>
      <c r="AI40" s="63"/>
      <c r="AJ40" s="63"/>
      <c r="AK40" s="75"/>
      <c r="AL40" s="132"/>
      <c r="AM40" s="132"/>
      <c r="AN40" s="132"/>
      <c r="AO40" s="63"/>
      <c r="AP40" s="63"/>
      <c r="AQ40" s="63"/>
      <c r="AR40" s="132"/>
      <c r="AS40" s="75"/>
      <c r="AT40" s="75"/>
      <c r="AU40" s="75"/>
      <c r="AV40" s="358"/>
      <c r="AW40" s="63"/>
      <c r="AX40" s="63"/>
      <c r="AY40" s="63"/>
      <c r="AZ40" s="63"/>
      <c r="BA40" s="63"/>
      <c r="BB40" s="63"/>
      <c r="BC40" s="63"/>
    </row>
    <row r="41" spans="2:61" ht="13.5">
      <c r="I41" s="79"/>
      <c r="J41" s="79"/>
      <c r="Q41" s="79"/>
      <c r="R41" s="79"/>
      <c r="S41" s="79"/>
      <c r="AE41" s="63"/>
      <c r="AF41" s="63"/>
      <c r="AG41" s="63"/>
      <c r="AH41" s="63"/>
      <c r="AI41" s="63"/>
      <c r="AJ41" s="63"/>
      <c r="AK41" s="63"/>
      <c r="AL41" s="63"/>
      <c r="AM41" s="63"/>
      <c r="AN41" s="63"/>
      <c r="AO41" s="63"/>
      <c r="AP41" s="63"/>
      <c r="AQ41" s="63"/>
      <c r="AR41" s="132"/>
      <c r="AS41" s="75"/>
      <c r="AT41" s="75"/>
      <c r="AU41" s="75"/>
      <c r="AV41" s="358"/>
      <c r="AW41" s="63"/>
      <c r="AX41" s="63"/>
      <c r="AY41" s="63"/>
      <c r="AZ41" s="63"/>
      <c r="BA41" s="63"/>
      <c r="BB41" s="63"/>
      <c r="BC41" s="63"/>
    </row>
    <row r="42" spans="2:61" ht="13.5">
      <c r="H42" s="79"/>
      <c r="I42" s="79"/>
      <c r="J42" s="79"/>
      <c r="Q42" s="79"/>
      <c r="R42" s="79"/>
      <c r="S42" s="79"/>
      <c r="AP42" s="63"/>
      <c r="AQ42" s="63"/>
      <c r="AR42" s="132"/>
      <c r="AS42" s="75"/>
      <c r="AV42" s="63"/>
      <c r="AW42" s="63"/>
      <c r="AX42" s="63"/>
      <c r="AY42" s="63"/>
      <c r="AZ42" s="63"/>
      <c r="BA42" s="63"/>
      <c r="BB42" s="63"/>
      <c r="BC42" s="63"/>
    </row>
    <row r="43" spans="2:61">
      <c r="H43" s="79"/>
      <c r="I43" s="79"/>
      <c r="J43" s="79"/>
      <c r="Q43" s="79"/>
      <c r="R43" s="79"/>
      <c r="S43" s="79"/>
      <c r="AV43" s="358"/>
      <c r="AW43" s="63"/>
      <c r="AX43" s="63"/>
      <c r="AY43" s="63"/>
      <c r="AZ43" s="63"/>
      <c r="BA43" s="63"/>
      <c r="BB43" s="63"/>
      <c r="BC43" s="63"/>
    </row>
    <row r="44" spans="2:61">
      <c r="H44" s="79"/>
      <c r="I44" s="79"/>
      <c r="J44" s="79"/>
      <c r="Q44" s="79"/>
      <c r="R44" s="79"/>
      <c r="S44" s="79"/>
      <c r="AV44" s="358"/>
      <c r="AW44" s="63"/>
      <c r="AX44" s="63"/>
      <c r="AY44" s="63"/>
      <c r="AZ44" s="63"/>
      <c r="BA44" s="63"/>
      <c r="BB44" s="63"/>
      <c r="BC44" s="63"/>
    </row>
    <row r="45" spans="2:61">
      <c r="H45" s="79"/>
      <c r="I45" s="79"/>
      <c r="J45" s="79"/>
      <c r="Q45" s="79"/>
      <c r="R45" s="79"/>
      <c r="S45" s="79"/>
    </row>
    <row r="46" spans="2:61">
      <c r="H46" s="79"/>
      <c r="I46" s="79"/>
      <c r="J46" s="79"/>
      <c r="Q46" s="79"/>
      <c r="R46" s="79"/>
      <c r="S46" s="79"/>
    </row>
    <row r="47" spans="2:61" ht="13.5">
      <c r="H47" s="79"/>
      <c r="I47" s="79"/>
      <c r="J47" s="79"/>
      <c r="Q47" s="79"/>
      <c r="R47" s="79"/>
      <c r="S47" s="79"/>
      <c r="BG47" s="80"/>
      <c r="BH47" s="80"/>
      <c r="BI47" s="78"/>
    </row>
    <row r="48" spans="2:61">
      <c r="H48" s="79"/>
      <c r="I48" s="79"/>
      <c r="J48" s="79"/>
      <c r="Q48" s="79"/>
      <c r="R48" s="79"/>
      <c r="S48" s="79"/>
      <c r="BG48" s="78"/>
    </row>
    <row r="49" spans="7:61">
      <c r="G49" s="79"/>
      <c r="H49" s="79"/>
      <c r="I49" s="79"/>
      <c r="J49" s="79"/>
      <c r="Q49" s="79"/>
      <c r="R49" s="79"/>
      <c r="S49" s="79"/>
      <c r="BD49" s="78"/>
      <c r="BE49" s="78"/>
      <c r="BF49" s="78"/>
      <c r="BG49" s="78"/>
    </row>
    <row r="50" spans="7:61">
      <c r="G50" s="79"/>
      <c r="H50" s="79"/>
      <c r="I50" s="79"/>
      <c r="J50" s="79"/>
      <c r="Q50" s="79"/>
      <c r="R50" s="79"/>
      <c r="S50" s="79"/>
      <c r="BD50" s="78"/>
      <c r="BE50" s="78"/>
      <c r="BF50" s="78"/>
      <c r="BG50" s="78"/>
    </row>
    <row r="51" spans="7:61">
      <c r="G51" s="79"/>
      <c r="H51" s="79"/>
      <c r="I51" s="79"/>
      <c r="J51" s="79"/>
      <c r="Q51" s="79"/>
      <c r="R51" s="79"/>
      <c r="S51" s="79"/>
      <c r="BD51" s="78"/>
      <c r="BE51" s="78"/>
      <c r="BF51" s="78"/>
      <c r="BG51" s="78"/>
    </row>
    <row r="52" spans="7:61">
      <c r="G52" s="79"/>
      <c r="H52" s="79"/>
      <c r="I52" s="79"/>
      <c r="J52" s="79"/>
      <c r="Q52" s="79"/>
      <c r="R52" s="79"/>
      <c r="S52" s="79"/>
      <c r="BD52" s="78"/>
      <c r="BE52" s="78"/>
      <c r="BF52" s="78"/>
      <c r="BG52" s="78"/>
    </row>
    <row r="53" spans="7:61">
      <c r="G53" s="79"/>
      <c r="H53" s="79"/>
      <c r="I53" s="79"/>
      <c r="J53" s="79"/>
      <c r="Q53" s="79"/>
      <c r="R53" s="79"/>
      <c r="S53" s="79"/>
      <c r="BD53" s="78"/>
      <c r="BF53" s="78"/>
      <c r="BG53" s="78"/>
      <c r="BH53" s="78"/>
      <c r="BI53" s="78"/>
    </row>
    <row r="54" spans="7:61">
      <c r="G54" s="79"/>
      <c r="H54" s="79"/>
      <c r="I54" s="79"/>
      <c r="J54" s="79"/>
      <c r="Q54" s="79"/>
      <c r="R54" s="79"/>
      <c r="S54" s="79"/>
      <c r="BC54" s="78"/>
      <c r="BD54" s="81"/>
      <c r="BF54" s="78"/>
      <c r="BG54" s="78"/>
      <c r="BH54" s="78"/>
      <c r="BI54" s="78"/>
    </row>
    <row r="55" spans="7:61">
      <c r="G55" s="79"/>
      <c r="H55" s="79"/>
      <c r="I55" s="79"/>
      <c r="J55" s="79"/>
      <c r="Q55" s="79"/>
      <c r="R55" s="79"/>
      <c r="S55" s="79"/>
      <c r="BC55" s="78"/>
      <c r="BD55" s="81"/>
      <c r="BF55" s="78"/>
      <c r="BG55" s="78"/>
      <c r="BH55" s="78"/>
      <c r="BI55" s="78"/>
    </row>
    <row r="56" spans="7:61">
      <c r="G56" s="79"/>
      <c r="H56" s="79"/>
      <c r="I56" s="79"/>
      <c r="J56" s="79"/>
      <c r="Q56" s="79"/>
      <c r="R56" s="79"/>
      <c r="S56" s="79"/>
      <c r="BC56" s="78"/>
      <c r="BD56" s="81"/>
      <c r="BF56" s="78"/>
      <c r="BG56" s="78"/>
      <c r="BH56" s="78"/>
      <c r="BI56" s="78"/>
    </row>
    <row r="57" spans="7:61">
      <c r="G57" s="79"/>
      <c r="H57" s="79"/>
      <c r="BC57" s="78"/>
      <c r="BD57" s="81"/>
      <c r="BF57" s="78"/>
      <c r="BG57" s="78"/>
      <c r="BH57" s="78"/>
      <c r="BI57" s="78"/>
    </row>
    <row r="58" spans="7:61" ht="12.75">
      <c r="G58" s="79"/>
      <c r="H58" s="79"/>
      <c r="K58" s="79"/>
      <c r="L58" s="82"/>
      <c r="M58" s="79"/>
      <c r="N58" s="79"/>
      <c r="BC58" s="78"/>
      <c r="BD58" s="81"/>
      <c r="BF58" s="78"/>
      <c r="BG58" s="78"/>
      <c r="BH58" s="78"/>
      <c r="BI58" s="78"/>
    </row>
    <row r="59" spans="7:61">
      <c r="G59" s="79"/>
      <c r="H59" s="79"/>
      <c r="BC59" s="78"/>
      <c r="BD59" s="81"/>
      <c r="BF59" s="78"/>
      <c r="BG59" s="78"/>
      <c r="BH59" s="78"/>
      <c r="BI59" s="78"/>
    </row>
    <row r="60" spans="7:61">
      <c r="G60" s="79"/>
      <c r="H60" s="79"/>
      <c r="BC60" s="78"/>
      <c r="BD60" s="81"/>
      <c r="BF60" s="78"/>
      <c r="BG60" s="78"/>
      <c r="BH60" s="78"/>
      <c r="BI60" s="78"/>
    </row>
    <row r="61" spans="7:61">
      <c r="G61" s="79"/>
      <c r="H61" s="79"/>
      <c r="BC61" s="78"/>
      <c r="BD61" s="81"/>
      <c r="BF61" s="78"/>
      <c r="BG61" s="78"/>
      <c r="BH61" s="78"/>
      <c r="BI61" s="78"/>
    </row>
    <row r="62" spans="7:61">
      <c r="BC62" s="78"/>
      <c r="BD62" s="81"/>
      <c r="BF62" s="78"/>
      <c r="BG62" s="78"/>
      <c r="BH62" s="78"/>
      <c r="BI62" s="78"/>
    </row>
    <row r="63" spans="7:61">
      <c r="BC63" s="78"/>
      <c r="BD63" s="81"/>
      <c r="BF63" s="78"/>
      <c r="BG63" s="78"/>
      <c r="BH63" s="78"/>
      <c r="BI63" s="78"/>
    </row>
    <row r="64" spans="7:61">
      <c r="BC64" s="78"/>
      <c r="BD64" s="81"/>
      <c r="BF64" s="78"/>
      <c r="BG64" s="78"/>
      <c r="BH64" s="78"/>
      <c r="BI64" s="78"/>
    </row>
    <row r="65" spans="11:61">
      <c r="BC65" s="78"/>
      <c r="BD65" s="81"/>
      <c r="BF65" s="78"/>
      <c r="BG65" s="78"/>
      <c r="BH65" s="78"/>
      <c r="BI65" s="78"/>
    </row>
    <row r="66" spans="11:61">
      <c r="BC66" s="78"/>
      <c r="BD66" s="81"/>
      <c r="BF66" s="78"/>
      <c r="BG66" s="78"/>
      <c r="BH66" s="78"/>
      <c r="BI66" s="78"/>
    </row>
    <row r="67" spans="11:61">
      <c r="BC67" s="78"/>
      <c r="BD67" s="81"/>
      <c r="BF67" s="78"/>
      <c r="BG67" s="78"/>
      <c r="BH67" s="78"/>
      <c r="BI67" s="78"/>
    </row>
    <row r="69" spans="11:61" ht="12.75">
      <c r="K69" s="79"/>
      <c r="L69" s="82"/>
      <c r="M69" s="79"/>
      <c r="N69" s="79"/>
    </row>
    <row r="70" spans="11:61" ht="12.75">
      <c r="K70" s="79"/>
      <c r="L70" s="82"/>
      <c r="M70" s="79"/>
      <c r="N70" s="79"/>
    </row>
    <row r="71" spans="11:61" ht="12.75">
      <c r="K71" s="79"/>
      <c r="L71" s="82"/>
      <c r="M71" s="79"/>
      <c r="N71" s="79"/>
    </row>
    <row r="72" spans="11:61" ht="12.75">
      <c r="K72" s="79"/>
      <c r="L72" s="82"/>
      <c r="M72" s="79"/>
      <c r="N72" s="79"/>
    </row>
    <row r="73" spans="11:61" ht="12.75">
      <c r="K73" s="79"/>
      <c r="L73" s="82"/>
      <c r="M73" s="79"/>
      <c r="N73" s="79"/>
    </row>
    <row r="74" spans="11:61" ht="12.75">
      <c r="K74" s="79"/>
      <c r="L74" s="82"/>
      <c r="M74" s="79"/>
      <c r="N74" s="79"/>
    </row>
    <row r="75" spans="11:61" ht="12.75">
      <c r="K75" s="79"/>
      <c r="L75" s="82"/>
      <c r="M75" s="79"/>
      <c r="N75" s="79"/>
    </row>
    <row r="76" spans="11:61" ht="12.75">
      <c r="K76" s="79"/>
      <c r="L76" s="82"/>
      <c r="M76" s="79"/>
      <c r="N76" s="79"/>
    </row>
  </sheetData>
  <sheetProtection algorithmName="SHA-512" hashValue="MLd+kW/dWSop905OofHkGWwNVoFRaZNYWctq9adR6SWJTB1xlROcBDsCabGHuSaKHWDQG7+uuoelgWFKJA2AIA==" saltValue="/wy3uzPUob/Z7ImJhSNvUA==" spinCount="100000" sheet="1" objects="1" scenarios="1"/>
  <mergeCells count="101">
    <mergeCell ref="Z32:AE34"/>
    <mergeCell ref="AF32:AI34"/>
    <mergeCell ref="AJ32:AN34"/>
    <mergeCell ref="AK31:AP31"/>
    <mergeCell ref="AS29:AU30"/>
    <mergeCell ref="AS26:AU26"/>
    <mergeCell ref="AR17:AS17"/>
    <mergeCell ref="AS23:AU23"/>
    <mergeCell ref="AH17:AK17"/>
    <mergeCell ref="AN17:AO17"/>
    <mergeCell ref="AR31:AT31"/>
    <mergeCell ref="AK27:AN27"/>
    <mergeCell ref="AR29:AR30"/>
    <mergeCell ref="AL29:AO29"/>
    <mergeCell ref="AK30:AN30"/>
    <mergeCell ref="AR27:AT27"/>
    <mergeCell ref="AL26:AO26"/>
    <mergeCell ref="Z30:AD30"/>
    <mergeCell ref="AR24:AT24"/>
    <mergeCell ref="AE5:AU5"/>
    <mergeCell ref="AO3:AQ4"/>
    <mergeCell ref="AR3:AS3"/>
    <mergeCell ref="AR4:AS4"/>
    <mergeCell ref="Y5:AC5"/>
    <mergeCell ref="AH14:AM14"/>
    <mergeCell ref="AG9:AL9"/>
    <mergeCell ref="P17:S17"/>
    <mergeCell ref="AN20:AO20"/>
    <mergeCell ref="AH8:AM8"/>
    <mergeCell ref="AH11:AM11"/>
    <mergeCell ref="AD9:AD14"/>
    <mergeCell ref="R7:U7"/>
    <mergeCell ref="AR18:AS18"/>
    <mergeCell ref="Y20:AA20"/>
    <mergeCell ref="AR16:AS16"/>
    <mergeCell ref="O12:R12"/>
    <mergeCell ref="O18:R18"/>
    <mergeCell ref="O15:R15"/>
    <mergeCell ref="P14:S14"/>
    <mergeCell ref="AG15:AL15"/>
    <mergeCell ref="AG12:AL12"/>
    <mergeCell ref="AG18:AJ18"/>
    <mergeCell ref="X30:Y30"/>
    <mergeCell ref="Z28:AD28"/>
    <mergeCell ref="P20:S20"/>
    <mergeCell ref="AD17:AD21"/>
    <mergeCell ref="P23:S23"/>
    <mergeCell ref="O22:U22"/>
    <mergeCell ref="O24:R24"/>
    <mergeCell ref="T17:W17"/>
    <mergeCell ref="P26:S26"/>
    <mergeCell ref="R29:U29"/>
    <mergeCell ref="O27:R27"/>
    <mergeCell ref="Y17:AA17"/>
    <mergeCell ref="X29:Y29"/>
    <mergeCell ref="Q30:T30"/>
    <mergeCell ref="Z29:AD29"/>
    <mergeCell ref="T23:W23"/>
    <mergeCell ref="F29:G29"/>
    <mergeCell ref="B25:E25"/>
    <mergeCell ref="O21:R21"/>
    <mergeCell ref="C8:J8"/>
    <mergeCell ref="B24:E24"/>
    <mergeCell ref="B33:E33"/>
    <mergeCell ref="L26:L33"/>
    <mergeCell ref="F32:G32"/>
    <mergeCell ref="F33:G33"/>
    <mergeCell ref="F30:G30"/>
    <mergeCell ref="B26:E26"/>
    <mergeCell ref="B32:E32"/>
    <mergeCell ref="B29:E29"/>
    <mergeCell ref="F9:H9"/>
    <mergeCell ref="B30:E30"/>
    <mergeCell ref="B31:E31"/>
    <mergeCell ref="Q33:T33"/>
    <mergeCell ref="R32:U32"/>
    <mergeCell ref="F31:G31"/>
    <mergeCell ref="L11:L24"/>
    <mergeCell ref="B20:H22"/>
    <mergeCell ref="B2:G3"/>
    <mergeCell ref="B7:C7"/>
    <mergeCell ref="B23:E23"/>
    <mergeCell ref="O16:AA16"/>
    <mergeCell ref="X18:Z18"/>
    <mergeCell ref="X21:Z21"/>
    <mergeCell ref="B28:E28"/>
    <mergeCell ref="X28:Y28"/>
    <mergeCell ref="F28:G28"/>
    <mergeCell ref="F27:G27"/>
    <mergeCell ref="F23:H23"/>
    <mergeCell ref="F24:G24"/>
    <mergeCell ref="B27:E27"/>
    <mergeCell ref="F25:G25"/>
    <mergeCell ref="D7:H7"/>
    <mergeCell ref="G11:H11"/>
    <mergeCell ref="G14:H14"/>
    <mergeCell ref="F15:G15"/>
    <mergeCell ref="F12:G12"/>
    <mergeCell ref="P11:S11"/>
    <mergeCell ref="F26:G26"/>
    <mergeCell ref="AA3:AC3"/>
  </mergeCells>
  <phoneticPr fontId="3"/>
  <dataValidations count="3">
    <dataValidation type="custom" allowBlank="1" showInputMessage="1" showErrorMessage="1" error="入力は少数第1位までにして下さい。" sqref="AT13:AT14 V7:W7">
      <formula1>V7=ROUND(V7,1)</formula1>
    </dataValidation>
    <dataValidation type="custom" allowBlank="1" showInputMessage="1" showErrorMessage="1" error="入力は少数第2位までにしてください。" sqref="AR31:AT31 F15:G15 O12:R12 O15:R15 O18:R18 O21:R21 O24:R24 AG9:AL9 AG12:AL12 AG15:AL15 AT16:AT18 AN21 Z28:AD30 AR27:AT27 AK30:AN30 F24:G33">
      <formula1>F9=ROUND(F9,2)</formula1>
    </dataValidation>
    <dataValidation type="textLength" allowBlank="1" showInputMessage="1" showErrorMessage="1" errorTitle="要確認" error="「廃ｱﾙｶﾘ」は、中間処理を経ずに「最終処分」はできません。" sqref="Q33:T33">
      <formula1>0</formula1>
      <formula2>0</formula2>
    </dataValidation>
  </dataValidations>
  <pageMargins left="0.59055118110236227" right="0.59055118110236227" top="0.62992125984251968" bottom="0.39370078740157483" header="0.51181102362204722" footer="0"/>
  <pageSetup paperSize="9" scale="70" orientation="landscape"/>
  <headerFooter alignWithMargins="0"/>
  <drawing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pageSetUpPr fitToPage="1"/>
  </sheetPr>
  <dimension ref="B1:BI76"/>
  <sheetViews>
    <sheetView showGridLines="0" topLeftCell="A7" zoomScaleNormal="100" workbookViewId="0">
      <selection activeCell="AK31" sqref="AK31:AP31"/>
    </sheetView>
  </sheetViews>
  <sheetFormatPr defaultColWidth="9" defaultRowHeight="12"/>
  <cols>
    <col min="1" max="2" width="2.875" style="50" customWidth="1"/>
    <col min="3" max="3" width="17.375" style="50" customWidth="1"/>
    <col min="4" max="5" width="2.875" style="50" customWidth="1"/>
    <col min="6" max="6" width="3" style="50" customWidth="1"/>
    <col min="7" max="7" width="11.5" style="50" customWidth="1"/>
    <col min="8" max="8" width="2.375" style="50" customWidth="1"/>
    <col min="9" max="10" width="2.5" style="50" customWidth="1"/>
    <col min="11" max="11" width="2.75" style="50" customWidth="1"/>
    <col min="12" max="12" width="2.875" style="50" customWidth="1"/>
    <col min="13" max="14" width="2.75" style="50" customWidth="1"/>
    <col min="15" max="15" width="3" style="50" customWidth="1"/>
    <col min="16" max="18" width="4.75" style="50" customWidth="1"/>
    <col min="19" max="21" width="2.875" style="50" customWidth="1"/>
    <col min="22" max="23" width="2.5" style="50" customWidth="1"/>
    <col min="24" max="24" width="2.875" style="50" customWidth="1"/>
    <col min="25" max="25" width="7.75" style="50" customWidth="1"/>
    <col min="26" max="26" width="4.75" style="50" customWidth="1"/>
    <col min="27" max="27" width="2" style="50" customWidth="1"/>
    <col min="28" max="29" width="2.375" style="50" customWidth="1"/>
    <col min="30" max="30" width="3.125" style="50" customWidth="1"/>
    <col min="31" max="32" width="2.375" style="50" customWidth="1"/>
    <col min="33" max="33" width="2.875" style="50" customWidth="1"/>
    <col min="34" max="34" width="7.75" style="50" customWidth="1"/>
    <col min="35" max="36" width="4.375" style="50" customWidth="1"/>
    <col min="37" max="37" width="3.375" style="50" customWidth="1"/>
    <col min="38" max="38" width="2.75" style="50" customWidth="1"/>
    <col min="39" max="39" width="2.875" style="50" customWidth="1"/>
    <col min="40" max="40" width="10.75" style="50" customWidth="1"/>
    <col min="41" max="41" width="2.875" style="50" customWidth="1"/>
    <col min="42" max="43" width="2.5" style="50" customWidth="1"/>
    <col min="44" max="44" width="2.75" style="50" customWidth="1"/>
    <col min="45" max="45" width="7.75" style="50" customWidth="1"/>
    <col min="46" max="46" width="11.75" style="50" customWidth="1"/>
    <col min="47" max="47" width="1.875" style="50" customWidth="1"/>
    <col min="48" max="57" width="9" style="50"/>
    <col min="58" max="58" width="16.25" style="50" customWidth="1"/>
    <col min="59" max="16384" width="9" style="50"/>
  </cols>
  <sheetData>
    <row r="1" spans="2:47" ht="27" customHeight="1">
      <c r="F1" s="49"/>
      <c r="R1" s="96" t="s">
        <v>74</v>
      </c>
      <c r="S1" s="96" t="s">
        <v>325</v>
      </c>
    </row>
    <row r="2" spans="2:47" ht="12" customHeight="1" thickBot="1">
      <c r="B2" s="826" t="s">
        <v>275</v>
      </c>
      <c r="C2" s="826"/>
      <c r="D2" s="826"/>
      <c r="E2" s="826"/>
      <c r="F2" s="826"/>
      <c r="G2" s="826"/>
      <c r="H2" s="131"/>
      <c r="I2" s="131"/>
      <c r="J2" s="131"/>
      <c r="K2" s="131"/>
      <c r="L2" s="131"/>
      <c r="M2" s="131"/>
      <c r="N2" s="131"/>
      <c r="O2" s="131"/>
      <c r="P2" s="131"/>
      <c r="Q2" s="131"/>
      <c r="R2" s="131"/>
      <c r="S2" s="131"/>
      <c r="T2" s="131"/>
      <c r="U2" s="131"/>
      <c r="V2" s="131"/>
      <c r="W2" s="131"/>
      <c r="X2" s="111"/>
      <c r="Y2" s="51"/>
      <c r="Z2" s="51"/>
      <c r="AA2" s="51"/>
      <c r="AB2" s="51"/>
      <c r="AC2" s="51"/>
      <c r="AD2" s="51"/>
      <c r="AE2" s="51"/>
      <c r="AF2" s="51"/>
      <c r="AG2" s="51"/>
      <c r="AH2" s="51"/>
      <c r="AI2" s="51"/>
      <c r="AJ2" s="51"/>
      <c r="AK2" s="51"/>
      <c r="AL2" s="51"/>
      <c r="AM2" s="51"/>
      <c r="AN2" s="51"/>
      <c r="AO2" s="51"/>
      <c r="AP2" s="51"/>
      <c r="AQ2" s="51"/>
      <c r="AR2" s="51"/>
      <c r="AS2" s="51"/>
      <c r="AT2" s="124"/>
      <c r="AU2" s="122"/>
    </row>
    <row r="3" spans="2:47" ht="13.15" customHeight="1">
      <c r="B3" s="826"/>
      <c r="C3" s="826"/>
      <c r="D3" s="826"/>
      <c r="E3" s="826"/>
      <c r="F3" s="826"/>
      <c r="G3" s="826"/>
      <c r="H3" s="131"/>
      <c r="I3" s="131"/>
      <c r="J3" s="131"/>
      <c r="K3" s="131"/>
      <c r="L3" s="131"/>
      <c r="M3" s="131"/>
      <c r="N3" s="131"/>
      <c r="O3" s="131"/>
      <c r="P3" s="131"/>
      <c r="Q3" s="131"/>
      <c r="R3" s="131"/>
      <c r="S3" s="131"/>
      <c r="T3" s="131"/>
      <c r="U3" s="131"/>
      <c r="V3" s="131"/>
      <c r="W3" s="131"/>
      <c r="X3" s="111"/>
      <c r="Y3" s="52"/>
      <c r="Z3" s="52"/>
      <c r="AA3" s="883"/>
      <c r="AB3" s="883"/>
      <c r="AC3" s="883"/>
      <c r="AD3" s="103"/>
      <c r="AE3" s="112"/>
      <c r="AF3" s="112"/>
      <c r="AG3" s="112"/>
      <c r="AH3" s="112"/>
      <c r="AI3" s="112"/>
      <c r="AJ3" s="112"/>
      <c r="AK3" s="112"/>
      <c r="AL3" s="112"/>
      <c r="AM3" s="112"/>
      <c r="AN3" s="112"/>
      <c r="AO3" s="905" t="s">
        <v>329</v>
      </c>
      <c r="AP3" s="888"/>
      <c r="AQ3" s="889"/>
      <c r="AR3" s="881" t="s">
        <v>0</v>
      </c>
      <c r="AS3" s="882"/>
      <c r="AT3" s="123" t="s">
        <v>87</v>
      </c>
      <c r="AU3" s="112"/>
    </row>
    <row r="4" spans="2:47" ht="14.25" thickBot="1">
      <c r="C4" s="111"/>
      <c r="F4" s="111"/>
      <c r="G4" s="111"/>
      <c r="H4" s="111"/>
      <c r="I4" s="111"/>
      <c r="J4" s="111"/>
      <c r="K4" s="111"/>
      <c r="L4" s="111"/>
      <c r="M4" s="111"/>
      <c r="N4" s="111"/>
      <c r="O4" s="111"/>
      <c r="P4" s="111"/>
      <c r="Q4" s="111"/>
      <c r="R4" s="111"/>
      <c r="S4" s="111"/>
      <c r="T4" s="111"/>
      <c r="U4" s="111"/>
      <c r="V4" s="111"/>
      <c r="W4" s="111"/>
      <c r="X4" s="111"/>
      <c r="Y4" s="52"/>
      <c r="Z4" s="52"/>
      <c r="AA4" s="113"/>
      <c r="AB4" s="113"/>
      <c r="AC4" s="113"/>
      <c r="AD4" s="103"/>
      <c r="AE4" s="112"/>
      <c r="AF4" s="112"/>
      <c r="AG4" s="112"/>
      <c r="AH4" s="112"/>
      <c r="AI4" s="112"/>
      <c r="AJ4" s="112"/>
      <c r="AK4" s="112"/>
      <c r="AL4" s="112"/>
      <c r="AM4" s="112"/>
      <c r="AN4" s="112"/>
      <c r="AO4" s="890"/>
      <c r="AP4" s="891"/>
      <c r="AQ4" s="892"/>
      <c r="AR4" s="893" t="str">
        <f>+表紙!Q29</f>
        <v>〇</v>
      </c>
      <c r="AS4" s="894"/>
      <c r="AT4" s="444">
        <f>+表紙!T29</f>
        <v>0</v>
      </c>
      <c r="AU4" s="112"/>
    </row>
    <row r="5" spans="2:47" ht="15" customHeight="1">
      <c r="B5" s="159" t="s">
        <v>83</v>
      </c>
      <c r="C5" s="159"/>
      <c r="F5" s="159"/>
      <c r="G5" s="110"/>
      <c r="H5" s="110"/>
      <c r="I5" s="110"/>
      <c r="J5" s="110"/>
      <c r="K5" s="110"/>
      <c r="L5" s="52"/>
      <c r="M5" s="52"/>
      <c r="N5" s="52"/>
      <c r="O5" s="52"/>
      <c r="P5" s="52"/>
      <c r="Q5" s="52"/>
      <c r="R5" s="52"/>
      <c r="S5" s="52"/>
      <c r="T5" s="52"/>
      <c r="U5" s="52"/>
      <c r="V5" s="52"/>
      <c r="W5" s="52"/>
      <c r="X5" s="52"/>
      <c r="Y5" s="906" t="s">
        <v>80</v>
      </c>
      <c r="Z5" s="906"/>
      <c r="AA5" s="907"/>
      <c r="AB5" s="907"/>
      <c r="AC5" s="907"/>
      <c r="AD5" s="103" t="s">
        <v>76</v>
      </c>
      <c r="AE5" s="895" t="str">
        <f>+表紙!F48</f>
        <v>日本飛行機株式会社　横浜工場</v>
      </c>
      <c r="AF5" s="895"/>
      <c r="AG5" s="895"/>
      <c r="AH5" s="895"/>
      <c r="AI5" s="895"/>
      <c r="AJ5" s="895"/>
      <c r="AK5" s="895"/>
      <c r="AL5" s="895"/>
      <c r="AM5" s="895"/>
      <c r="AN5" s="895"/>
      <c r="AO5" s="895"/>
      <c r="AP5" s="895"/>
      <c r="AQ5" s="895"/>
      <c r="AR5" s="895"/>
      <c r="AS5" s="895"/>
      <c r="AT5" s="895"/>
      <c r="AU5" s="895"/>
    </row>
    <row r="6" spans="2:47" ht="24.75" customHeight="1" thickBot="1">
      <c r="B6" s="494" t="s">
        <v>416</v>
      </c>
      <c r="C6" s="138"/>
      <c r="F6" s="138"/>
      <c r="G6" s="138"/>
      <c r="H6" s="138"/>
      <c r="I6" s="138"/>
      <c r="J6" s="138"/>
      <c r="K6" s="138"/>
      <c r="L6" s="138"/>
      <c r="M6" s="138"/>
      <c r="N6" s="138"/>
      <c r="O6" s="138"/>
      <c r="P6" s="138"/>
      <c r="Q6" s="138"/>
      <c r="R6" s="138"/>
      <c r="S6" s="138"/>
      <c r="T6" s="138"/>
      <c r="U6" s="138"/>
      <c r="V6" s="138"/>
      <c r="W6" s="138"/>
      <c r="X6" s="138"/>
      <c r="AB6" s="52"/>
      <c r="AC6" s="52"/>
      <c r="AD6" s="52"/>
      <c r="AE6" s="52"/>
      <c r="AF6" s="52"/>
      <c r="AG6" s="52"/>
      <c r="AH6" s="52"/>
      <c r="AI6" s="52"/>
      <c r="AJ6" s="52"/>
      <c r="AK6" s="52"/>
      <c r="AL6" s="52"/>
      <c r="AM6" s="52"/>
      <c r="AN6" s="52"/>
      <c r="AO6" s="52"/>
      <c r="AP6" s="52"/>
      <c r="AQ6" s="52"/>
      <c r="AR6" s="52"/>
      <c r="AS6" s="52"/>
      <c r="AT6" s="52"/>
      <c r="AU6" s="52"/>
    </row>
    <row r="7" spans="2:47" ht="28.15" customHeight="1" thickBot="1">
      <c r="B7" s="837" t="s">
        <v>292</v>
      </c>
      <c r="C7" s="838"/>
      <c r="D7" s="834" t="s">
        <v>347</v>
      </c>
      <c r="E7" s="835"/>
      <c r="F7" s="835"/>
      <c r="G7" s="835"/>
      <c r="H7" s="836"/>
      <c r="I7" s="148"/>
      <c r="J7" s="63"/>
      <c r="K7" s="161"/>
      <c r="L7" s="161"/>
      <c r="M7" s="161"/>
      <c r="N7" s="161"/>
      <c r="O7" s="161"/>
      <c r="P7" s="161"/>
      <c r="Q7" s="161"/>
      <c r="R7" s="827"/>
      <c r="S7" s="828"/>
      <c r="T7" s="828"/>
      <c r="U7" s="828"/>
      <c r="V7" s="463"/>
      <c r="W7" s="463"/>
      <c r="X7" s="139"/>
      <c r="AA7" s="1"/>
      <c r="AB7" s="1"/>
      <c r="AC7" s="1"/>
      <c r="AD7" s="1"/>
      <c r="AE7" s="106"/>
      <c r="AF7" s="106"/>
      <c r="AG7" s="106"/>
      <c r="AH7" s="106"/>
      <c r="AI7" s="106"/>
      <c r="AJ7" s="106"/>
      <c r="AK7" s="106"/>
      <c r="AL7" s="106"/>
      <c r="AM7" s="164"/>
      <c r="AN7" s="63"/>
      <c r="AO7" s="63"/>
      <c r="AP7" s="63"/>
      <c r="AQ7" s="63"/>
      <c r="AR7" s="216"/>
      <c r="AS7" s="216"/>
      <c r="AT7"/>
      <c r="AU7"/>
    </row>
    <row r="8" spans="2:47" ht="28.15" customHeight="1" thickTop="1" thickBot="1">
      <c r="B8" s="53" t="s">
        <v>82</v>
      </c>
      <c r="C8" s="851" t="s">
        <v>85</v>
      </c>
      <c r="D8" s="851"/>
      <c r="E8" s="851"/>
      <c r="F8" s="851"/>
      <c r="G8" s="851"/>
      <c r="H8" s="851"/>
      <c r="I8" s="851"/>
      <c r="J8" s="851"/>
      <c r="K8" s="153"/>
      <c r="L8" s="153"/>
      <c r="M8" s="153"/>
      <c r="N8" s="153"/>
      <c r="O8" s="153"/>
      <c r="P8" s="153"/>
      <c r="Q8" s="153"/>
      <c r="R8" s="153"/>
      <c r="S8" s="153"/>
      <c r="T8" s="153"/>
      <c r="U8" s="153"/>
      <c r="V8" s="140"/>
      <c r="W8" s="140"/>
      <c r="X8" s="140"/>
      <c r="Y8" s="106"/>
      <c r="Z8" s="106"/>
      <c r="AA8" s="106"/>
      <c r="AB8" s="106"/>
      <c r="AC8" s="106"/>
      <c r="AD8" s="106"/>
      <c r="AE8" s="63"/>
      <c r="AF8" s="59"/>
      <c r="AG8" s="55" t="s">
        <v>29</v>
      </c>
      <c r="AH8" s="806" t="s">
        <v>342</v>
      </c>
      <c r="AI8" s="806"/>
      <c r="AJ8" s="806"/>
      <c r="AK8" s="806"/>
      <c r="AL8" s="806"/>
      <c r="AM8" s="807"/>
      <c r="AN8" s="63"/>
      <c r="AO8" s="63"/>
      <c r="AP8" s="63"/>
      <c r="AQ8" s="63"/>
      <c r="AR8" s="216"/>
      <c r="AS8" s="216"/>
      <c r="AT8"/>
      <c r="AU8"/>
    </row>
    <row r="9" spans="2:47" ht="24.75" customHeight="1" thickTop="1" thickBot="1">
      <c r="B9" s="213" t="s">
        <v>226</v>
      </c>
      <c r="F9" s="831" t="s">
        <v>153</v>
      </c>
      <c r="G9" s="832"/>
      <c r="H9" s="833"/>
      <c r="I9" s="153"/>
      <c r="J9" s="153"/>
      <c r="K9" s="153"/>
      <c r="L9" s="153"/>
      <c r="M9" s="153"/>
      <c r="N9" s="153"/>
      <c r="O9" s="153"/>
      <c r="P9" s="153"/>
      <c r="Q9" s="153"/>
      <c r="R9" s="153"/>
      <c r="S9" s="153"/>
      <c r="T9" s="153"/>
      <c r="U9" s="153"/>
      <c r="V9" s="140"/>
      <c r="W9" s="140"/>
      <c r="X9" s="140"/>
      <c r="Y9" s="106"/>
      <c r="Z9" s="106"/>
      <c r="AA9" s="106"/>
      <c r="AB9" s="106"/>
      <c r="AC9" s="106"/>
      <c r="AD9" s="869" t="s">
        <v>20</v>
      </c>
      <c r="AE9" s="66"/>
      <c r="AG9" s="820"/>
      <c r="AH9" s="821"/>
      <c r="AI9" s="821"/>
      <c r="AJ9" s="821"/>
      <c r="AK9" s="821"/>
      <c r="AL9" s="821"/>
      <c r="AM9" s="62" t="s">
        <v>13</v>
      </c>
      <c r="AN9" s="63"/>
      <c r="AO9" s="63"/>
      <c r="AP9" s="63"/>
      <c r="AQ9" s="63"/>
      <c r="AR9" s="216"/>
      <c r="AS9" s="216"/>
      <c r="AT9"/>
      <c r="AU9"/>
    </row>
    <row r="10" spans="2:47" ht="24.75" customHeight="1" thickTop="1" thickBot="1">
      <c r="F10" s="107"/>
      <c r="G10" s="133"/>
      <c r="H10" s="133"/>
      <c r="I10" s="133"/>
      <c r="J10" s="133"/>
      <c r="K10" s="133"/>
      <c r="L10" s="133"/>
      <c r="M10" s="133"/>
      <c r="N10" s="133"/>
      <c r="O10" s="133"/>
      <c r="P10" s="133"/>
      <c r="Q10" s="133"/>
      <c r="R10" s="133"/>
      <c r="S10" s="133"/>
      <c r="T10" s="133"/>
      <c r="U10" s="133"/>
      <c r="V10" s="134"/>
      <c r="W10" s="134"/>
      <c r="X10" s="134"/>
      <c r="Y10" s="106"/>
      <c r="Z10" s="106"/>
      <c r="AA10" s="106"/>
      <c r="AC10" s="63"/>
      <c r="AD10" s="870"/>
      <c r="AE10" s="66"/>
      <c r="AM10" s="63"/>
      <c r="AN10" s="63"/>
      <c r="AO10" s="63"/>
      <c r="AP10" s="63"/>
      <c r="AQ10" s="63"/>
      <c r="AR10" s="216"/>
      <c r="AS10" s="216"/>
      <c r="AT10"/>
      <c r="AU10"/>
    </row>
    <row r="11" spans="2:47" ht="27" customHeight="1" thickTop="1" thickBot="1">
      <c r="C11" s="168" t="s">
        <v>154</v>
      </c>
      <c r="F11" s="55" t="s">
        <v>17</v>
      </c>
      <c r="G11" s="806" t="s">
        <v>339</v>
      </c>
      <c r="H11" s="807"/>
      <c r="I11" s="56"/>
      <c r="J11" s="57"/>
      <c r="K11" s="58"/>
      <c r="L11" s="823" t="s">
        <v>18</v>
      </c>
      <c r="M11" s="58"/>
      <c r="N11" s="59"/>
      <c r="O11" s="55" t="s">
        <v>19</v>
      </c>
      <c r="P11" s="829" t="s">
        <v>241</v>
      </c>
      <c r="Q11" s="829"/>
      <c r="R11" s="829"/>
      <c r="S11" s="830"/>
      <c r="T11" s="215"/>
      <c r="U11" s="75"/>
      <c r="V11" s="63"/>
      <c r="W11" s="63"/>
      <c r="X11"/>
      <c r="Y11"/>
      <c r="Z11"/>
      <c r="AA11"/>
      <c r="AB11" s="63"/>
      <c r="AC11" s="72"/>
      <c r="AD11" s="870"/>
      <c r="AE11" s="150"/>
      <c r="AF11" s="59"/>
      <c r="AG11" s="55" t="s">
        <v>36</v>
      </c>
      <c r="AH11" s="806" t="s">
        <v>245</v>
      </c>
      <c r="AI11" s="806"/>
      <c r="AJ11" s="806"/>
      <c r="AK11" s="806"/>
      <c r="AL11" s="806"/>
      <c r="AM11" s="807"/>
      <c r="AN11" s="63"/>
      <c r="AO11" s="63"/>
      <c r="AP11" s="63"/>
      <c r="AQ11" s="63"/>
      <c r="AR11" s="216"/>
      <c r="AS11" s="216"/>
      <c r="AT11"/>
      <c r="AU11"/>
    </row>
    <row r="12" spans="2:47" ht="24.75" customHeight="1" thickTop="1" thickBot="1">
      <c r="F12" s="810">
        <f>+ROUND(O12,2)+ROUND(O15,2)+ROUND(O18,2)+ROUND(O24,2)+O27-ROUND(F15,2)</f>
        <v>0.01</v>
      </c>
      <c r="G12" s="811"/>
      <c r="H12" s="62" t="s">
        <v>13</v>
      </c>
      <c r="I12" s="63"/>
      <c r="J12" s="64"/>
      <c r="K12" s="63"/>
      <c r="L12" s="824"/>
      <c r="M12" s="65"/>
      <c r="O12" s="820"/>
      <c r="P12" s="873"/>
      <c r="Q12" s="873"/>
      <c r="R12" s="873"/>
      <c r="S12" s="62" t="s">
        <v>13</v>
      </c>
      <c r="T12" s="63"/>
      <c r="U12" s="63"/>
      <c r="V12" s="63"/>
      <c r="W12" s="63"/>
      <c r="X12"/>
      <c r="Y12"/>
      <c r="Z12"/>
      <c r="AA12"/>
      <c r="AB12" s="66"/>
      <c r="AD12" s="870"/>
      <c r="AF12" s="142"/>
      <c r="AG12" s="820"/>
      <c r="AH12" s="821"/>
      <c r="AI12" s="821"/>
      <c r="AJ12" s="821"/>
      <c r="AK12" s="821"/>
      <c r="AL12" s="821"/>
      <c r="AM12" s="62" t="s">
        <v>13</v>
      </c>
      <c r="AN12" s="63"/>
      <c r="AO12" s="63"/>
      <c r="AP12" s="63"/>
      <c r="AQ12" s="63"/>
      <c r="AR12" s="216"/>
      <c r="AS12" s="216"/>
      <c r="AT12"/>
      <c r="AU12"/>
    </row>
    <row r="13" spans="2:47" ht="24.75" customHeight="1" thickTop="1" thickBot="1">
      <c r="I13" s="63"/>
      <c r="J13" s="67"/>
      <c r="K13" s="63"/>
      <c r="L13" s="824"/>
      <c r="M13" s="66"/>
      <c r="T13" s="63"/>
      <c r="U13" s="63"/>
      <c r="V13" s="63"/>
      <c r="W13" s="63"/>
      <c r="X13"/>
      <c r="Y13"/>
      <c r="Z13"/>
      <c r="AA13"/>
      <c r="AB13" s="66"/>
      <c r="AD13" s="870"/>
      <c r="AF13" s="148"/>
      <c r="AG13" s="145"/>
      <c r="AH13" s="146"/>
      <c r="AI13" s="146"/>
      <c r="AJ13" s="146"/>
      <c r="AK13" s="146"/>
      <c r="AL13" s="147"/>
      <c r="AM13" s="147"/>
      <c r="AP13" s="51"/>
      <c r="AQ13" s="51"/>
      <c r="AR13" s="144"/>
      <c r="AS13" s="144"/>
      <c r="AT13" s="463"/>
      <c r="AU13" s="63"/>
    </row>
    <row r="14" spans="2:47" ht="27" customHeight="1" thickTop="1" thickBot="1">
      <c r="F14" s="69" t="s">
        <v>399</v>
      </c>
      <c r="G14" s="822" t="s">
        <v>160</v>
      </c>
      <c r="H14" s="809"/>
      <c r="I14" s="70"/>
      <c r="J14" s="71"/>
      <c r="K14" s="63"/>
      <c r="L14" s="824"/>
      <c r="M14" s="66"/>
      <c r="N14" s="58"/>
      <c r="O14" s="55" t="s">
        <v>24</v>
      </c>
      <c r="P14" s="829" t="s">
        <v>296</v>
      </c>
      <c r="Q14" s="829"/>
      <c r="R14" s="829"/>
      <c r="S14" s="830"/>
      <c r="T14" s="215"/>
      <c r="U14" s="75"/>
      <c r="V14" s="63"/>
      <c r="W14" s="63"/>
      <c r="X14"/>
      <c r="Y14"/>
      <c r="Z14"/>
      <c r="AA14"/>
      <c r="AB14" s="66"/>
      <c r="AD14" s="871"/>
      <c r="AF14" s="149"/>
      <c r="AG14" s="61" t="s">
        <v>135</v>
      </c>
      <c r="AH14" s="865" t="s">
        <v>255</v>
      </c>
      <c r="AI14" s="865"/>
      <c r="AJ14" s="865"/>
      <c r="AK14" s="865"/>
      <c r="AL14" s="865"/>
      <c r="AM14" s="866"/>
      <c r="AN14"/>
      <c r="AR14" s="144"/>
      <c r="AS14" s="144"/>
      <c r="AT14" s="463"/>
      <c r="AU14" s="63"/>
    </row>
    <row r="15" spans="2:47" ht="24.75" customHeight="1" thickBot="1">
      <c r="F15" s="854"/>
      <c r="G15" s="855"/>
      <c r="H15" s="54" t="s">
        <v>13</v>
      </c>
      <c r="I15" s="63"/>
      <c r="J15" s="66"/>
      <c r="K15" s="63"/>
      <c r="L15" s="824"/>
      <c r="M15" s="66"/>
      <c r="O15" s="820"/>
      <c r="P15" s="874"/>
      <c r="Q15" s="874"/>
      <c r="R15" s="874"/>
      <c r="S15" s="62" t="s">
        <v>13</v>
      </c>
      <c r="T15" s="63"/>
      <c r="U15" s="63"/>
      <c r="V15" s="63"/>
      <c r="W15" s="63"/>
      <c r="X15"/>
      <c r="Y15"/>
      <c r="Z15"/>
      <c r="AA15"/>
      <c r="AB15" s="66"/>
      <c r="AG15" s="802"/>
      <c r="AH15" s="803"/>
      <c r="AI15" s="803"/>
      <c r="AJ15" s="803"/>
      <c r="AK15" s="803"/>
      <c r="AL15" s="803"/>
      <c r="AM15" s="54" t="s">
        <v>13</v>
      </c>
      <c r="AN15"/>
      <c r="AR15" s="73" t="s">
        <v>30</v>
      </c>
      <c r="AS15" s="74"/>
    </row>
    <row r="16" spans="2:47" ht="24.75" customHeight="1" thickTop="1" thickBot="1">
      <c r="J16" s="66"/>
      <c r="K16" s="63"/>
      <c r="L16" s="824"/>
      <c r="M16" s="66"/>
      <c r="O16" s="872" t="str">
        <f>+IF(X18=0,"",IF(X18-O18=X18,"エラー！：⑥残さ物量があるのに、④自ら中間処理した量がゼロになっています",""))</f>
        <v/>
      </c>
      <c r="P16" s="872"/>
      <c r="Q16" s="872"/>
      <c r="R16" s="872"/>
      <c r="S16" s="872"/>
      <c r="T16" s="872"/>
      <c r="U16" s="872"/>
      <c r="V16" s="872"/>
      <c r="W16" s="872"/>
      <c r="X16" s="872"/>
      <c r="Y16" s="872"/>
      <c r="Z16" s="872"/>
      <c r="AA16" s="872"/>
      <c r="AB16" s="66"/>
      <c r="AC16" s="63"/>
      <c r="AD16" s="211"/>
      <c r="AO16" s="60"/>
      <c r="AP16" s="63"/>
      <c r="AR16" s="804" t="s">
        <v>134</v>
      </c>
      <c r="AS16" s="805"/>
      <c r="AT16" s="357"/>
      <c r="AU16" s="54" t="s">
        <v>13</v>
      </c>
    </row>
    <row r="17" spans="2:48" ht="27" customHeight="1" thickTop="1" thickBot="1">
      <c r="J17" s="66"/>
      <c r="K17" s="63"/>
      <c r="L17" s="824"/>
      <c r="M17" s="66"/>
      <c r="N17" s="58"/>
      <c r="O17" s="55" t="s">
        <v>27</v>
      </c>
      <c r="P17" s="806" t="s">
        <v>242</v>
      </c>
      <c r="Q17" s="806"/>
      <c r="R17" s="806"/>
      <c r="S17" s="807"/>
      <c r="T17" s="867"/>
      <c r="U17" s="868"/>
      <c r="V17" s="868"/>
      <c r="W17" s="868"/>
      <c r="X17" s="141" t="s">
        <v>21</v>
      </c>
      <c r="Y17" s="806" t="s">
        <v>244</v>
      </c>
      <c r="Z17" s="806"/>
      <c r="AA17" s="807"/>
      <c r="AB17" s="154"/>
      <c r="AC17" s="149"/>
      <c r="AD17" s="812" t="s">
        <v>28</v>
      </c>
      <c r="AE17" s="58"/>
      <c r="AF17" s="58"/>
      <c r="AG17" s="361" t="s">
        <v>137</v>
      </c>
      <c r="AH17" s="822" t="s">
        <v>246</v>
      </c>
      <c r="AI17" s="822"/>
      <c r="AJ17" s="822"/>
      <c r="AK17" s="809"/>
      <c r="AL17" s="58"/>
      <c r="AM17" s="370"/>
      <c r="AN17" s="808" t="s">
        <v>222</v>
      </c>
      <c r="AO17" s="809"/>
      <c r="AP17" s="372"/>
      <c r="AR17" s="804" t="s">
        <v>228</v>
      </c>
      <c r="AS17" s="805"/>
      <c r="AT17" s="357"/>
      <c r="AU17" s="54" t="s">
        <v>13</v>
      </c>
      <c r="AV17" s="63"/>
    </row>
    <row r="18" spans="2:48" ht="24.75" customHeight="1" thickBot="1">
      <c r="J18" s="66"/>
      <c r="K18" s="63"/>
      <c r="L18" s="824"/>
      <c r="M18" s="66"/>
      <c r="O18" s="820"/>
      <c r="P18" s="873"/>
      <c r="Q18" s="873"/>
      <c r="R18" s="873"/>
      <c r="S18" s="62" t="s">
        <v>13</v>
      </c>
      <c r="T18"/>
      <c r="U18" s="363"/>
      <c r="V18"/>
      <c r="W18" s="220"/>
      <c r="X18" s="810">
        <f>+ROUND(AG9,2)+ROUND(AG12,2)+ROUND(AG15,2)+AG18</f>
        <v>0</v>
      </c>
      <c r="Y18" s="811"/>
      <c r="Z18" s="811"/>
      <c r="AA18" s="62" t="s">
        <v>4</v>
      </c>
      <c r="AB18" s="219"/>
      <c r="AC18" s="219"/>
      <c r="AD18" s="813"/>
      <c r="AG18" s="815">
        <f>+ROUND(AN18,2)+ROUND(AN21,2)</f>
        <v>0</v>
      </c>
      <c r="AH18" s="816"/>
      <c r="AI18" s="816"/>
      <c r="AJ18" s="816"/>
      <c r="AK18" s="54" t="s">
        <v>13</v>
      </c>
      <c r="AL18" s="65"/>
      <c r="AN18" s="445">
        <f>+ROUND(AT16,2)+ROUND(AT17,2)+ROUND(AT18,2)</f>
        <v>0</v>
      </c>
      <c r="AO18" s="54" t="s">
        <v>13</v>
      </c>
      <c r="AR18" s="804" t="s">
        <v>136</v>
      </c>
      <c r="AS18" s="805"/>
      <c r="AT18" s="357"/>
      <c r="AU18" s="54" t="s">
        <v>13</v>
      </c>
    </row>
    <row r="19" spans="2:48" ht="24.75" customHeight="1" thickTop="1" thickBot="1">
      <c r="J19" s="66"/>
      <c r="K19" s="63"/>
      <c r="L19" s="824"/>
      <c r="M19" s="66"/>
      <c r="O19" s="135"/>
      <c r="P19" s="362"/>
      <c r="Q19" s="223"/>
      <c r="R19" s="135"/>
      <c r="S19" s="135"/>
      <c r="T19" s="137"/>
      <c r="U19" s="364"/>
      <c r="V19" s="137"/>
      <c r="W19" s="137"/>
      <c r="X19" s="136"/>
      <c r="Y19" s="136"/>
      <c r="Z19" s="136"/>
      <c r="AA19" s="136"/>
      <c r="AB19" s="63"/>
      <c r="AC19" s="63"/>
      <c r="AD19" s="813"/>
      <c r="AG19" s="63"/>
      <c r="AH19" s="66"/>
      <c r="AI19" s="63"/>
      <c r="AJ19" s="63"/>
      <c r="AK19" s="63"/>
      <c r="AL19" s="66"/>
      <c r="AR19"/>
      <c r="AS19"/>
      <c r="AT19"/>
      <c r="AU19"/>
      <c r="AV19"/>
    </row>
    <row r="20" spans="2:48" ht="27" customHeight="1" thickTop="1" thickBot="1">
      <c r="B20" s="856" t="s">
        <v>417</v>
      </c>
      <c r="C20" s="856"/>
      <c r="D20" s="856"/>
      <c r="E20" s="856"/>
      <c r="F20" s="856"/>
      <c r="G20" s="856"/>
      <c r="H20" s="856"/>
      <c r="J20" s="66"/>
      <c r="K20" s="63"/>
      <c r="L20" s="824"/>
      <c r="M20" s="66"/>
      <c r="O20" s="55" t="s">
        <v>49</v>
      </c>
      <c r="P20" s="806" t="s">
        <v>243</v>
      </c>
      <c r="Q20" s="806"/>
      <c r="R20" s="806"/>
      <c r="S20" s="807"/>
      <c r="T20" s="135"/>
      <c r="U20" s="365"/>
      <c r="V20" s="368"/>
      <c r="W20" s="369"/>
      <c r="X20" s="141" t="s">
        <v>25</v>
      </c>
      <c r="Y20" s="806" t="s">
        <v>240</v>
      </c>
      <c r="Z20" s="806"/>
      <c r="AA20" s="807"/>
      <c r="AB20" s="63"/>
      <c r="AC20" s="63"/>
      <c r="AD20" s="813"/>
      <c r="AF20" s="63"/>
      <c r="AG20" s="63"/>
      <c r="AH20" s="66"/>
      <c r="AI20" s="63"/>
      <c r="AJ20" s="63"/>
      <c r="AK20" s="152"/>
      <c r="AL20" s="66"/>
      <c r="AM20" s="371"/>
      <c r="AN20" s="808" t="s">
        <v>223</v>
      </c>
      <c r="AO20" s="809"/>
      <c r="AP20" s="217"/>
      <c r="AQ20" s="63"/>
      <c r="AR20" s="68"/>
      <c r="AS20" s="68"/>
      <c r="AV20" s="63"/>
    </row>
    <row r="21" spans="2:48" ht="24.75" customHeight="1" thickBot="1">
      <c r="B21" s="856"/>
      <c r="C21" s="856"/>
      <c r="D21" s="856"/>
      <c r="E21" s="856"/>
      <c r="F21" s="856"/>
      <c r="G21" s="856"/>
      <c r="H21" s="856"/>
      <c r="J21" s="66"/>
      <c r="K21" s="63"/>
      <c r="L21" s="824"/>
      <c r="M21" s="66"/>
      <c r="O21" s="820"/>
      <c r="P21" s="864"/>
      <c r="Q21" s="864"/>
      <c r="R21" s="864"/>
      <c r="S21" s="62" t="s">
        <v>13</v>
      </c>
      <c r="T21" s="135"/>
      <c r="U21" s="135"/>
      <c r="V21" s="135"/>
      <c r="W21" s="135"/>
      <c r="X21" s="810">
        <f>+O18-X18</f>
        <v>0</v>
      </c>
      <c r="Y21" s="811"/>
      <c r="Z21" s="811"/>
      <c r="AA21" s="62" t="s">
        <v>4</v>
      </c>
      <c r="AB21" s="137"/>
      <c r="AC21" s="63"/>
      <c r="AD21" s="814"/>
      <c r="AF21" s="63"/>
      <c r="AG21" s="63"/>
      <c r="AH21" s="66"/>
      <c r="AI21" s="63"/>
      <c r="AJ21" s="63"/>
      <c r="AK21" s="63"/>
      <c r="AL21" s="63"/>
      <c r="AM21" s="152"/>
      <c r="AN21" s="357"/>
      <c r="AO21" s="54" t="s">
        <v>13</v>
      </c>
      <c r="AP21" s="217"/>
      <c r="AQ21" s="63"/>
      <c r="AR21" s="216"/>
      <c r="AS21" s="216"/>
      <c r="AT21"/>
      <c r="AU21"/>
    </row>
    <row r="22" spans="2:48" ht="24.75" customHeight="1" thickTop="1" thickBot="1">
      <c r="B22" s="857"/>
      <c r="C22" s="857"/>
      <c r="D22" s="857"/>
      <c r="E22" s="857"/>
      <c r="F22" s="857"/>
      <c r="G22" s="857"/>
      <c r="H22" s="857"/>
      <c r="J22" s="66"/>
      <c r="K22" s="63"/>
      <c r="L22" s="824"/>
      <c r="M22" s="66"/>
      <c r="O22" s="880" t="str">
        <f>+IF(O21=0,"",IF(O18&lt;O21,"エラー !：④の内数である⑤の量が④を超えています",""))</f>
        <v/>
      </c>
      <c r="P22" s="880"/>
      <c r="Q22" s="880"/>
      <c r="R22" s="880"/>
      <c r="S22" s="880"/>
      <c r="T22" s="880"/>
      <c r="U22" s="880"/>
      <c r="V22" s="136"/>
      <c r="W22" s="136"/>
      <c r="X22" s="136"/>
      <c r="Y22" s="136"/>
      <c r="Z22" s="136"/>
      <c r="AA22" s="136"/>
      <c r="AB22" s="63"/>
      <c r="AC22" s="63"/>
      <c r="AD22" s="211"/>
      <c r="AF22" s="63"/>
      <c r="AG22" s="63"/>
      <c r="AH22" s="66"/>
      <c r="AI22" s="63"/>
      <c r="AJ22" s="63"/>
      <c r="AK22" s="63"/>
      <c r="AL22" s="63"/>
      <c r="AM22" s="63"/>
    </row>
    <row r="23" spans="2:48" ht="27" customHeight="1" thickTop="1" thickBot="1">
      <c r="B23" s="852" t="s">
        <v>156</v>
      </c>
      <c r="C23" s="849"/>
      <c r="D23" s="849"/>
      <c r="E23" s="853"/>
      <c r="F23" s="848" t="s">
        <v>418</v>
      </c>
      <c r="G23" s="849"/>
      <c r="H23" s="850"/>
      <c r="J23" s="66"/>
      <c r="K23" s="63"/>
      <c r="L23" s="824"/>
      <c r="M23" s="66"/>
      <c r="N23" s="58"/>
      <c r="O23" s="61" t="s">
        <v>73</v>
      </c>
      <c r="P23" s="822" t="s">
        <v>259</v>
      </c>
      <c r="Q23" s="822"/>
      <c r="R23" s="822"/>
      <c r="S23" s="809"/>
      <c r="T23" s="818"/>
      <c r="U23" s="819"/>
      <c r="V23" s="819"/>
      <c r="W23" s="819"/>
      <c r="AB23" s="63"/>
      <c r="AC23" s="63"/>
      <c r="AD23" s="216"/>
      <c r="AE23"/>
      <c r="AF23"/>
      <c r="AG23"/>
      <c r="AH23" s="373"/>
      <c r="AI23" s="216"/>
      <c r="AJ23" s="63"/>
      <c r="AK23" s="63"/>
      <c r="AL23" s="63"/>
      <c r="AM23" s="156"/>
      <c r="AO23" s="63"/>
      <c r="AQ23" s="59"/>
      <c r="AR23" s="141" t="s">
        <v>149</v>
      </c>
      <c r="AS23" s="806" t="s">
        <v>150</v>
      </c>
      <c r="AT23" s="806"/>
      <c r="AU23" s="807"/>
    </row>
    <row r="24" spans="2:48" ht="27" customHeight="1" thickBot="1">
      <c r="B24" s="839" t="s">
        <v>157</v>
      </c>
      <c r="C24" s="822"/>
      <c r="D24" s="822"/>
      <c r="E24" s="809"/>
      <c r="F24" s="800">
        <v>0</v>
      </c>
      <c r="G24" s="801"/>
      <c r="H24" s="221" t="s">
        <v>155</v>
      </c>
      <c r="J24" s="66"/>
      <c r="K24" s="63"/>
      <c r="L24" s="825"/>
      <c r="O24" s="802"/>
      <c r="P24" s="817"/>
      <c r="Q24" s="817"/>
      <c r="R24" s="817"/>
      <c r="S24" s="54" t="s">
        <v>13</v>
      </c>
      <c r="T24"/>
      <c r="U24"/>
      <c r="V24"/>
      <c r="W24"/>
      <c r="AB24" s="63"/>
      <c r="AC24" s="63"/>
      <c r="AD24" s="216"/>
      <c r="AE24"/>
      <c r="AF24"/>
      <c r="AG24"/>
      <c r="AH24" s="373"/>
      <c r="AI24" s="216"/>
      <c r="AJ24" s="63"/>
      <c r="AK24" s="146"/>
      <c r="AL24" s="63"/>
      <c r="AM24" s="63"/>
      <c r="AP24" s="66"/>
      <c r="AQ24" s="151"/>
      <c r="AR24" s="810">
        <f>+ROUND(AT16,2)+ROUND(Z28,2)</f>
        <v>0</v>
      </c>
      <c r="AS24" s="811"/>
      <c r="AT24" s="811"/>
      <c r="AU24" s="62" t="s">
        <v>13</v>
      </c>
    </row>
    <row r="25" spans="2:48" ht="27" customHeight="1" thickBot="1">
      <c r="B25" s="839" t="s">
        <v>158</v>
      </c>
      <c r="C25" s="822"/>
      <c r="D25" s="822"/>
      <c r="E25" s="809"/>
      <c r="F25" s="800">
        <v>0</v>
      </c>
      <c r="G25" s="801"/>
      <c r="H25" s="221" t="s">
        <v>155</v>
      </c>
      <c r="J25" s="66"/>
      <c r="K25" s="63"/>
      <c r="O25" s="63"/>
      <c r="P25" s="63"/>
      <c r="Q25" s="63"/>
      <c r="R25" s="63"/>
      <c r="S25" s="63"/>
      <c r="T25" s="63"/>
      <c r="U25" s="63"/>
      <c r="AD25" s="155"/>
      <c r="AG25" s="63"/>
      <c r="AH25" s="66"/>
      <c r="AI25" s="63"/>
      <c r="AJ25" s="63"/>
      <c r="AK25" s="212"/>
      <c r="AL25" s="212"/>
      <c r="AM25" s="212"/>
      <c r="AP25" s="375"/>
      <c r="AQ25" s="132"/>
    </row>
    <row r="26" spans="2:48" ht="27" customHeight="1" thickTop="1" thickBot="1">
      <c r="B26" s="839" t="s">
        <v>159</v>
      </c>
      <c r="C26" s="822"/>
      <c r="D26" s="822"/>
      <c r="E26" s="809"/>
      <c r="F26" s="800">
        <v>0</v>
      </c>
      <c r="G26" s="801"/>
      <c r="H26" s="221" t="s">
        <v>155</v>
      </c>
      <c r="J26" s="66"/>
      <c r="K26" s="149"/>
      <c r="L26" s="812" t="s">
        <v>35</v>
      </c>
      <c r="M26" s="58"/>
      <c r="N26" s="58"/>
      <c r="O26" s="361" t="s">
        <v>138</v>
      </c>
      <c r="P26" s="822" t="s">
        <v>140</v>
      </c>
      <c r="Q26" s="822"/>
      <c r="R26" s="822"/>
      <c r="S26" s="809"/>
      <c r="T26" s="58"/>
      <c r="U26" s="58"/>
      <c r="V26" s="58"/>
      <c r="W26" s="58"/>
      <c r="X26" s="58"/>
      <c r="Y26" s="58"/>
      <c r="Z26" s="58"/>
      <c r="AA26" s="58"/>
      <c r="AB26" s="58"/>
      <c r="AC26" s="58"/>
      <c r="AD26" s="58"/>
      <c r="AE26" s="58"/>
      <c r="AF26" s="58"/>
      <c r="AG26" s="58"/>
      <c r="AH26" s="72"/>
      <c r="AI26" s="58"/>
      <c r="AJ26" s="59"/>
      <c r="AK26" s="141" t="s">
        <v>146</v>
      </c>
      <c r="AL26" s="806" t="s">
        <v>247</v>
      </c>
      <c r="AM26" s="806"/>
      <c r="AN26" s="806"/>
      <c r="AO26" s="807"/>
      <c r="AP26" s="377"/>
      <c r="AQ26" s="378"/>
      <c r="AR26" s="141" t="s">
        <v>151</v>
      </c>
      <c r="AS26" s="806" t="s">
        <v>397</v>
      </c>
      <c r="AT26" s="806"/>
      <c r="AU26" s="807"/>
    </row>
    <row r="27" spans="2:48" ht="27" customHeight="1" thickBot="1">
      <c r="B27" s="839" t="s">
        <v>161</v>
      </c>
      <c r="C27" s="822"/>
      <c r="D27" s="822"/>
      <c r="E27" s="809"/>
      <c r="F27" s="800">
        <v>0</v>
      </c>
      <c r="G27" s="801"/>
      <c r="H27" s="221" t="s">
        <v>155</v>
      </c>
      <c r="L27" s="813"/>
      <c r="O27" s="815">
        <f>+Q30+ROUND(Q33,2)</f>
        <v>0.01</v>
      </c>
      <c r="P27" s="840"/>
      <c r="Q27" s="840"/>
      <c r="R27" s="840"/>
      <c r="S27" s="54" t="s">
        <v>13</v>
      </c>
      <c r="T27" s="75"/>
      <c r="U27" s="75"/>
      <c r="X27" s="73" t="s">
        <v>30</v>
      </c>
      <c r="Y27" s="76"/>
      <c r="AG27" s="63"/>
      <c r="AH27" s="63"/>
      <c r="AI27" s="63"/>
      <c r="AJ27" s="63"/>
      <c r="AK27" s="810">
        <f>+AG18+O27</f>
        <v>0.01</v>
      </c>
      <c r="AL27" s="811"/>
      <c r="AM27" s="811"/>
      <c r="AN27" s="811"/>
      <c r="AO27" s="62" t="s">
        <v>13</v>
      </c>
      <c r="AP27" s="375"/>
      <c r="AQ27" s="132"/>
      <c r="AR27" s="820"/>
      <c r="AS27" s="821"/>
      <c r="AT27" s="821"/>
      <c r="AU27" s="62" t="s">
        <v>13</v>
      </c>
    </row>
    <row r="28" spans="2:48" ht="27" customHeight="1" thickTop="1" thickBot="1">
      <c r="B28" s="839" t="s">
        <v>162</v>
      </c>
      <c r="C28" s="822"/>
      <c r="D28" s="822"/>
      <c r="E28" s="809"/>
      <c r="F28" s="800">
        <v>0</v>
      </c>
      <c r="G28" s="801"/>
      <c r="H28" s="221" t="s">
        <v>155</v>
      </c>
      <c r="L28" s="813"/>
      <c r="O28" s="66"/>
      <c r="T28" s="63"/>
      <c r="U28" s="63"/>
      <c r="X28" s="875" t="s">
        <v>134</v>
      </c>
      <c r="Y28" s="876"/>
      <c r="Z28" s="802"/>
      <c r="AA28" s="803"/>
      <c r="AB28" s="803"/>
      <c r="AC28" s="803"/>
      <c r="AD28" s="803"/>
      <c r="AE28" s="54" t="s">
        <v>13</v>
      </c>
      <c r="AG28" s="63"/>
      <c r="AH28" s="63"/>
      <c r="AM28" s="374"/>
      <c r="AP28" s="375"/>
      <c r="AQ28" s="132"/>
      <c r="AR28" s="603" t="str">
        <f>+IF(AR27=0,"",IF(AK27&lt;(AR24+AR27+AR31),"エラー !：⑩の内数である（⑫+⑬＋⑭）の量が⑩を超えています",""))</f>
        <v/>
      </c>
      <c r="AS28" s="602"/>
      <c r="AT28" s="602"/>
      <c r="AU28" s="602"/>
    </row>
    <row r="29" spans="2:48" ht="27" customHeight="1" thickTop="1" thickBot="1">
      <c r="B29" s="839" t="s">
        <v>163</v>
      </c>
      <c r="C29" s="822"/>
      <c r="D29" s="822"/>
      <c r="E29" s="809"/>
      <c r="F29" s="800">
        <v>0</v>
      </c>
      <c r="G29" s="801"/>
      <c r="H29" s="221" t="s">
        <v>155</v>
      </c>
      <c r="L29" s="813"/>
      <c r="O29" s="66"/>
      <c r="P29" s="149"/>
      <c r="Q29" s="61" t="s">
        <v>141</v>
      </c>
      <c r="R29" s="822" t="s">
        <v>33</v>
      </c>
      <c r="S29" s="844"/>
      <c r="T29" s="844"/>
      <c r="U29" s="845"/>
      <c r="V29" s="58"/>
      <c r="W29" s="77"/>
      <c r="X29" s="875" t="s">
        <v>227</v>
      </c>
      <c r="Y29" s="876"/>
      <c r="Z29" s="802">
        <v>0.01</v>
      </c>
      <c r="AA29" s="803"/>
      <c r="AB29" s="803"/>
      <c r="AC29" s="803"/>
      <c r="AD29" s="803"/>
      <c r="AE29" s="54" t="s">
        <v>13</v>
      </c>
      <c r="AG29" s="63"/>
      <c r="AH29" s="63"/>
      <c r="AI29" s="63"/>
      <c r="AJ29" s="63"/>
      <c r="AK29" s="141" t="s">
        <v>147</v>
      </c>
      <c r="AL29" s="806" t="s">
        <v>148</v>
      </c>
      <c r="AM29" s="806"/>
      <c r="AN29" s="806"/>
      <c r="AO29" s="807"/>
      <c r="AP29" s="376"/>
      <c r="AQ29" s="379"/>
      <c r="AR29" s="903" t="s">
        <v>152</v>
      </c>
      <c r="AS29" s="899" t="s">
        <v>398</v>
      </c>
      <c r="AT29" s="899"/>
      <c r="AU29" s="900"/>
    </row>
    <row r="30" spans="2:48" ht="27" customHeight="1" thickBot="1">
      <c r="B30" s="839" t="s">
        <v>164</v>
      </c>
      <c r="C30" s="822"/>
      <c r="D30" s="822"/>
      <c r="E30" s="809"/>
      <c r="F30" s="800">
        <v>0</v>
      </c>
      <c r="G30" s="801"/>
      <c r="H30" s="221" t="s">
        <v>155</v>
      </c>
      <c r="L30" s="813"/>
      <c r="O30" s="66"/>
      <c r="Q30" s="815">
        <f>+ROUND(Z28,2)+ROUND(Z29,2)+ROUND(Z30,2)</f>
        <v>0.01</v>
      </c>
      <c r="R30" s="840"/>
      <c r="S30" s="840"/>
      <c r="T30" s="840"/>
      <c r="U30" s="54" t="s">
        <v>13</v>
      </c>
      <c r="X30" s="875" t="s">
        <v>145</v>
      </c>
      <c r="Y30" s="876"/>
      <c r="Z30" s="802"/>
      <c r="AA30" s="803"/>
      <c r="AB30" s="803"/>
      <c r="AC30" s="803"/>
      <c r="AD30" s="803"/>
      <c r="AE30" s="54" t="s">
        <v>13</v>
      </c>
      <c r="AK30" s="820">
        <v>0.01</v>
      </c>
      <c r="AL30" s="821"/>
      <c r="AM30" s="821"/>
      <c r="AN30" s="821"/>
      <c r="AO30" s="62" t="s">
        <v>13</v>
      </c>
      <c r="AR30" s="904"/>
      <c r="AS30" s="901"/>
      <c r="AT30" s="901"/>
      <c r="AU30" s="902"/>
    </row>
    <row r="31" spans="2:48" ht="27" customHeight="1" thickTop="1" thickBot="1">
      <c r="B31" s="839" t="s">
        <v>165</v>
      </c>
      <c r="C31" s="822"/>
      <c r="D31" s="822"/>
      <c r="E31" s="809"/>
      <c r="F31" s="800">
        <v>0</v>
      </c>
      <c r="G31" s="801"/>
      <c r="H31" s="221" t="s">
        <v>155</v>
      </c>
      <c r="L31" s="813"/>
      <c r="O31" s="66"/>
      <c r="X31"/>
      <c r="Y31"/>
      <c r="Z31" s="78" t="s">
        <v>350</v>
      </c>
      <c r="AJ31" s="132"/>
      <c r="AK31" s="872" t="str">
        <f>+IF(AK30=0,"",IF(AK27&lt;AK30,"エラー !：⑩の内数である⑪の量が⑩を超えています",""))</f>
        <v/>
      </c>
      <c r="AL31" s="872"/>
      <c r="AM31" s="872"/>
      <c r="AN31" s="872"/>
      <c r="AO31" s="872"/>
      <c r="AP31" s="872"/>
      <c r="AQ31" s="51"/>
      <c r="AR31" s="897"/>
      <c r="AS31" s="898"/>
      <c r="AT31" s="898"/>
      <c r="AU31" s="167" t="s">
        <v>13</v>
      </c>
    </row>
    <row r="32" spans="2:48" ht="27" customHeight="1" thickTop="1" thickBot="1">
      <c r="B32" s="839" t="s">
        <v>374</v>
      </c>
      <c r="C32" s="822"/>
      <c r="D32" s="822"/>
      <c r="E32" s="809"/>
      <c r="F32" s="800">
        <v>0</v>
      </c>
      <c r="G32" s="801"/>
      <c r="H32" s="221" t="s">
        <v>155</v>
      </c>
      <c r="L32" s="813"/>
      <c r="O32" s="66"/>
      <c r="P32" s="149"/>
      <c r="Q32" s="61" t="s">
        <v>143</v>
      </c>
      <c r="R32" s="822" t="s">
        <v>37</v>
      </c>
      <c r="S32" s="844"/>
      <c r="T32" s="844"/>
      <c r="U32" s="845"/>
      <c r="V32" s="63"/>
      <c r="W32" s="63"/>
      <c r="X32"/>
      <c r="Y32"/>
      <c r="Z32" s="877" t="s">
        <v>294</v>
      </c>
      <c r="AA32" s="858"/>
      <c r="AB32" s="858"/>
      <c r="AC32" s="858"/>
      <c r="AD32" s="858"/>
      <c r="AE32" s="858"/>
      <c r="AF32" s="858" t="s">
        <v>295</v>
      </c>
      <c r="AG32" s="858"/>
      <c r="AH32" s="858"/>
      <c r="AI32" s="858"/>
      <c r="AJ32" s="858" t="s">
        <v>351</v>
      </c>
      <c r="AK32" s="858"/>
      <c r="AL32" s="858"/>
      <c r="AM32" s="858"/>
      <c r="AN32" s="861"/>
      <c r="AO32" s="214"/>
      <c r="AR32" s="604" t="str">
        <f>+IF(AR31=0,"",IF(AK27&lt;(AR24+AR27+AR31),"エラー !：⑩の内数である（⑫+⑬＋⑭）の量が⑩を超えています",""))</f>
        <v/>
      </c>
      <c r="AS32" s="601"/>
      <c r="AT32" s="601"/>
      <c r="AU32" s="601"/>
    </row>
    <row r="33" spans="2:61" ht="27" customHeight="1" thickBot="1">
      <c r="B33" s="841" t="s">
        <v>375</v>
      </c>
      <c r="C33" s="842"/>
      <c r="D33" s="842"/>
      <c r="E33" s="843"/>
      <c r="F33" s="846">
        <v>0</v>
      </c>
      <c r="G33" s="847"/>
      <c r="H33" s="222" t="s">
        <v>155</v>
      </c>
      <c r="L33" s="814"/>
      <c r="Q33" s="802"/>
      <c r="R33" s="803"/>
      <c r="S33" s="803"/>
      <c r="T33" s="803"/>
      <c r="U33" s="54" t="s">
        <v>13</v>
      </c>
      <c r="V33" s="63"/>
      <c r="W33" s="63"/>
      <c r="X33"/>
      <c r="Y33"/>
      <c r="Z33" s="878"/>
      <c r="AA33" s="859"/>
      <c r="AB33" s="859"/>
      <c r="AC33" s="859"/>
      <c r="AD33" s="859"/>
      <c r="AE33" s="859"/>
      <c r="AF33" s="859"/>
      <c r="AG33" s="859"/>
      <c r="AH33" s="859"/>
      <c r="AI33" s="859"/>
      <c r="AJ33" s="859"/>
      <c r="AK33" s="859"/>
      <c r="AL33" s="859"/>
      <c r="AM33" s="859"/>
      <c r="AN33" s="862"/>
      <c r="AO33" s="214"/>
    </row>
    <row r="34" spans="2:61" ht="18" customHeight="1">
      <c r="C34" s="432" t="str">
        <f>+IF(F30=0,"",IF(F29&lt;F30,"エラー !：上の表は、⑩の内数である⑪の量が⑩を超えています",""))</f>
        <v/>
      </c>
      <c r="Z34" s="879"/>
      <c r="AA34" s="860"/>
      <c r="AB34" s="860"/>
      <c r="AC34" s="860"/>
      <c r="AD34" s="860"/>
      <c r="AE34" s="860"/>
      <c r="AF34" s="860"/>
      <c r="AG34" s="860"/>
      <c r="AH34" s="860"/>
      <c r="AI34" s="860"/>
      <c r="AJ34" s="860"/>
      <c r="AK34" s="860"/>
      <c r="AL34" s="860"/>
      <c r="AM34" s="860"/>
      <c r="AN34" s="863"/>
      <c r="AO34" s="214"/>
    </row>
    <row r="35" spans="2:61" ht="15" customHeight="1">
      <c r="C35" s="433" t="str">
        <f>+IF(F31=0,"",IF(F29&lt;F31,"エラー !：上の表は、⑩の内数である⑫の量が⑩を超えています",""))</f>
        <v/>
      </c>
      <c r="AE35" s="75"/>
      <c r="AF35" s="75"/>
      <c r="AG35" s="75"/>
      <c r="AH35" s="75"/>
      <c r="AI35" s="75"/>
      <c r="AJ35" s="75"/>
      <c r="AK35" s="63"/>
      <c r="AL35" s="63"/>
      <c r="AM35" s="63"/>
      <c r="AN35" s="63"/>
      <c r="AO35" s="63"/>
      <c r="AP35" s="63"/>
      <c r="AQ35" s="63"/>
    </row>
    <row r="36" spans="2:61" ht="15" customHeight="1">
      <c r="C36" s="433" t="str">
        <f>+IF(F32=0,"",IF(F29&lt;F32,"エラー !：上の表は、⑩の内数である⑬の量が⑩を超えています",""))</f>
        <v/>
      </c>
      <c r="AE36" s="75"/>
      <c r="AF36" s="75"/>
      <c r="AG36" s="75"/>
      <c r="AH36" s="75"/>
      <c r="AI36" s="75"/>
      <c r="AJ36" s="75"/>
      <c r="AK36" s="75"/>
      <c r="AL36" s="157"/>
      <c r="AM36" s="157"/>
      <c r="AN36" s="132"/>
      <c r="AO36" s="63"/>
      <c r="AP36" s="63"/>
      <c r="AQ36" s="63"/>
      <c r="AR36" s="63"/>
      <c r="AS36" s="63"/>
      <c r="AT36" s="63"/>
      <c r="AU36" s="63"/>
      <c r="AV36" s="358"/>
      <c r="AW36" s="63"/>
      <c r="AX36" s="63"/>
      <c r="AY36" s="63"/>
      <c r="AZ36" s="63"/>
      <c r="BA36" s="63"/>
      <c r="BB36" s="63"/>
      <c r="BC36" s="63"/>
    </row>
    <row r="37" spans="2:61" ht="15" customHeight="1">
      <c r="C37" s="433" t="str">
        <f>+IF(F33=0,"",IF(F29&lt;F33,"エラー !：上の表は、⑩の内数である⑭の量が⑩を超えています",""))</f>
        <v/>
      </c>
      <c r="I37" s="79"/>
      <c r="J37" s="79"/>
      <c r="Q37" s="79"/>
      <c r="R37" s="79"/>
      <c r="S37" s="79"/>
      <c r="AE37" s="63"/>
      <c r="AF37" s="63"/>
      <c r="AG37" s="63"/>
      <c r="AH37" s="63"/>
      <c r="AI37" s="63"/>
      <c r="AJ37" s="63"/>
      <c r="AK37" s="75"/>
      <c r="AL37" s="132"/>
      <c r="AM37" s="132"/>
      <c r="AN37" s="132"/>
      <c r="AO37" s="63"/>
      <c r="AP37" s="63"/>
      <c r="AQ37" s="63"/>
      <c r="AR37" s="63"/>
      <c r="AS37" s="63"/>
      <c r="AT37" s="75"/>
      <c r="AU37" s="75"/>
      <c r="AV37" s="358"/>
      <c r="AW37" s="63"/>
      <c r="AX37" s="63"/>
      <c r="AY37" s="63"/>
      <c r="AZ37" s="63"/>
      <c r="BA37" s="63"/>
      <c r="BB37" s="63"/>
      <c r="BC37" s="63"/>
    </row>
    <row r="38" spans="2:61" ht="13.5">
      <c r="I38" s="79"/>
      <c r="J38" s="79"/>
      <c r="Q38" s="79"/>
      <c r="R38" s="79"/>
      <c r="S38" s="79"/>
      <c r="AE38" s="63"/>
      <c r="AF38" s="63"/>
      <c r="AG38" s="63"/>
      <c r="AH38" s="63"/>
      <c r="AI38" s="63"/>
      <c r="AJ38" s="63"/>
      <c r="AK38" s="75"/>
      <c r="AL38" s="132"/>
      <c r="AM38" s="132"/>
      <c r="AN38" s="132"/>
      <c r="AO38" s="63"/>
      <c r="AP38" s="63"/>
      <c r="AQ38" s="63"/>
      <c r="AR38" s="132"/>
      <c r="AS38" s="157"/>
      <c r="AT38" s="75"/>
      <c r="AU38" s="75"/>
      <c r="AV38" s="358"/>
      <c r="AW38" s="63"/>
      <c r="AX38" s="63"/>
      <c r="AY38" s="63"/>
      <c r="AZ38" s="63"/>
      <c r="BA38" s="63"/>
      <c r="BB38" s="63"/>
      <c r="BC38" s="63"/>
    </row>
    <row r="39" spans="2:61" ht="13.5">
      <c r="I39" s="79"/>
      <c r="J39" s="79"/>
      <c r="Q39" s="79"/>
      <c r="R39" s="79"/>
      <c r="S39" s="79"/>
      <c r="AE39" s="63"/>
      <c r="AF39" s="63"/>
      <c r="AG39" s="63"/>
      <c r="AH39" s="63"/>
      <c r="AI39" s="63"/>
      <c r="AJ39" s="63"/>
      <c r="AK39" s="75"/>
      <c r="AL39" s="132"/>
      <c r="AM39" s="132"/>
      <c r="AN39" s="132"/>
      <c r="AO39" s="63"/>
      <c r="AP39" s="63"/>
      <c r="AQ39" s="63"/>
      <c r="AR39" s="132"/>
      <c r="AS39" s="75"/>
      <c r="AT39" s="75"/>
      <c r="AU39" s="75"/>
      <c r="AV39" s="358"/>
      <c r="AW39" s="63"/>
      <c r="AX39" s="63"/>
      <c r="AY39" s="63"/>
      <c r="AZ39" s="63"/>
      <c r="BA39" s="63"/>
      <c r="BB39" s="63"/>
      <c r="BC39" s="63"/>
    </row>
    <row r="40" spans="2:61" ht="13.5">
      <c r="I40" s="79"/>
      <c r="J40" s="79"/>
      <c r="Q40" s="79"/>
      <c r="R40" s="79"/>
      <c r="S40" s="79"/>
      <c r="AE40" s="63"/>
      <c r="AF40" s="63"/>
      <c r="AG40" s="63"/>
      <c r="AH40" s="63"/>
      <c r="AI40" s="63"/>
      <c r="AJ40" s="63"/>
      <c r="AK40" s="75"/>
      <c r="AL40" s="132"/>
      <c r="AM40" s="132"/>
      <c r="AN40" s="132"/>
      <c r="AO40" s="63"/>
      <c r="AP40" s="63"/>
      <c r="AQ40" s="63"/>
      <c r="AR40" s="132"/>
      <c r="AS40" s="75"/>
      <c r="AT40" s="75"/>
      <c r="AU40" s="75"/>
      <c r="AV40" s="358"/>
      <c r="AW40" s="63"/>
      <c r="AX40" s="63"/>
      <c r="AY40" s="63"/>
      <c r="AZ40" s="63"/>
      <c r="BA40" s="63"/>
      <c r="BB40" s="63"/>
      <c r="BC40" s="63"/>
    </row>
    <row r="41" spans="2:61" ht="13.5">
      <c r="I41" s="79"/>
      <c r="J41" s="79"/>
      <c r="Q41" s="79"/>
      <c r="R41" s="79"/>
      <c r="S41" s="79"/>
      <c r="AE41" s="63"/>
      <c r="AF41" s="63"/>
      <c r="AG41" s="63"/>
      <c r="AH41" s="63"/>
      <c r="AI41" s="63"/>
      <c r="AJ41" s="63"/>
      <c r="AK41" s="63"/>
      <c r="AL41" s="63"/>
      <c r="AM41" s="63"/>
      <c r="AN41" s="63"/>
      <c r="AO41" s="63"/>
      <c r="AP41" s="63"/>
      <c r="AQ41" s="63"/>
      <c r="AR41" s="132"/>
      <c r="AS41" s="75"/>
      <c r="AT41" s="75"/>
      <c r="AU41" s="75"/>
      <c r="AV41" s="358"/>
      <c r="AW41" s="63"/>
      <c r="AX41" s="63"/>
      <c r="AY41" s="63"/>
      <c r="AZ41" s="63"/>
      <c r="BA41" s="63"/>
      <c r="BB41" s="63"/>
      <c r="BC41" s="63"/>
    </row>
    <row r="42" spans="2:61" ht="13.5">
      <c r="H42" s="79"/>
      <c r="I42" s="79"/>
      <c r="J42" s="79"/>
      <c r="Q42" s="79"/>
      <c r="R42" s="79"/>
      <c r="S42" s="79"/>
      <c r="AP42" s="63"/>
      <c r="AQ42" s="63"/>
      <c r="AR42" s="132"/>
      <c r="AS42" s="75"/>
      <c r="AV42" s="63"/>
      <c r="AW42" s="63"/>
      <c r="AX42" s="63"/>
      <c r="AY42" s="63"/>
      <c r="AZ42" s="63"/>
      <c r="BA42" s="63"/>
      <c r="BB42" s="63"/>
      <c r="BC42" s="63"/>
    </row>
    <row r="43" spans="2:61">
      <c r="H43" s="79"/>
      <c r="I43" s="79"/>
      <c r="J43" s="79"/>
      <c r="Q43" s="79"/>
      <c r="R43" s="79"/>
      <c r="S43" s="79"/>
      <c r="AV43" s="358"/>
      <c r="AW43" s="63"/>
      <c r="AX43" s="63"/>
      <c r="AY43" s="63"/>
      <c r="AZ43" s="63"/>
      <c r="BA43" s="63"/>
      <c r="BB43" s="63"/>
      <c r="BC43" s="63"/>
    </row>
    <row r="44" spans="2:61">
      <c r="H44" s="79"/>
      <c r="I44" s="79"/>
      <c r="J44" s="79"/>
      <c r="Q44" s="79"/>
      <c r="R44" s="79"/>
      <c r="S44" s="79"/>
      <c r="AV44" s="358"/>
      <c r="AW44" s="63"/>
      <c r="AX44" s="63"/>
      <c r="AY44" s="63"/>
      <c r="AZ44" s="63"/>
      <c r="BA44" s="63"/>
      <c r="BB44" s="63"/>
      <c r="BC44" s="63"/>
    </row>
    <row r="45" spans="2:61">
      <c r="H45" s="79"/>
      <c r="I45" s="79"/>
      <c r="J45" s="79"/>
      <c r="Q45" s="79"/>
      <c r="R45" s="79"/>
      <c r="S45" s="79"/>
    </row>
    <row r="46" spans="2:61">
      <c r="H46" s="79"/>
      <c r="I46" s="79"/>
      <c r="J46" s="79"/>
      <c r="Q46" s="79"/>
      <c r="R46" s="79"/>
      <c r="S46" s="79"/>
    </row>
    <row r="47" spans="2:61" ht="13.5">
      <c r="H47" s="79"/>
      <c r="I47" s="79"/>
      <c r="J47" s="79"/>
      <c r="Q47" s="79"/>
      <c r="R47" s="79"/>
      <c r="S47" s="79"/>
      <c r="BG47" s="80"/>
      <c r="BH47" s="80"/>
      <c r="BI47" s="78"/>
    </row>
    <row r="48" spans="2:61">
      <c r="H48" s="79"/>
      <c r="I48" s="79"/>
      <c r="J48" s="79"/>
      <c r="Q48" s="79"/>
      <c r="R48" s="79"/>
      <c r="S48" s="79"/>
      <c r="BG48" s="78"/>
    </row>
    <row r="49" spans="7:61">
      <c r="G49" s="79"/>
      <c r="H49" s="79"/>
      <c r="I49" s="79"/>
      <c r="J49" s="79"/>
      <c r="Q49" s="79"/>
      <c r="R49" s="79"/>
      <c r="S49" s="79"/>
      <c r="BD49" s="78"/>
      <c r="BE49" s="78"/>
      <c r="BF49" s="78"/>
      <c r="BG49" s="78"/>
    </row>
    <row r="50" spans="7:61">
      <c r="G50" s="79"/>
      <c r="H50" s="79"/>
      <c r="I50" s="79"/>
      <c r="J50" s="79"/>
      <c r="Q50" s="79"/>
      <c r="R50" s="79"/>
      <c r="S50" s="79"/>
      <c r="BD50" s="78"/>
      <c r="BE50" s="78"/>
      <c r="BF50" s="78"/>
      <c r="BG50" s="78"/>
    </row>
    <row r="51" spans="7:61">
      <c r="G51" s="79"/>
      <c r="H51" s="79"/>
      <c r="I51" s="79"/>
      <c r="J51" s="79"/>
      <c r="Q51" s="79"/>
      <c r="R51" s="79"/>
      <c r="S51" s="79"/>
      <c r="BD51" s="78"/>
      <c r="BE51" s="78"/>
      <c r="BF51" s="78"/>
      <c r="BG51" s="78"/>
    </row>
    <row r="52" spans="7:61">
      <c r="G52" s="79"/>
      <c r="H52" s="79"/>
      <c r="I52" s="79"/>
      <c r="J52" s="79"/>
      <c r="Q52" s="79"/>
      <c r="R52" s="79"/>
      <c r="S52" s="79"/>
      <c r="BD52" s="78"/>
      <c r="BE52" s="78"/>
      <c r="BF52" s="78"/>
      <c r="BG52" s="78"/>
    </row>
    <row r="53" spans="7:61">
      <c r="G53" s="79"/>
      <c r="H53" s="79"/>
      <c r="I53" s="79"/>
      <c r="J53" s="79"/>
      <c r="Q53" s="79"/>
      <c r="R53" s="79"/>
      <c r="S53" s="79"/>
      <c r="BD53" s="78"/>
      <c r="BF53" s="78"/>
      <c r="BG53" s="78"/>
      <c r="BH53" s="78"/>
      <c r="BI53" s="78"/>
    </row>
    <row r="54" spans="7:61">
      <c r="G54" s="79"/>
      <c r="H54" s="79"/>
      <c r="I54" s="79"/>
      <c r="J54" s="79"/>
      <c r="Q54" s="79"/>
      <c r="R54" s="79"/>
      <c r="S54" s="79"/>
      <c r="BC54" s="78"/>
      <c r="BD54" s="81"/>
      <c r="BF54" s="78"/>
      <c r="BG54" s="78"/>
      <c r="BH54" s="78"/>
      <c r="BI54" s="78"/>
    </row>
    <row r="55" spans="7:61">
      <c r="G55" s="79"/>
      <c r="H55" s="79"/>
      <c r="I55" s="79"/>
      <c r="J55" s="79"/>
      <c r="Q55" s="79"/>
      <c r="R55" s="79"/>
      <c r="S55" s="79"/>
      <c r="BC55" s="78"/>
      <c r="BD55" s="81"/>
      <c r="BF55" s="78"/>
      <c r="BG55" s="78"/>
      <c r="BH55" s="78"/>
      <c r="BI55" s="78"/>
    </row>
    <row r="56" spans="7:61">
      <c r="G56" s="79"/>
      <c r="H56" s="79"/>
      <c r="I56" s="79"/>
      <c r="J56" s="79"/>
      <c r="Q56" s="79"/>
      <c r="R56" s="79"/>
      <c r="S56" s="79"/>
      <c r="BC56" s="78"/>
      <c r="BD56" s="81"/>
      <c r="BF56" s="78"/>
      <c r="BG56" s="78"/>
      <c r="BH56" s="78"/>
      <c r="BI56" s="78"/>
    </row>
    <row r="57" spans="7:61">
      <c r="G57" s="79"/>
      <c r="H57" s="79"/>
      <c r="BC57" s="78"/>
      <c r="BD57" s="81"/>
      <c r="BF57" s="78"/>
      <c r="BG57" s="78"/>
      <c r="BH57" s="78"/>
      <c r="BI57" s="78"/>
    </row>
    <row r="58" spans="7:61" ht="12.75">
      <c r="G58" s="79"/>
      <c r="H58" s="79"/>
      <c r="K58" s="79"/>
      <c r="L58" s="82"/>
      <c r="M58" s="79"/>
      <c r="N58" s="79"/>
      <c r="BC58" s="78"/>
      <c r="BD58" s="81"/>
      <c r="BF58" s="78"/>
      <c r="BG58" s="78"/>
      <c r="BH58" s="78"/>
      <c r="BI58" s="78"/>
    </row>
    <row r="59" spans="7:61">
      <c r="G59" s="79"/>
      <c r="H59" s="79"/>
      <c r="BC59" s="78"/>
      <c r="BD59" s="81"/>
      <c r="BF59" s="78"/>
      <c r="BG59" s="78"/>
      <c r="BH59" s="78"/>
      <c r="BI59" s="78"/>
    </row>
    <row r="60" spans="7:61">
      <c r="G60" s="79"/>
      <c r="H60" s="79"/>
      <c r="BC60" s="78"/>
      <c r="BD60" s="81"/>
      <c r="BF60" s="78"/>
      <c r="BG60" s="78"/>
      <c r="BH60" s="78"/>
      <c r="BI60" s="78"/>
    </row>
    <row r="61" spans="7:61">
      <c r="G61" s="79"/>
      <c r="H61" s="79"/>
      <c r="BC61" s="78"/>
      <c r="BD61" s="81"/>
      <c r="BF61" s="78"/>
      <c r="BG61" s="78"/>
      <c r="BH61" s="78"/>
      <c r="BI61" s="78"/>
    </row>
    <row r="62" spans="7:61">
      <c r="BC62" s="78"/>
      <c r="BD62" s="81"/>
      <c r="BF62" s="78"/>
      <c r="BG62" s="78"/>
      <c r="BH62" s="78"/>
      <c r="BI62" s="78"/>
    </row>
    <row r="63" spans="7:61">
      <c r="BC63" s="78"/>
      <c r="BD63" s="81"/>
      <c r="BF63" s="78"/>
      <c r="BG63" s="78"/>
      <c r="BH63" s="78"/>
      <c r="BI63" s="78"/>
    </row>
    <row r="64" spans="7:61">
      <c r="BC64" s="78"/>
      <c r="BD64" s="81"/>
      <c r="BF64" s="78"/>
      <c r="BG64" s="78"/>
      <c r="BH64" s="78"/>
      <c r="BI64" s="78"/>
    </row>
    <row r="65" spans="11:61">
      <c r="BC65" s="78"/>
      <c r="BD65" s="81"/>
      <c r="BF65" s="78"/>
      <c r="BG65" s="78"/>
      <c r="BH65" s="78"/>
      <c r="BI65" s="78"/>
    </row>
    <row r="66" spans="11:61">
      <c r="BC66" s="78"/>
      <c r="BD66" s="81"/>
      <c r="BF66" s="78"/>
      <c r="BG66" s="78"/>
      <c r="BH66" s="78"/>
      <c r="BI66" s="78"/>
    </row>
    <row r="67" spans="11:61">
      <c r="BC67" s="78"/>
      <c r="BD67" s="81"/>
      <c r="BF67" s="78"/>
      <c r="BG67" s="78"/>
      <c r="BH67" s="78"/>
      <c r="BI67" s="78"/>
    </row>
    <row r="69" spans="11:61" ht="12.75">
      <c r="K69" s="79"/>
      <c r="L69" s="82"/>
      <c r="M69" s="79"/>
      <c r="N69" s="79"/>
    </row>
    <row r="70" spans="11:61" ht="12.75">
      <c r="K70" s="79"/>
      <c r="L70" s="82"/>
      <c r="M70" s="79"/>
      <c r="N70" s="79"/>
    </row>
    <row r="71" spans="11:61" ht="12.75">
      <c r="K71" s="79"/>
      <c r="L71" s="82"/>
      <c r="M71" s="79"/>
      <c r="N71" s="79"/>
    </row>
    <row r="72" spans="11:61" ht="12.75">
      <c r="K72" s="79"/>
      <c r="L72" s="82"/>
      <c r="M72" s="79"/>
      <c r="N72" s="79"/>
    </row>
    <row r="73" spans="11:61" ht="12.75">
      <c r="K73" s="79"/>
      <c r="L73" s="82"/>
      <c r="M73" s="79"/>
      <c r="N73" s="79"/>
    </row>
    <row r="74" spans="11:61" ht="12.75">
      <c r="K74" s="79"/>
      <c r="L74" s="82"/>
      <c r="M74" s="79"/>
      <c r="N74" s="79"/>
    </row>
    <row r="75" spans="11:61" ht="12.75">
      <c r="K75" s="79"/>
      <c r="L75" s="82"/>
      <c r="M75" s="79"/>
      <c r="N75" s="79"/>
    </row>
    <row r="76" spans="11:61" ht="12.75">
      <c r="K76" s="79"/>
      <c r="L76" s="82"/>
      <c r="M76" s="79"/>
      <c r="N76" s="79"/>
    </row>
  </sheetData>
  <sheetProtection algorithmName="SHA-512" hashValue="N1A3oXTIUwduNm9y84G5h/qzCBfkgTdaxtrNgy3+LduOq1sP42Ah8CQuqU7f1ev+IFbXH0W/mwC5b+yy09Oxng==" saltValue="ejCbguCKEuZG1xDGrVe+Gg==" spinCount="100000" sheet="1" objects="1" scenarios="1"/>
  <mergeCells count="101">
    <mergeCell ref="C8:J8"/>
    <mergeCell ref="AH8:AM8"/>
    <mergeCell ref="F9:H9"/>
    <mergeCell ref="AD9:AD14"/>
    <mergeCell ref="AG9:AL9"/>
    <mergeCell ref="G11:H11"/>
    <mergeCell ref="L11:L24"/>
    <mergeCell ref="P11:S11"/>
    <mergeCell ref="AH11:AM11"/>
    <mergeCell ref="F12:G12"/>
    <mergeCell ref="O12:R12"/>
    <mergeCell ref="AG12:AL12"/>
    <mergeCell ref="G14:H14"/>
    <mergeCell ref="P14:S14"/>
    <mergeCell ref="AH14:AM14"/>
    <mergeCell ref="F15:G15"/>
    <mergeCell ref="O15:R15"/>
    <mergeCell ref="AG15:AL15"/>
    <mergeCell ref="O16:AA16"/>
    <mergeCell ref="O22:U22"/>
    <mergeCell ref="B23:E23"/>
    <mergeCell ref="F23:H23"/>
    <mergeCell ref="P23:S23"/>
    <mergeCell ref="B20:H22"/>
    <mergeCell ref="B2:G3"/>
    <mergeCell ref="AA3:AC3"/>
    <mergeCell ref="AO3:AQ4"/>
    <mergeCell ref="AR3:AS3"/>
    <mergeCell ref="AR4:AS4"/>
    <mergeCell ref="Y5:AC5"/>
    <mergeCell ref="AE5:AU5"/>
    <mergeCell ref="B7:C7"/>
    <mergeCell ref="D7:H7"/>
    <mergeCell ref="R7:U7"/>
    <mergeCell ref="F33:G33"/>
    <mergeCell ref="AR16:AS16"/>
    <mergeCell ref="P17:S17"/>
    <mergeCell ref="T17:W17"/>
    <mergeCell ref="Y17:AA17"/>
    <mergeCell ref="AD17:AD21"/>
    <mergeCell ref="AH17:AK17"/>
    <mergeCell ref="AN17:AO17"/>
    <mergeCell ref="AR17:AS17"/>
    <mergeCell ref="O18:R18"/>
    <mergeCell ref="X18:Z18"/>
    <mergeCell ref="AG18:AJ18"/>
    <mergeCell ref="AR18:AS18"/>
    <mergeCell ref="P20:S20"/>
    <mergeCell ref="Y20:AA20"/>
    <mergeCell ref="AN20:AO20"/>
    <mergeCell ref="O21:R21"/>
    <mergeCell ref="X21:Z21"/>
    <mergeCell ref="AF32:AI34"/>
    <mergeCell ref="AJ32:AN34"/>
    <mergeCell ref="Z32:AE34"/>
    <mergeCell ref="T23:W23"/>
    <mergeCell ref="AS23:AU23"/>
    <mergeCell ref="AK31:AP31"/>
    <mergeCell ref="B24:E24"/>
    <mergeCell ref="F24:G24"/>
    <mergeCell ref="O24:R24"/>
    <mergeCell ref="AR24:AT24"/>
    <mergeCell ref="B25:E25"/>
    <mergeCell ref="F25:G25"/>
    <mergeCell ref="B26:E26"/>
    <mergeCell ref="F26:G26"/>
    <mergeCell ref="L26:L33"/>
    <mergeCell ref="P26:S26"/>
    <mergeCell ref="B28:E28"/>
    <mergeCell ref="F28:G28"/>
    <mergeCell ref="B31:E31"/>
    <mergeCell ref="F31:G31"/>
    <mergeCell ref="AL26:AO26"/>
    <mergeCell ref="AS26:AU26"/>
    <mergeCell ref="B27:E27"/>
    <mergeCell ref="F27:G27"/>
    <mergeCell ref="O27:R27"/>
    <mergeCell ref="AK27:AN27"/>
    <mergeCell ref="AR27:AT27"/>
    <mergeCell ref="B33:E33"/>
    <mergeCell ref="Q33:T33"/>
    <mergeCell ref="X28:Y28"/>
    <mergeCell ref="AR31:AT31"/>
    <mergeCell ref="B32:E32"/>
    <mergeCell ref="F32:G32"/>
    <mergeCell ref="R32:U32"/>
    <mergeCell ref="Z28:AD28"/>
    <mergeCell ref="B29:E29"/>
    <mergeCell ref="F29:G29"/>
    <mergeCell ref="R29:U29"/>
    <mergeCell ref="X29:Y29"/>
    <mergeCell ref="Z29:AD29"/>
    <mergeCell ref="AS29:AU30"/>
    <mergeCell ref="B30:E30"/>
    <mergeCell ref="F30:G30"/>
    <mergeCell ref="Q30:T30"/>
    <mergeCell ref="X30:Y30"/>
    <mergeCell ref="Z30:AD30"/>
    <mergeCell ref="AK30:AN30"/>
    <mergeCell ref="AL29:AO29"/>
    <mergeCell ref="AR29:AR30"/>
  </mergeCells>
  <phoneticPr fontId="3"/>
  <dataValidations count="3">
    <dataValidation type="textLength" allowBlank="1" showInputMessage="1" showErrorMessage="1" errorTitle="要確認" error="「廃水銀等」は、中間処理を経ずに「最終処分」はできません。" sqref="Q33:T33">
      <formula1>0</formula1>
      <formula2>0</formula2>
    </dataValidation>
    <dataValidation type="custom" allowBlank="1" showInputMessage="1" showErrorMessage="1" error="入力は少数第2位までにしてください。" sqref="AR31:AT31 F15:G15 O12:R12 O15:R15 O18:R18 O21:R21 O24:R24 AG9:AL9 AG12:AL12 AG15:AL15 AT16:AT18 AN21 Z28:AD30 AR27:AT27 AK30:AN30 F24:G33">
      <formula1>F9=ROUND(F9,2)</formula1>
    </dataValidation>
    <dataValidation type="custom" allowBlank="1" showInputMessage="1" showErrorMessage="1" error="入力は少数第1位までにして下さい。" sqref="AT13:AT14 V7:W7">
      <formula1>V7=ROUND(V7,1)</formula1>
    </dataValidation>
  </dataValidations>
  <pageMargins left="0.59055118110236227" right="0.59055118110236227" top="0.62992125984251968" bottom="0.39370078740157483" header="0.51181102362204722" footer="0"/>
  <pageSetup paperSize="9" scale="70" orientation="landscape"/>
  <headerFooter alignWithMargins="0"/>
  <drawing r:id="rId1"/>
  <legacy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pageSetUpPr fitToPage="1"/>
  </sheetPr>
  <dimension ref="B1:X61"/>
  <sheetViews>
    <sheetView showGridLines="0" zoomScale="70" zoomScaleNormal="70" workbookViewId="0"/>
  </sheetViews>
  <sheetFormatPr defaultColWidth="9" defaultRowHeight="11.25"/>
  <cols>
    <col min="1" max="1" width="2.5" style="8" customWidth="1"/>
    <col min="2" max="3" width="3.75" style="8" customWidth="1"/>
    <col min="4" max="4" width="4.5" style="8" customWidth="1"/>
    <col min="5" max="5" width="3.75" style="8" customWidth="1"/>
    <col min="6" max="6" width="40.75" style="8" customWidth="1"/>
    <col min="7" max="22" width="12.375" style="8" customWidth="1"/>
    <col min="23" max="23" width="12.75" style="8" customWidth="1"/>
    <col min="24" max="24" width="12.625" style="8" customWidth="1"/>
    <col min="25" max="26" width="9.75" style="8" customWidth="1"/>
    <col min="27" max="27" width="11.75" style="8" customWidth="1"/>
    <col min="28" max="16384" width="9" style="8"/>
  </cols>
  <sheetData>
    <row r="1" spans="2:24" ht="21">
      <c r="C1" s="18" t="s">
        <v>352</v>
      </c>
      <c r="D1" s="18"/>
      <c r="E1" s="18"/>
    </row>
    <row r="2" spans="2:24" ht="22.5" customHeight="1">
      <c r="E2" s="451" t="s">
        <v>344</v>
      </c>
    </row>
    <row r="3" spans="2:24" ht="14.1" customHeight="1" thickBot="1">
      <c r="B3" s="913" t="s">
        <v>275</v>
      </c>
      <c r="C3" s="913"/>
      <c r="D3" s="913"/>
      <c r="E3" s="913"/>
      <c r="F3" s="913"/>
      <c r="G3" s="114"/>
      <c r="H3" s="114"/>
      <c r="I3" s="114"/>
      <c r="J3" s="114"/>
      <c r="K3" s="114"/>
      <c r="V3"/>
      <c r="W3"/>
      <c r="X3" s="115"/>
    </row>
    <row r="4" spans="2:24" ht="14.1" customHeight="1">
      <c r="B4" s="913"/>
      <c r="C4" s="913"/>
      <c r="D4" s="913"/>
      <c r="E4" s="913"/>
      <c r="F4" s="913"/>
      <c r="G4" s="114"/>
      <c r="H4" s="114"/>
      <c r="I4" s="114"/>
      <c r="J4" s="114"/>
      <c r="K4" s="114"/>
      <c r="V4" s="908" t="s">
        <v>328</v>
      </c>
      <c r="W4" s="116" t="s">
        <v>86</v>
      </c>
      <c r="X4" s="117" t="s">
        <v>87</v>
      </c>
    </row>
    <row r="5" spans="2:24" ht="14.1" customHeight="1" thickBot="1">
      <c r="C5" s="114"/>
      <c r="D5" s="114"/>
      <c r="E5" s="114"/>
      <c r="F5" s="114"/>
      <c r="G5" s="114"/>
      <c r="H5" s="114"/>
      <c r="I5" s="114"/>
      <c r="J5" s="114"/>
      <c r="K5" s="114"/>
      <c r="V5" s="909"/>
      <c r="W5" s="118" t="str">
        <f>+表紙!Q29</f>
        <v>〇</v>
      </c>
      <c r="X5" s="119">
        <f>+表紙!T29</f>
        <v>0</v>
      </c>
    </row>
    <row r="6" spans="2:24" s="19" customFormat="1" ht="15" customHeight="1" thickBot="1">
      <c r="B6" s="169" t="s">
        <v>362</v>
      </c>
      <c r="C6" s="169"/>
      <c r="D6" s="169"/>
      <c r="E6" s="169"/>
      <c r="F6" s="169"/>
      <c r="G6" s="169"/>
      <c r="H6" s="169"/>
      <c r="I6" s="169"/>
      <c r="J6" s="169"/>
      <c r="K6" s="169"/>
      <c r="L6" s="98"/>
      <c r="M6" s="916"/>
      <c r="N6" s="916"/>
      <c r="O6" s="98" t="s">
        <v>78</v>
      </c>
      <c r="P6" s="910" t="str">
        <f>+表紙!F48</f>
        <v>日本飛行機株式会社　横浜工場</v>
      </c>
      <c r="Q6" s="910"/>
      <c r="R6" s="910"/>
      <c r="S6" s="910"/>
      <c r="T6" s="910"/>
      <c r="U6" s="910"/>
      <c r="V6" s="356"/>
      <c r="W6" s="128"/>
      <c r="X6" s="210" t="s">
        <v>77</v>
      </c>
    </row>
    <row r="7" spans="2:24" s="9" customFormat="1" ht="14.25">
      <c r="B7" s="126"/>
      <c r="C7" s="127"/>
      <c r="D7" s="127"/>
      <c r="E7" s="127"/>
      <c r="F7" s="15"/>
      <c r="G7" s="17" t="s">
        <v>57</v>
      </c>
      <c r="H7" s="17" t="s">
        <v>58</v>
      </c>
      <c r="I7" s="17" t="s">
        <v>59</v>
      </c>
      <c r="J7" s="17" t="s">
        <v>60</v>
      </c>
      <c r="K7" s="17" t="s">
        <v>61</v>
      </c>
      <c r="L7" s="17" t="s">
        <v>62</v>
      </c>
      <c r="M7" s="17" t="s">
        <v>63</v>
      </c>
      <c r="N7" s="17" t="s">
        <v>64</v>
      </c>
      <c r="O7" s="17" t="s">
        <v>65</v>
      </c>
      <c r="P7" s="17" t="s">
        <v>66</v>
      </c>
      <c r="Q7" s="17" t="s">
        <v>67</v>
      </c>
      <c r="R7" s="17" t="s">
        <v>68</v>
      </c>
      <c r="S7" s="17" t="s">
        <v>69</v>
      </c>
      <c r="T7" s="17" t="s">
        <v>70</v>
      </c>
      <c r="U7" s="17" t="s">
        <v>71</v>
      </c>
      <c r="V7" s="17" t="s">
        <v>72</v>
      </c>
      <c r="W7" s="17" t="s">
        <v>348</v>
      </c>
      <c r="X7" s="16"/>
    </row>
    <row r="8" spans="2:24" s="10" customFormat="1" ht="31.9" customHeight="1" thickBot="1">
      <c r="B8" s="11"/>
      <c r="C8" s="125"/>
      <c r="D8" s="125"/>
      <c r="E8" s="125"/>
      <c r="F8" s="12"/>
      <c r="G8" s="13" t="s">
        <v>262</v>
      </c>
      <c r="H8" s="13" t="s">
        <v>263</v>
      </c>
      <c r="I8" s="239" t="s">
        <v>264</v>
      </c>
      <c r="J8" s="13" t="s">
        <v>378</v>
      </c>
      <c r="K8" s="13" t="s">
        <v>265</v>
      </c>
      <c r="L8" s="13" t="s">
        <v>266</v>
      </c>
      <c r="M8" s="13" t="s">
        <v>267</v>
      </c>
      <c r="N8" s="13" t="s">
        <v>377</v>
      </c>
      <c r="O8" s="13" t="s">
        <v>268</v>
      </c>
      <c r="P8" s="13" t="s">
        <v>269</v>
      </c>
      <c r="Q8" s="13" t="s">
        <v>270</v>
      </c>
      <c r="R8" s="13" t="s">
        <v>271</v>
      </c>
      <c r="S8" s="13" t="s">
        <v>272</v>
      </c>
      <c r="T8" s="13" t="s">
        <v>273</v>
      </c>
      <c r="U8" s="13" t="s">
        <v>274</v>
      </c>
      <c r="V8" s="13" t="s">
        <v>376</v>
      </c>
      <c r="W8" s="13" t="s">
        <v>349</v>
      </c>
      <c r="X8" s="14" t="s">
        <v>56</v>
      </c>
    </row>
    <row r="9" spans="2:24" ht="24" customHeight="1" thickTop="1">
      <c r="B9" s="170"/>
      <c r="C9" s="914" t="s">
        <v>170</v>
      </c>
      <c r="D9" s="914"/>
      <c r="E9" s="914"/>
      <c r="F9" s="915"/>
      <c r="G9" s="503">
        <f>IF(OR(ｱ.特管廃油!F24&gt;0,ｱ.特管廃油!F24&lt;0),ｱ.特管廃油!F24,IF(G$19&gt;0,"0",0))</f>
        <v>19.77</v>
      </c>
      <c r="H9" s="503">
        <f>IF(OR(ｲ.特管廃酸!F24&gt;0,ｲ.特管廃酸!F24&lt;0),ｲ.特管廃酸!F24,IF(H$19&gt;0,"0",0))</f>
        <v>13.75</v>
      </c>
      <c r="I9" s="503">
        <f>IF(OR(ｳ.特管廃ｱﾙｶﾘ!F24&gt;0,ｳ.特管廃ｱﾙｶﾘ!F24&lt;0),ｳ.特管廃ｱﾙｶﾘ!F24,IF(I$19&gt;0,"0",0))</f>
        <v>18.98</v>
      </c>
      <c r="J9" s="503" t="str">
        <f>IF(OR(ｴ.感染性廃棄物!$F24&gt;0,ｴ.感染性廃棄物!$F24&lt;0),ｴ.感染性廃棄物!F24,IF(J$19&gt;0,"0",0))</f>
        <v>0</v>
      </c>
      <c r="K9" s="503">
        <f>IF(OR(ｵ.廃PCB等!$F24&gt;0,ｵ.廃PCB等!$F24&lt;0),ｵ.廃PCB等!F24,IF(K$19&gt;0,"0",0))</f>
        <v>2.5</v>
      </c>
      <c r="L9" s="503">
        <f>IF(OR(ｶ.PCB汚染物!F24&gt;0,ｶ.PCB汚染物!F24&lt;0),ｶ.PCB汚染物!F24,IF(L$19&gt;0,"0",0))</f>
        <v>0</v>
      </c>
      <c r="M9" s="503">
        <f>IF(OR(ｷ.PCB処理物!F24&gt;0,ｷ.PCB処理物!F24&lt;0),ｷ.PCB処理物!F24,IF(M$19&gt;0,"0",0))</f>
        <v>0</v>
      </c>
      <c r="N9" s="503">
        <f>IF(OR(ｸ.指定下水汚泥!F24&gt;0,ｸ.指定下水汚泥!F24&lt;0),ｸ.指定下水汚泥!F24,IF(N$19&gt;0,"0",0))</f>
        <v>0</v>
      </c>
      <c r="O9" s="503">
        <f>IF(OR(ｹ.有害鉱さい!F24&gt;0,ｹ.有害鉱さい!F24&lt;0),ｹ.有害鉱さい!F24,IF(O$19&gt;0,"0",0))</f>
        <v>0</v>
      </c>
      <c r="P9" s="503">
        <f>IF(OR(ｺ.廃石綿等!F24&gt;0,ｺ.廃石綿等!F24&lt;0),ｺ.廃石綿等!F24,IF(P$19&gt;0,"0",0))</f>
        <v>0</v>
      </c>
      <c r="Q9" s="503">
        <f>IF(OR(ｻ.有害ばいじん!F24&gt;0,ｻ.有害ばいじん!F24&lt;0),ｻ.有害ばいじん!F24,IF(Q$19&gt;0,"0",0))</f>
        <v>0</v>
      </c>
      <c r="R9" s="503">
        <f>IF(OR(ｼ.有害燃え殻!F24&gt;0,ｼ.有害燃え殻!F24&lt;0),ｼ.有害燃え殻!F24,IF(R$19&gt;0,"0",0))</f>
        <v>0</v>
      </c>
      <c r="S9" s="503">
        <f>IF(OR(ｽ.有害廃油!F24&gt;0,ｽ.有害廃油!F24&lt;0),ｽ.有害廃油!F24,IF(S$19&gt;0,"0",0))</f>
        <v>3.42</v>
      </c>
      <c r="T9" s="503">
        <f>IF(OR(ｾ.有害汚泥!F24&gt;0,ｾ.有害汚泥!F24&lt;0),ｾ.有害汚泥!F24,IF(T$19&gt;0,"0",0))</f>
        <v>0.54</v>
      </c>
      <c r="U9" s="503">
        <f>IF(OR(ｿ.有害廃酸!F24&gt;0,ｿ.有害廃酸!F24&lt;0),ｿ.有害廃酸!F24,IF(U$19&gt;0,"0",0))</f>
        <v>168.38</v>
      </c>
      <c r="V9" s="503">
        <f>IF(OR(ﾀ.有害廃ｱﾙｶﾘ!F24&gt;0,ﾀ.有害廃ｱﾙｶﾘ!F24&lt;0),ﾀ.有害廃ｱﾙｶﾘ!F24,IF(V$19&gt;0,"0",0))</f>
        <v>115.03</v>
      </c>
      <c r="W9" s="503" t="str">
        <f>IF(OR(ﾁ.廃水銀等!F24&gt;0,ﾁ.廃水銀等!F24&lt;0),ﾁ.廃水銀等!F24,IF(W$19&gt;0,"0",0))</f>
        <v>0</v>
      </c>
      <c r="X9" s="504">
        <f>IF(SUM(G9:W9)&gt;0,SUM(G9:W9),IF(X$19&gt;0,"0",0))</f>
        <v>342.37</v>
      </c>
    </row>
    <row r="10" spans="2:24" ht="24" customHeight="1">
      <c r="B10" s="173" t="s">
        <v>365</v>
      </c>
      <c r="C10" s="911" t="s">
        <v>213</v>
      </c>
      <c r="D10" s="911"/>
      <c r="E10" s="911"/>
      <c r="F10" s="912"/>
      <c r="G10" s="505" t="str">
        <f>IF(OR(ｱ.特管廃油!F25&gt;0,ｱ.特管廃油!F25&lt;0),ｱ.特管廃油!F25,IF(G$19&gt;0,"0",0))</f>
        <v>0</v>
      </c>
      <c r="H10" s="505" t="str">
        <f>IF(OR(ｲ.特管廃酸!F25&gt;0,ｲ.特管廃酸!F25&lt;0),ｲ.特管廃酸!F25,IF(H$19&gt;0,"0",0))</f>
        <v>0</v>
      </c>
      <c r="I10" s="505" t="str">
        <f>IF(OR(ｳ.特管廃ｱﾙｶﾘ!F25&gt;0,ｳ.特管廃ｱﾙｶﾘ!F25&lt;0),ｳ.特管廃ｱﾙｶﾘ!F25,IF(I$19&gt;0,"0",0))</f>
        <v>0</v>
      </c>
      <c r="J10" s="505" t="str">
        <f>IF(OR(ｴ.感染性廃棄物!$F25&gt;0,ｴ.感染性廃棄物!$F25&lt;0),ｴ.感染性廃棄物!F25,IF(J$19&gt;0,"0",0))</f>
        <v>0</v>
      </c>
      <c r="K10" s="505" t="str">
        <f>IF(OR(ｵ.廃PCB等!$F25&gt;0,ｵ.廃PCB等!$F25&lt;0),ｵ.廃PCB等!F25,IF(K$19&gt;0,"0",0))</f>
        <v>0</v>
      </c>
      <c r="L10" s="505">
        <f>IF(OR(ｶ.PCB汚染物!F25&gt;0,ｶ.PCB汚染物!F25&lt;0),ｶ.PCB汚染物!F25,IF(L$19&gt;0,"0",0))</f>
        <v>0</v>
      </c>
      <c r="M10" s="505">
        <f>IF(OR(ｷ.PCB処理物!F25&gt;0,ｷ.PCB処理物!F25&lt;0),ｷ.PCB処理物!F25,IF(M$19&gt;0,"0",0))</f>
        <v>0</v>
      </c>
      <c r="N10" s="505">
        <f>IF(OR(ｸ.指定下水汚泥!F25&gt;0,ｸ.指定下水汚泥!F25&lt;0),ｸ.指定下水汚泥!F25,IF(N$19&gt;0,"0",0))</f>
        <v>0</v>
      </c>
      <c r="O10" s="505">
        <f>IF(OR(ｹ.有害鉱さい!F25&gt;0,ｹ.有害鉱さい!F25&lt;0),ｹ.有害鉱さい!F25,IF(O$19&gt;0,"0",0))</f>
        <v>0</v>
      </c>
      <c r="P10" s="505">
        <f>IF(OR(ｺ.廃石綿等!F25&gt;0,ｺ.廃石綿等!F25&lt;0),ｺ.廃石綿等!F25,IF(P$19&gt;0,"0",0))</f>
        <v>0</v>
      </c>
      <c r="Q10" s="505">
        <f>IF(OR(ｻ.有害ばいじん!F25&gt;0,ｻ.有害ばいじん!F25&lt;0),ｻ.有害ばいじん!F25,IF(Q$19&gt;0,"0",0))</f>
        <v>0</v>
      </c>
      <c r="R10" s="505">
        <f>IF(OR(ｼ.有害燃え殻!F25&gt;0,ｼ.有害燃え殻!F25&lt;0),ｼ.有害燃え殻!F25,IF(R$19&gt;0,"0",0))</f>
        <v>0</v>
      </c>
      <c r="S10" s="505" t="str">
        <f>IF(OR(ｽ.有害廃油!F25&gt;0,ｽ.有害廃油!F25&lt;0),ｽ.有害廃油!F25,IF(S$19&gt;0,"0",0))</f>
        <v>0</v>
      </c>
      <c r="T10" s="505" t="str">
        <f>IF(OR(ｾ.有害汚泥!F25&gt;0,ｾ.有害汚泥!F25&lt;0),ｾ.有害汚泥!F25,IF(T$19&gt;0,"0",0))</f>
        <v>0</v>
      </c>
      <c r="U10" s="505" t="str">
        <f>IF(OR(ｿ.有害廃酸!F25&gt;0,ｿ.有害廃酸!F25&lt;0),ｿ.有害廃酸!F25,IF(U$19&gt;0,"0",0))</f>
        <v>0</v>
      </c>
      <c r="V10" s="505" t="str">
        <f>IF(OR(ﾀ.有害廃ｱﾙｶﾘ!F25&gt;0,ﾀ.有害廃ｱﾙｶﾘ!F25&lt;0),ﾀ.有害廃ｱﾙｶﾘ!F25,IF(V$19&gt;0,"0",0))</f>
        <v>0</v>
      </c>
      <c r="W10" s="505" t="str">
        <f>IF(OR(ﾁ.廃水銀等!F25&gt;0,ﾁ.廃水銀等!F25&lt;0),ﾁ.廃水銀等!F25,IF(W$19&gt;0,"0",0))</f>
        <v>0</v>
      </c>
      <c r="X10" s="506" t="str">
        <f t="shared" ref="X10:X18" si="0">IF(SUM(G10:W10)&gt;0,SUM(G10:W10),IF(X$19&gt;0,"0",0))</f>
        <v>0</v>
      </c>
    </row>
    <row r="11" spans="2:24" ht="24" customHeight="1">
      <c r="B11" s="173" t="s">
        <v>366</v>
      </c>
      <c r="C11" s="917" t="s">
        <v>214</v>
      </c>
      <c r="D11" s="917"/>
      <c r="E11" s="917"/>
      <c r="F11" s="918"/>
      <c r="G11" s="507" t="str">
        <f>IF(OR(ｱ.特管廃油!F26&gt;0,ｱ.特管廃油!F26&lt;0),ｱ.特管廃油!F26,IF(G$19&gt;0,"0",0))</f>
        <v>0</v>
      </c>
      <c r="H11" s="507" t="str">
        <f>IF(OR(ｲ.特管廃酸!F26&gt;0,ｲ.特管廃酸!F26&lt;0),ｲ.特管廃酸!F26,IF(H$19&gt;0,"0",0))</f>
        <v>0</v>
      </c>
      <c r="I11" s="507" t="str">
        <f>IF(OR(ｳ.特管廃ｱﾙｶﾘ!F26&gt;0,ｳ.特管廃ｱﾙｶﾘ!F26&lt;0),ｳ.特管廃ｱﾙｶﾘ!F26,IF(I$19&gt;0,"0",0))</f>
        <v>0</v>
      </c>
      <c r="J11" s="507" t="str">
        <f>IF(OR(ｴ.感染性廃棄物!$F26&gt;0,ｴ.感染性廃棄物!$F26&lt;0),ｴ.感染性廃棄物!F26,IF(J$19&gt;0,"0",0))</f>
        <v>0</v>
      </c>
      <c r="K11" s="507" t="str">
        <f>IF(OR(ｵ.廃PCB等!$F26&gt;0,ｵ.廃PCB等!$F26&lt;0),ｵ.廃PCB等!F26,IF(K$19&gt;0,"0",0))</f>
        <v>0</v>
      </c>
      <c r="L11" s="507">
        <f>IF(OR(ｶ.PCB汚染物!F26&gt;0,ｶ.PCB汚染物!F26&lt;0),ｶ.PCB汚染物!F26,IF(L$19&gt;0,"0",0))</f>
        <v>0</v>
      </c>
      <c r="M11" s="507">
        <f>IF(OR(ｷ.PCB処理物!F26&gt;0,ｷ.PCB処理物!F26&lt;0),ｷ.PCB処理物!F26,IF(M$19&gt;0,"0",0))</f>
        <v>0</v>
      </c>
      <c r="N11" s="507">
        <f>IF(OR(ｸ.指定下水汚泥!F26&gt;0,ｸ.指定下水汚泥!F26&lt;0),ｸ.指定下水汚泥!F26,IF(N$19&gt;0,"0",0))</f>
        <v>0</v>
      </c>
      <c r="O11" s="507">
        <f>IF(OR(ｹ.有害鉱さい!F26&gt;0,ｹ.有害鉱さい!F26&lt;0),ｹ.有害鉱さい!F26,IF(O$19&gt;0,"0",0))</f>
        <v>0</v>
      </c>
      <c r="P11" s="507">
        <f>IF(OR(ｺ.廃石綿等!F26&gt;0,ｺ.廃石綿等!F26&lt;0),ｺ.廃石綿等!F26,IF(P$19&gt;0,"0",0))</f>
        <v>0</v>
      </c>
      <c r="Q11" s="507">
        <f>IF(OR(ｻ.有害ばいじん!F26&gt;0,ｻ.有害ばいじん!F26&lt;0),ｻ.有害ばいじん!F26,IF(Q$19&gt;0,"0",0))</f>
        <v>0</v>
      </c>
      <c r="R11" s="507">
        <f>IF(OR(ｼ.有害燃え殻!F26&gt;0,ｼ.有害燃え殻!F26&lt;0),ｼ.有害燃え殻!F26,IF(R$19&gt;0,"0",0))</f>
        <v>0</v>
      </c>
      <c r="S11" s="507" t="str">
        <f>IF(OR(ｽ.有害廃油!F26&gt;0,ｽ.有害廃油!F26&lt;0),ｽ.有害廃油!F26,IF(S$19&gt;0,"0",0))</f>
        <v>0</v>
      </c>
      <c r="T11" s="507" t="str">
        <f>IF(OR(ｾ.有害汚泥!F26&gt;0,ｾ.有害汚泥!F26&lt;0),ｾ.有害汚泥!F26,IF(T$19&gt;0,"0",0))</f>
        <v>0</v>
      </c>
      <c r="U11" s="507" t="str">
        <f>IF(OR(ｿ.有害廃酸!F26&gt;0,ｿ.有害廃酸!F26&lt;0),ｿ.有害廃酸!F26,IF(U$19&gt;0,"0",0))</f>
        <v>0</v>
      </c>
      <c r="V11" s="507" t="str">
        <f>IF(OR(ﾀ.有害廃ｱﾙｶﾘ!F26&gt;0,ﾀ.有害廃ｱﾙｶﾘ!F26&lt;0),ﾀ.有害廃ｱﾙｶﾘ!F26,IF(V$19&gt;0,"0",0))</f>
        <v>0</v>
      </c>
      <c r="W11" s="507" t="str">
        <f>IF(OR(ﾁ.廃水銀等!F26&gt;0,ﾁ.廃水銀等!F26&lt;0),ﾁ.廃水銀等!F26,IF(W$19&gt;0,"0",0))</f>
        <v>0</v>
      </c>
      <c r="X11" s="508" t="str">
        <f t="shared" si="0"/>
        <v>0</v>
      </c>
    </row>
    <row r="12" spans="2:24" ht="24" customHeight="1">
      <c r="B12" s="173">
        <v>5</v>
      </c>
      <c r="C12" s="917" t="s">
        <v>215</v>
      </c>
      <c r="D12" s="917"/>
      <c r="E12" s="917"/>
      <c r="F12" s="918"/>
      <c r="G12" s="507" t="str">
        <f>IF(OR(ｱ.特管廃油!F27&gt;0,ｱ.特管廃油!F27&lt;0),ｱ.特管廃油!F27,IF(G$19&gt;0,"0",0))</f>
        <v>0</v>
      </c>
      <c r="H12" s="507" t="str">
        <f>IF(OR(ｲ.特管廃酸!F27&gt;0,ｲ.特管廃酸!F27&lt;0),ｲ.特管廃酸!F27,IF(H$19&gt;0,"0",0))</f>
        <v>0</v>
      </c>
      <c r="I12" s="507" t="str">
        <f>IF(OR(ｳ.特管廃ｱﾙｶﾘ!F27&gt;0,ｳ.特管廃ｱﾙｶﾘ!F27&lt;0),ｳ.特管廃ｱﾙｶﾘ!F27,IF(I$19&gt;0,"0",0))</f>
        <v>0</v>
      </c>
      <c r="J12" s="507" t="str">
        <f>IF(OR(ｴ.感染性廃棄物!$F27&gt;0,ｴ.感染性廃棄物!$F27&lt;0),ｴ.感染性廃棄物!F27,IF(J$19&gt;0,"0",0))</f>
        <v>0</v>
      </c>
      <c r="K12" s="507" t="str">
        <f>IF(OR(ｵ.廃PCB等!$F27&gt;0,ｵ.廃PCB等!$F27&lt;0),ｵ.廃PCB等!F27,IF(K$19&gt;0,"0",0))</f>
        <v>0</v>
      </c>
      <c r="L12" s="507">
        <f>IF(OR(ｶ.PCB汚染物!F27&gt;0,ｶ.PCB汚染物!F27&lt;0),ｶ.PCB汚染物!F27,IF(L$19&gt;0,"0",0))</f>
        <v>0</v>
      </c>
      <c r="M12" s="507">
        <f>IF(OR(ｷ.PCB処理物!F27&gt;0,ｷ.PCB処理物!F27&lt;0),ｷ.PCB処理物!F27,IF(M$19&gt;0,"0",0))</f>
        <v>0</v>
      </c>
      <c r="N12" s="507">
        <f>IF(OR(ｸ.指定下水汚泥!F27&gt;0,ｸ.指定下水汚泥!F27&lt;0),ｸ.指定下水汚泥!F27,IF(N$19&gt;0,"0",0))</f>
        <v>0</v>
      </c>
      <c r="O12" s="507">
        <f>IF(OR(ｹ.有害鉱さい!F27&gt;0,ｹ.有害鉱さい!F27&lt;0),ｹ.有害鉱さい!F27,IF(O$19&gt;0,"0",0))</f>
        <v>0</v>
      </c>
      <c r="P12" s="507">
        <f>IF(OR(ｺ.廃石綿等!F27&gt;0,ｺ.廃石綿等!F27&lt;0),ｺ.廃石綿等!F27,IF(P$19&gt;0,"0",0))</f>
        <v>0</v>
      </c>
      <c r="Q12" s="507">
        <f>IF(OR(ｻ.有害ばいじん!F27&gt;0,ｻ.有害ばいじん!F27&lt;0),ｻ.有害ばいじん!F27,IF(Q$19&gt;0,"0",0))</f>
        <v>0</v>
      </c>
      <c r="R12" s="507">
        <f>IF(OR(ｼ.有害燃え殻!F27&gt;0,ｼ.有害燃え殻!F27&lt;0),ｼ.有害燃え殻!F27,IF(R$19&gt;0,"0",0))</f>
        <v>0</v>
      </c>
      <c r="S12" s="507" t="str">
        <f>IF(OR(ｽ.有害廃油!F27&gt;0,ｽ.有害廃油!F27&lt;0),ｽ.有害廃油!F27,IF(S$19&gt;0,"0",0))</f>
        <v>0</v>
      </c>
      <c r="T12" s="507" t="str">
        <f>IF(OR(ｾ.有害汚泥!F27&gt;0,ｾ.有害汚泥!F27&lt;0),ｾ.有害汚泥!F27,IF(T$19&gt;0,"0",0))</f>
        <v>0</v>
      </c>
      <c r="U12" s="507" t="str">
        <f>IF(OR(ｿ.有害廃酸!F27&gt;0,ｿ.有害廃酸!F27&lt;0),ｿ.有害廃酸!F27,IF(U$19&gt;0,"0",0))</f>
        <v>0</v>
      </c>
      <c r="V12" s="507" t="str">
        <f>IF(OR(ﾀ.有害廃ｱﾙｶﾘ!F27&gt;0,ﾀ.有害廃ｱﾙｶﾘ!F27&lt;0),ﾀ.有害廃ｱﾙｶﾘ!F27,IF(V$19&gt;0,"0",0))</f>
        <v>0</v>
      </c>
      <c r="W12" s="507" t="str">
        <f>IF(OR(ﾁ.廃水銀等!F27&gt;0,ﾁ.廃水銀等!F27&lt;0),ﾁ.廃水銀等!F27,IF(W$19&gt;0,"0",0))</f>
        <v>0</v>
      </c>
      <c r="X12" s="508" t="str">
        <f t="shared" si="0"/>
        <v>0</v>
      </c>
    </row>
    <row r="13" spans="2:24" ht="24" customHeight="1">
      <c r="B13" s="173" t="s">
        <v>166</v>
      </c>
      <c r="C13" s="921" t="s">
        <v>216</v>
      </c>
      <c r="D13" s="922"/>
      <c r="E13" s="922"/>
      <c r="F13" s="923"/>
      <c r="G13" s="507" t="str">
        <f>IF(OR(ｱ.特管廃油!F28&gt;0,ｱ.特管廃油!F28&lt;0),ｱ.特管廃油!F28,IF(G$19&gt;0,"0",0))</f>
        <v>0</v>
      </c>
      <c r="H13" s="507" t="str">
        <f>IF(OR(ｲ.特管廃酸!F28&gt;0,ｲ.特管廃酸!F28&lt;0),ｲ.特管廃酸!F28,IF(H$19&gt;0,"0",0))</f>
        <v>0</v>
      </c>
      <c r="I13" s="507" t="str">
        <f>IF(OR(ｳ.特管廃ｱﾙｶﾘ!F28&gt;0,ｳ.特管廃ｱﾙｶﾘ!F28&lt;0),ｳ.特管廃ｱﾙｶﾘ!F28,IF(I$19&gt;0,"0",0))</f>
        <v>0</v>
      </c>
      <c r="J13" s="507" t="str">
        <f>IF(OR(ｴ.感染性廃棄物!$F28&gt;0,ｴ.感染性廃棄物!$F28&lt;0),ｴ.感染性廃棄物!F28,IF(J$19&gt;0,"0",0))</f>
        <v>0</v>
      </c>
      <c r="K13" s="507" t="str">
        <f>IF(OR(ｵ.廃PCB等!$F28&gt;0,ｵ.廃PCB等!$F28&lt;0),ｵ.廃PCB等!F28,IF(K$19&gt;0,"0",0))</f>
        <v>0</v>
      </c>
      <c r="L13" s="507">
        <f>IF(OR(ｶ.PCB汚染物!F28&gt;0,ｶ.PCB汚染物!F28&lt;0),ｶ.PCB汚染物!F28,IF(L$19&gt;0,"0",0))</f>
        <v>0</v>
      </c>
      <c r="M13" s="507">
        <f>IF(OR(ｷ.PCB処理物!F28&gt;0,ｷ.PCB処理物!F28&lt;0),ｷ.PCB処理物!F28,IF(M$19&gt;0,"0",0))</f>
        <v>0</v>
      </c>
      <c r="N13" s="507">
        <f>IF(OR(ｸ.指定下水汚泥!F28&gt;0,ｸ.指定下水汚泥!F28&lt;0),ｸ.指定下水汚泥!F28,IF(N$19&gt;0,"0",0))</f>
        <v>0</v>
      </c>
      <c r="O13" s="507">
        <f>IF(OR(ｹ.有害鉱さい!F28&gt;0,ｹ.有害鉱さい!F28&lt;0),ｹ.有害鉱さい!F28,IF(O$19&gt;0,"0",0))</f>
        <v>0</v>
      </c>
      <c r="P13" s="507">
        <f>IF(OR(ｺ.廃石綿等!F28&gt;0,ｺ.廃石綿等!F28&lt;0),ｺ.廃石綿等!F28,IF(P$19&gt;0,"0",0))</f>
        <v>0</v>
      </c>
      <c r="Q13" s="507">
        <f>IF(OR(ｻ.有害ばいじん!F28&gt;0,ｻ.有害ばいじん!F28&lt;0),ｻ.有害ばいじん!F28,IF(Q$19&gt;0,"0",0))</f>
        <v>0</v>
      </c>
      <c r="R13" s="507">
        <f>IF(OR(ｼ.有害燃え殻!F28&gt;0,ｼ.有害燃え殻!F28&lt;0),ｼ.有害燃え殻!F28,IF(R$19&gt;0,"0",0))</f>
        <v>0</v>
      </c>
      <c r="S13" s="507" t="str">
        <f>IF(OR(ｽ.有害廃油!F28&gt;0,ｽ.有害廃油!F28&lt;0),ｽ.有害廃油!F28,IF(S$19&gt;0,"0",0))</f>
        <v>0</v>
      </c>
      <c r="T13" s="507" t="str">
        <f>IF(OR(ｾ.有害汚泥!F28&gt;0,ｾ.有害汚泥!F28&lt;0),ｾ.有害汚泥!F28,IF(T$19&gt;0,"0",0))</f>
        <v>0</v>
      </c>
      <c r="U13" s="507" t="str">
        <f>IF(OR(ｿ.有害廃酸!F28&gt;0,ｿ.有害廃酸!F28&lt;0),ｿ.有害廃酸!F28,IF(U$19&gt;0,"0",0))</f>
        <v>0</v>
      </c>
      <c r="V13" s="507" t="str">
        <f>IF(OR(ﾀ.有害廃ｱﾙｶﾘ!F28&gt;0,ﾀ.有害廃ｱﾙｶﾘ!F28&lt;0),ﾀ.有害廃ｱﾙｶﾘ!F28,IF(V$19&gt;0,"0",0))</f>
        <v>0</v>
      </c>
      <c r="W13" s="507" t="str">
        <f>IF(OR(ﾁ.廃水銀等!F28&gt;0,ﾁ.廃水銀等!F28&lt;0),ﾁ.廃水銀等!F28,IF(W$19&gt;0,"0",0))</f>
        <v>0</v>
      </c>
      <c r="X13" s="508" t="str">
        <f t="shared" si="0"/>
        <v>0</v>
      </c>
    </row>
    <row r="14" spans="2:24" ht="24" customHeight="1">
      <c r="B14" s="173" t="s">
        <v>167</v>
      </c>
      <c r="C14" s="917" t="s">
        <v>217</v>
      </c>
      <c r="D14" s="917"/>
      <c r="E14" s="917"/>
      <c r="F14" s="918"/>
      <c r="G14" s="507">
        <f>IF(OR(ｱ.特管廃油!F29&gt;0,ｱ.特管廃油!F29&lt;0),ｱ.特管廃油!F29,IF(G$19&gt;0,"0",0))</f>
        <v>19.77</v>
      </c>
      <c r="H14" s="507">
        <f>IF(OR(ｲ.特管廃酸!F29&gt;0,ｲ.特管廃酸!F29&lt;0),ｲ.特管廃酸!F29,IF(H$19&gt;0,"0",0))</f>
        <v>13.75</v>
      </c>
      <c r="I14" s="507">
        <f>IF(OR(ｳ.特管廃ｱﾙｶﾘ!F29&gt;0,ｳ.特管廃ｱﾙｶﾘ!F29&lt;0),ｳ.特管廃ｱﾙｶﾘ!F29,IF(I$19&gt;0,"0",0))</f>
        <v>18.98</v>
      </c>
      <c r="J14" s="507" t="str">
        <f>IF(OR(ｴ.感染性廃棄物!$F29&gt;0,ｴ.感染性廃棄物!$F29&lt;0),ｴ.感染性廃棄物!F29,IF(J$19&gt;0,"0",0))</f>
        <v>0</v>
      </c>
      <c r="K14" s="507">
        <f>IF(OR(ｵ.廃PCB等!$F29&gt;0,ｵ.廃PCB等!$F29&lt;0),ｵ.廃PCB等!F29,IF(K$19&gt;0,"0",0))</f>
        <v>2.5</v>
      </c>
      <c r="L14" s="507">
        <f>IF(OR(ｶ.PCB汚染物!F29&gt;0,ｶ.PCB汚染物!F29&lt;0),ｶ.PCB汚染物!F29,IF(L$19&gt;0,"0",0))</f>
        <v>0</v>
      </c>
      <c r="M14" s="507">
        <f>IF(OR(ｷ.PCB処理物!F29&gt;0,ｷ.PCB処理物!F29&lt;0),ｷ.PCB処理物!F29,IF(M$19&gt;0,"0",0))</f>
        <v>0</v>
      </c>
      <c r="N14" s="507">
        <f>IF(OR(ｸ.指定下水汚泥!F29&gt;0,ｸ.指定下水汚泥!F29&lt;0),ｸ.指定下水汚泥!F29,IF(N$19&gt;0,"0",0))</f>
        <v>0</v>
      </c>
      <c r="O14" s="507">
        <f>IF(OR(ｹ.有害鉱さい!F29&gt;0,ｹ.有害鉱さい!F29&lt;0),ｹ.有害鉱さい!F29,IF(O$19&gt;0,"0",0))</f>
        <v>0</v>
      </c>
      <c r="P14" s="507">
        <f>IF(OR(ｺ.廃石綿等!F29&gt;0,ｺ.廃石綿等!F29&lt;0),ｺ.廃石綿等!F29,IF(P$19&gt;0,"0",0))</f>
        <v>0</v>
      </c>
      <c r="Q14" s="507">
        <f>IF(OR(ｻ.有害ばいじん!F29&gt;0,ｻ.有害ばいじん!F29&lt;0),ｻ.有害ばいじん!F29,IF(Q$19&gt;0,"0",0))</f>
        <v>0</v>
      </c>
      <c r="R14" s="507">
        <f>IF(OR(ｼ.有害燃え殻!F29&gt;0,ｼ.有害燃え殻!F29&lt;0),ｼ.有害燃え殻!F29,IF(R$19&gt;0,"0",0))</f>
        <v>0</v>
      </c>
      <c r="S14" s="507">
        <f>IF(OR(ｽ.有害廃油!F29&gt;0,ｽ.有害廃油!F29&lt;0),ｽ.有害廃油!F29,IF(S$19&gt;0,"0",0))</f>
        <v>3.42</v>
      </c>
      <c r="T14" s="507">
        <f>IF(OR(ｾ.有害汚泥!F29&gt;0,ｾ.有害汚泥!F29&lt;0),ｾ.有害汚泥!F29,IF(T$19&gt;0,"0",0))</f>
        <v>0.54</v>
      </c>
      <c r="U14" s="507">
        <f>IF(OR(ｿ.有害廃酸!F29&gt;0,ｿ.有害廃酸!F29&lt;0),ｿ.有害廃酸!F29,IF(U$19&gt;0,"0",0))</f>
        <v>168.38</v>
      </c>
      <c r="V14" s="507">
        <f>IF(OR(ﾀ.有害廃ｱﾙｶﾘ!F29&gt;0,ﾀ.有害廃ｱﾙｶﾘ!F29&lt;0),ﾀ.有害廃ｱﾙｶﾘ!F29,IF(V$19&gt;0,"0",0))</f>
        <v>115.03</v>
      </c>
      <c r="W14" s="507" t="str">
        <f>IF(OR(ﾁ.廃水銀等!F29&gt;0,ﾁ.廃水銀等!F29&lt;0),ﾁ.廃水銀等!F29,IF(W$19&gt;0,"0",0))</f>
        <v>0</v>
      </c>
      <c r="X14" s="508">
        <f t="shared" si="0"/>
        <v>342.37</v>
      </c>
    </row>
    <row r="15" spans="2:24" ht="24" customHeight="1">
      <c r="B15" s="173" t="s">
        <v>168</v>
      </c>
      <c r="C15" s="917" t="s">
        <v>218</v>
      </c>
      <c r="D15" s="917"/>
      <c r="E15" s="917"/>
      <c r="F15" s="918"/>
      <c r="G15" s="507">
        <f>IF(OR(ｱ.特管廃油!F30&gt;0,ｱ.特管廃油!F30&lt;0),ｱ.特管廃油!F30,IF(G$19&gt;0,"0",0))</f>
        <v>19.579999999999998</v>
      </c>
      <c r="H15" s="507">
        <f>IF(OR(ｲ.特管廃酸!F30&gt;0,ｲ.特管廃酸!F30&lt;0),ｲ.特管廃酸!F30,IF(H$19&gt;0,"0",0))</f>
        <v>13.75</v>
      </c>
      <c r="I15" s="507">
        <f>IF(OR(ｳ.特管廃ｱﾙｶﾘ!F30&gt;0,ｳ.特管廃ｱﾙｶﾘ!F30&lt;0),ｳ.特管廃ｱﾙｶﾘ!F30,IF(I$19&gt;0,"0",0))</f>
        <v>18.98</v>
      </c>
      <c r="J15" s="507" t="str">
        <f>IF(OR(ｴ.感染性廃棄物!$F30&gt;0,ｴ.感染性廃棄物!$F30&lt;0),ｴ.感染性廃棄物!F30,IF(J$19&gt;0,"0",0))</f>
        <v>0</v>
      </c>
      <c r="K15" s="507">
        <f>IF(OR(ｵ.廃PCB等!$F30&gt;0,ｵ.廃PCB等!$F30&lt;0),ｵ.廃PCB等!F30,IF(K$19&gt;0,"0",0))</f>
        <v>2.5</v>
      </c>
      <c r="L15" s="507">
        <f>IF(OR(ｶ.PCB汚染物!F30&gt;0,ｶ.PCB汚染物!F30&lt;0),ｶ.PCB汚染物!F30,IF(L$19&gt;0,"0",0))</f>
        <v>0</v>
      </c>
      <c r="M15" s="507">
        <f>IF(OR(ｷ.PCB処理物!F30&gt;0,ｷ.PCB処理物!F30&lt;0),ｷ.PCB処理物!F30,IF(M$19&gt;0,"0",0))</f>
        <v>0</v>
      </c>
      <c r="N15" s="507">
        <f>IF(OR(ｸ.指定下水汚泥!F30&gt;0,ｸ.指定下水汚泥!F30&lt;0),ｸ.指定下水汚泥!F30,IF(N$19&gt;0,"0",0))</f>
        <v>0</v>
      </c>
      <c r="O15" s="507">
        <f>IF(OR(ｹ.有害鉱さい!F30&gt;0,ｹ.有害鉱さい!F30&lt;0),ｹ.有害鉱さい!F30,IF(O$19&gt;0,"0",0))</f>
        <v>0</v>
      </c>
      <c r="P15" s="507">
        <f>IF(OR(ｺ.廃石綿等!F30&gt;0,ｺ.廃石綿等!F30&lt;0),ｺ.廃石綿等!F30,IF(P$19&gt;0,"0",0))</f>
        <v>0</v>
      </c>
      <c r="Q15" s="507">
        <f>IF(OR(ｻ.有害ばいじん!F30&gt;0,ｻ.有害ばいじん!F30&lt;0),ｻ.有害ばいじん!F30,IF(Q$19&gt;0,"0",0))</f>
        <v>0</v>
      </c>
      <c r="R15" s="507">
        <f>IF(OR(ｼ.有害燃え殻!F30&gt;0,ｼ.有害燃え殻!F30&lt;0),ｼ.有害燃え殻!F30,IF(R$19&gt;0,"0",0))</f>
        <v>0</v>
      </c>
      <c r="S15" s="507">
        <f>IF(OR(ｽ.有害廃油!F30&gt;0,ｽ.有害廃油!F30&lt;0),ｽ.有害廃油!F30,IF(S$19&gt;0,"0",0))</f>
        <v>2.62</v>
      </c>
      <c r="T15" s="507">
        <f>IF(OR(ｾ.有害汚泥!F30&gt;0,ｾ.有害汚泥!F30&lt;0),ｾ.有害汚泥!F30,IF(T$19&gt;0,"0",0))</f>
        <v>0.54</v>
      </c>
      <c r="U15" s="507">
        <f>IF(OR(ｿ.有害廃酸!F30&gt;0,ｿ.有害廃酸!F30&lt;0),ｿ.有害廃酸!F30,IF(U$19&gt;0,"0",0))</f>
        <v>168.38</v>
      </c>
      <c r="V15" s="507">
        <f>IF(OR(ﾀ.有害廃ｱﾙｶﾘ!F30&gt;0,ﾀ.有害廃ｱﾙｶﾘ!F30&lt;0),ﾀ.有害廃ｱﾙｶﾘ!F30,IF(V$19&gt;0,"0",0))</f>
        <v>115.03</v>
      </c>
      <c r="W15" s="507" t="str">
        <f>IF(OR(ﾁ.廃水銀等!F30&gt;0,ﾁ.廃水銀等!F30&lt;0),ﾁ.廃水銀等!F30,IF(W$19&gt;0,"0",0))</f>
        <v>0</v>
      </c>
      <c r="X15" s="508">
        <f t="shared" si="0"/>
        <v>341.38</v>
      </c>
    </row>
    <row r="16" spans="2:24" ht="24" customHeight="1">
      <c r="B16" s="173" t="s">
        <v>169</v>
      </c>
      <c r="C16" s="917" t="s">
        <v>219</v>
      </c>
      <c r="D16" s="917"/>
      <c r="E16" s="917"/>
      <c r="F16" s="918"/>
      <c r="G16" s="507" t="str">
        <f>IF(OR(ｱ.特管廃油!F31&gt;0,ｱ.特管廃油!F31&lt;0),ｱ.特管廃油!F31,IF(G$19&gt;0,"0",0))</f>
        <v>0</v>
      </c>
      <c r="H16" s="507" t="str">
        <f>IF(OR(ｲ.特管廃酸!F31&gt;0,ｲ.特管廃酸!F31&lt;0),ｲ.特管廃酸!F31,IF(H$19&gt;0,"0",0))</f>
        <v>0</v>
      </c>
      <c r="I16" s="507" t="str">
        <f>IF(OR(ｳ.特管廃ｱﾙｶﾘ!F31&gt;0,ｳ.特管廃ｱﾙｶﾘ!F31&lt;0),ｳ.特管廃ｱﾙｶﾘ!F31,IF(I$19&gt;0,"0",0))</f>
        <v>0</v>
      </c>
      <c r="J16" s="507" t="str">
        <f>IF(OR(ｴ.感染性廃棄物!$F31&gt;0,ｴ.感染性廃棄物!$F31&lt;0),ｴ.感染性廃棄物!F31,IF(J$19&gt;0,"0",0))</f>
        <v>0</v>
      </c>
      <c r="K16" s="507" t="str">
        <f>IF(OR(ｵ.廃PCB等!$F31&gt;0,ｵ.廃PCB等!$F31&lt;0),ｵ.廃PCB等!F31,IF(K$19&gt;0,"0",0))</f>
        <v>0</v>
      </c>
      <c r="L16" s="507">
        <f>IF(OR(ｶ.PCB汚染物!F31&gt;0,ｶ.PCB汚染物!F31&lt;0),ｶ.PCB汚染物!F31,IF(L$19&gt;0,"0",0))</f>
        <v>0</v>
      </c>
      <c r="M16" s="507">
        <f>IF(OR(ｷ.PCB処理物!F31&gt;0,ｷ.PCB処理物!F31&lt;0),ｷ.PCB処理物!F31,IF(M$19&gt;0,"0",0))</f>
        <v>0</v>
      </c>
      <c r="N16" s="507">
        <f>IF(OR(ｸ.指定下水汚泥!F31&gt;0,ｸ.指定下水汚泥!F31&lt;0),ｸ.指定下水汚泥!F31,IF(N$19&gt;0,"0",0))</f>
        <v>0</v>
      </c>
      <c r="O16" s="507">
        <f>IF(OR(ｹ.有害鉱さい!F31&gt;0,ｹ.有害鉱さい!F31&lt;0),ｹ.有害鉱さい!F31,IF(O$19&gt;0,"0",0))</f>
        <v>0</v>
      </c>
      <c r="P16" s="507">
        <f>IF(OR(ｺ.廃石綿等!F31&gt;0,ｺ.廃石綿等!F31&lt;0),ｺ.廃石綿等!F31,IF(P$19&gt;0,"0",0))</f>
        <v>0</v>
      </c>
      <c r="Q16" s="507">
        <f>IF(OR(ｻ.有害ばいじん!F31&gt;0,ｻ.有害ばいじん!F31&lt;0),ｻ.有害ばいじん!F31,IF(Q$19&gt;0,"0",0))</f>
        <v>0</v>
      </c>
      <c r="R16" s="507">
        <f>IF(OR(ｼ.有害燃え殻!F31&gt;0,ｼ.有害燃え殻!F31&lt;0),ｼ.有害燃え殻!F31,IF(R$19&gt;0,"0",0))</f>
        <v>0</v>
      </c>
      <c r="S16" s="507" t="str">
        <f>IF(OR(ｽ.有害廃油!F31&gt;0,ｽ.有害廃油!F31&lt;0),ｽ.有害廃油!F31,IF(S$19&gt;0,"0",0))</f>
        <v>0</v>
      </c>
      <c r="T16" s="507" t="str">
        <f>IF(OR(ｾ.有害汚泥!F31&gt;0,ｾ.有害汚泥!F31&lt;0),ｾ.有害汚泥!F31,IF(T$19&gt;0,"0",0))</f>
        <v>0</v>
      </c>
      <c r="U16" s="507" t="str">
        <f>IF(OR(ｿ.有害廃酸!F31&gt;0,ｿ.有害廃酸!F31&lt;0),ｿ.有害廃酸!F31,IF(U$19&gt;0,"0",0))</f>
        <v>0</v>
      </c>
      <c r="V16" s="507" t="str">
        <f>IF(OR(ﾀ.有害廃ｱﾙｶﾘ!F31&gt;0,ﾀ.有害廃ｱﾙｶﾘ!F31&lt;0),ﾀ.有害廃ｱﾙｶﾘ!F31,IF(V$19&gt;0,"0",0))</f>
        <v>0</v>
      </c>
      <c r="W16" s="507" t="str">
        <f>IF(OR(ﾁ.廃水銀等!F31&gt;0,ﾁ.廃水銀等!F31&lt;0),ﾁ.廃水銀等!F31,IF(W$19&gt;0,"0",0))</f>
        <v>0</v>
      </c>
      <c r="X16" s="508" t="str">
        <f>IF(SUM(G16:W16)&gt;0,SUM(G16:W16),IF(X$19&gt;0,"0",0))</f>
        <v>0</v>
      </c>
    </row>
    <row r="17" spans="2:24" ht="24" customHeight="1">
      <c r="B17" s="173"/>
      <c r="C17" s="917" t="s">
        <v>374</v>
      </c>
      <c r="D17" s="917"/>
      <c r="E17" s="917"/>
      <c r="F17" s="918"/>
      <c r="G17" s="507" t="str">
        <f>IF(OR(ｱ.特管廃油!F32&gt;0,ｱ.特管廃油!F32&lt;0),ｱ.特管廃油!F32,IF(G$19&gt;0,"0",0))</f>
        <v>0</v>
      </c>
      <c r="H17" s="507" t="str">
        <f>IF(OR(ｲ.特管廃酸!F32&gt;0,ｲ.特管廃酸!F32&lt;0),ｲ.特管廃酸!F32,IF(H$19&gt;0,"0",0))</f>
        <v>0</v>
      </c>
      <c r="I17" s="507" t="str">
        <f>IF(OR(ｳ.特管廃ｱﾙｶﾘ!F32&gt;0,ｳ.特管廃ｱﾙｶﾘ!F32&lt;0),ｳ.特管廃ｱﾙｶﾘ!F32,IF(I$19&gt;0,"0",0))</f>
        <v>0</v>
      </c>
      <c r="J17" s="507" t="str">
        <f>IF(OR(ｴ.感染性廃棄物!$F32&gt;0,ｴ.感染性廃棄物!$F32&lt;0),ｴ.感染性廃棄物!F32,IF(J$19&gt;0,"0",0))</f>
        <v>0</v>
      </c>
      <c r="K17" s="507" t="str">
        <f>IF(OR(ｵ.廃PCB等!$F32&gt;0,ｵ.廃PCB等!$F32&lt;0),ｵ.廃PCB等!F32,IF(K$19&gt;0,"0",0))</f>
        <v>0</v>
      </c>
      <c r="L17" s="507">
        <f>IF(OR(ｶ.PCB汚染物!F32&gt;0,ｶ.PCB汚染物!F32&lt;0),ｶ.PCB汚染物!F32,IF(L$19&gt;0,"0",0))</f>
        <v>0</v>
      </c>
      <c r="M17" s="507">
        <f>IF(OR(ｷ.PCB処理物!F32&gt;0,ｷ.PCB処理物!F32&lt;0),ｷ.PCB処理物!F32,IF(M$19&gt;0,"0",0))</f>
        <v>0</v>
      </c>
      <c r="N17" s="507">
        <f>IF(OR(ｸ.指定下水汚泥!F32&gt;0,ｸ.指定下水汚泥!F32&lt;0),ｸ.指定下水汚泥!F32,IF(N$19&gt;0,"0",0))</f>
        <v>0</v>
      </c>
      <c r="O17" s="507">
        <f>IF(OR(ｹ.有害鉱さい!F32&gt;0,ｹ.有害鉱さい!F32&lt;0),ｹ.有害鉱さい!F32,IF(O$19&gt;0,"0",0))</f>
        <v>0</v>
      </c>
      <c r="P17" s="507">
        <f>IF(OR(ｺ.廃石綿等!F32&gt;0,ｺ.廃石綿等!F32&lt;0),ｺ.廃石綿等!F32,IF(P$19&gt;0,"0",0))</f>
        <v>0</v>
      </c>
      <c r="Q17" s="507">
        <f>IF(OR(ｻ.有害ばいじん!F32&gt;0,ｻ.有害ばいじん!F32&lt;0),ｻ.有害ばいじん!F32,IF(Q$19&gt;0,"0",0))</f>
        <v>0</v>
      </c>
      <c r="R17" s="507">
        <f>IF(OR(ｼ.有害燃え殻!F32&gt;0,ｼ.有害燃え殻!F32&lt;0),ｼ.有害燃え殻!F32,IF(R$19&gt;0,"0",0))</f>
        <v>0</v>
      </c>
      <c r="S17" s="507" t="str">
        <f>IF(OR(ｽ.有害廃油!F32&gt;0,ｽ.有害廃油!F32&lt;0),ｽ.有害廃油!F32,IF(S$19&gt;0,"0",0))</f>
        <v>0</v>
      </c>
      <c r="T17" s="507" t="str">
        <f>IF(OR(ｾ.有害汚泥!F32&gt;0,ｾ.有害汚泥!F32&lt;0),ｾ.有害汚泥!F32,IF(T$19&gt;0,"0",0))</f>
        <v>0</v>
      </c>
      <c r="U17" s="507" t="str">
        <f>IF(OR(ｿ.有害廃酸!F32&gt;0,ｿ.有害廃酸!F32&lt;0),ｿ.有害廃酸!F32,IF(U$19&gt;0,"0",0))</f>
        <v>0</v>
      </c>
      <c r="V17" s="507" t="str">
        <f>IF(OR(ﾀ.有害廃ｱﾙｶﾘ!F32&gt;0,ﾀ.有害廃ｱﾙｶﾘ!F32&lt;0),ﾀ.有害廃ｱﾙｶﾘ!F32,IF(V$19&gt;0,"0",0))</f>
        <v>0</v>
      </c>
      <c r="W17" s="507" t="str">
        <f>IF(OR(ﾁ.廃水銀等!F32&gt;0,ﾁ.廃水銀等!F32&lt;0),ﾁ.廃水銀等!F32,IF(W$19&gt;0,"0",0))</f>
        <v>0</v>
      </c>
      <c r="X17" s="508" t="str">
        <f t="shared" si="0"/>
        <v>0</v>
      </c>
    </row>
    <row r="18" spans="2:24" ht="24" customHeight="1" thickBot="1">
      <c r="B18" s="174"/>
      <c r="C18" s="224" t="s">
        <v>237</v>
      </c>
      <c r="D18" s="919" t="s">
        <v>400</v>
      </c>
      <c r="E18" s="919"/>
      <c r="F18" s="920"/>
      <c r="G18" s="509" t="str">
        <f>IF(OR(ｱ.特管廃油!F33&gt;0,ｱ.特管廃油!F33&lt;0),ｱ.特管廃油!F33,IF(G$19&gt;0,"0",0))</f>
        <v>0</v>
      </c>
      <c r="H18" s="509" t="str">
        <f>IF(OR(ｲ.特管廃酸!F33&gt;0,ｲ.特管廃酸!F33&lt;0),ｲ.特管廃酸!F33,IF(H$19&gt;0,"0",0))</f>
        <v>0</v>
      </c>
      <c r="I18" s="509" t="str">
        <f>IF(OR(ｳ.特管廃ｱﾙｶﾘ!F33&gt;0,ｳ.特管廃ｱﾙｶﾘ!F33&lt;0),ｳ.特管廃ｱﾙｶﾘ!F33,IF(I$19&gt;0,"0",0))</f>
        <v>0</v>
      </c>
      <c r="J18" s="509" t="str">
        <f>IF(OR(ｴ.感染性廃棄物!$F33&gt;0,ｴ.感染性廃棄物!$F33&lt;0),ｴ.感染性廃棄物!F33,IF(J$19&gt;0,"0",0))</f>
        <v>0</v>
      </c>
      <c r="K18" s="509" t="str">
        <f>IF(OR(ｵ.廃PCB等!$F33&gt;0,ｵ.廃PCB等!$F33&lt;0),ｵ.廃PCB等!F33,IF(K$19&gt;0,"0",0))</f>
        <v>0</v>
      </c>
      <c r="L18" s="509">
        <f>IF(OR(ｶ.PCB汚染物!F33&gt;0,ｶ.PCB汚染物!F33&lt;0),ｶ.PCB汚染物!F33,IF(L$19&gt;0,"0",0))</f>
        <v>0</v>
      </c>
      <c r="M18" s="509">
        <f>IF(OR(ｷ.PCB処理物!F33&gt;0,ｷ.PCB処理物!F33&lt;0),ｷ.PCB処理物!F33,IF(M$19&gt;0,"0",0))</f>
        <v>0</v>
      </c>
      <c r="N18" s="509">
        <f>IF(OR(ｸ.指定下水汚泥!F33&gt;0,ｸ.指定下水汚泥!F33&lt;0),ｸ.指定下水汚泥!F33,IF(N$19&gt;0,"0",0))</f>
        <v>0</v>
      </c>
      <c r="O18" s="509">
        <f>IF(OR(ｹ.有害鉱さい!F33&gt;0,ｹ.有害鉱さい!F33&lt;0),ｹ.有害鉱さい!F33,IF(O$19&gt;0,"0",0))</f>
        <v>0</v>
      </c>
      <c r="P18" s="509">
        <f>IF(OR(ｺ.廃石綿等!F33&gt;0,ｺ.廃石綿等!F33&lt;0),ｺ.廃石綿等!F33,IF(P$19&gt;0,"0",0))</f>
        <v>0</v>
      </c>
      <c r="Q18" s="509">
        <f>IF(OR(ｻ.有害ばいじん!F33&gt;0,ｻ.有害ばいじん!F33&lt;0),ｻ.有害ばいじん!F33,IF(Q$19&gt;0,"0",0))</f>
        <v>0</v>
      </c>
      <c r="R18" s="509">
        <f>IF(OR(ｼ.有害燃え殻!F33&gt;0,ｼ.有害燃え殻!F33&lt;0),ｼ.有害燃え殻!F33,IF(R$19&gt;0,"0",0))</f>
        <v>0</v>
      </c>
      <c r="S18" s="509" t="str">
        <f>IF(OR(ｽ.有害廃油!F33&gt;0,ｽ.有害廃油!F33&lt;0),ｽ.有害廃油!F33,IF(S$19&gt;0,"0",0))</f>
        <v>0</v>
      </c>
      <c r="T18" s="509">
        <f>IF(OR(ｾ.有害汚泥!F33&gt;0,ｾ.有害汚泥!F33&lt;0),ｾ.有害汚泥!F33,IF(T$19&gt;0,"0",0))</f>
        <v>0.54</v>
      </c>
      <c r="U18" s="509" t="str">
        <f>IF(OR(ｿ.有害廃酸!F33&gt;0,ｿ.有害廃酸!F33&lt;0),ｿ.有害廃酸!F33,IF(U$19&gt;0,"0",0))</f>
        <v>0</v>
      </c>
      <c r="V18" s="509" t="str">
        <f>IF(OR(ﾀ.有害廃ｱﾙｶﾘ!F33&gt;0,ﾀ.有害廃ｱﾙｶﾘ!F33&lt;0),ﾀ.有害廃ｱﾙｶﾘ!F33,IF(V$19&gt;0,"0",0))</f>
        <v>0</v>
      </c>
      <c r="W18" s="509" t="str">
        <f>IF(OR(ﾁ.廃水銀等!F33&gt;0,ﾁ.廃水銀等!F33&lt;0),ﾁ.廃水銀等!F33,IF(W$19&gt;0,"0",0))</f>
        <v>0</v>
      </c>
      <c r="X18" s="510">
        <f t="shared" si="0"/>
        <v>0.54</v>
      </c>
    </row>
    <row r="19" spans="2:24" ht="24" customHeight="1" thickTop="1">
      <c r="B19" s="170"/>
      <c r="C19" s="175" t="s">
        <v>340</v>
      </c>
      <c r="D19" s="930" t="s">
        <v>341</v>
      </c>
      <c r="E19" s="930"/>
      <c r="F19" s="931"/>
      <c r="G19" s="502">
        <f t="shared" ref="G19:V19" si="1">+G37+G25+G23+G22+G21-G20</f>
        <v>15</v>
      </c>
      <c r="H19" s="502">
        <f t="shared" si="1"/>
        <v>15</v>
      </c>
      <c r="I19" s="502">
        <f t="shared" si="1"/>
        <v>15</v>
      </c>
      <c r="J19" s="502">
        <f t="shared" si="1"/>
        <v>0.01</v>
      </c>
      <c r="K19" s="502">
        <f t="shared" si="1"/>
        <v>3</v>
      </c>
      <c r="L19" s="502">
        <f t="shared" si="1"/>
        <v>0</v>
      </c>
      <c r="M19" s="502">
        <f t="shared" si="1"/>
        <v>0</v>
      </c>
      <c r="N19" s="502">
        <f t="shared" si="1"/>
        <v>0</v>
      </c>
      <c r="O19" s="502">
        <f t="shared" si="1"/>
        <v>0</v>
      </c>
      <c r="P19" s="502">
        <f t="shared" si="1"/>
        <v>0</v>
      </c>
      <c r="Q19" s="502">
        <f t="shared" si="1"/>
        <v>0</v>
      </c>
      <c r="R19" s="502">
        <f t="shared" si="1"/>
        <v>0</v>
      </c>
      <c r="S19" s="502">
        <f t="shared" si="1"/>
        <v>3</v>
      </c>
      <c r="T19" s="502">
        <f t="shared" si="1"/>
        <v>1</v>
      </c>
      <c r="U19" s="502">
        <f t="shared" si="1"/>
        <v>150</v>
      </c>
      <c r="V19" s="502">
        <f t="shared" si="1"/>
        <v>110</v>
      </c>
      <c r="W19" s="502">
        <f>+W37+W25+W23+W22+W21-W20</f>
        <v>0.01</v>
      </c>
      <c r="X19" s="511">
        <f>SUM(G19:W19)</f>
        <v>312.02</v>
      </c>
    </row>
    <row r="20" spans="2:24" ht="24" customHeight="1" thickBot="1">
      <c r="B20" s="171"/>
      <c r="C20" s="245" t="s">
        <v>171</v>
      </c>
      <c r="D20" s="947" t="s">
        <v>172</v>
      </c>
      <c r="E20" s="947"/>
      <c r="F20" s="948"/>
      <c r="G20" s="512">
        <f>+ｱ.特管廃油!$F$15</f>
        <v>0</v>
      </c>
      <c r="H20" s="512">
        <f>+ｲ.特管廃酸!$F$15</f>
        <v>0</v>
      </c>
      <c r="I20" s="512">
        <f>+ｳ.特管廃ｱﾙｶﾘ!$F$15</f>
        <v>0</v>
      </c>
      <c r="J20" s="512">
        <f>+ｴ.感染性廃棄物!$F$15</f>
        <v>0</v>
      </c>
      <c r="K20" s="512">
        <f>+ｵ.廃PCB等!$F$15</f>
        <v>0</v>
      </c>
      <c r="L20" s="512">
        <f>+ｶ.PCB汚染物!$F$15</f>
        <v>0</v>
      </c>
      <c r="M20" s="512">
        <f>+ｷ.PCB処理物!$F$15</f>
        <v>0</v>
      </c>
      <c r="N20" s="512">
        <f>+ｸ.指定下水汚泥!$F$15</f>
        <v>0</v>
      </c>
      <c r="O20" s="512">
        <f>+ｹ.有害鉱さい!$F$15</f>
        <v>0</v>
      </c>
      <c r="P20" s="512">
        <f>+ｺ.廃石綿等!$F$15</f>
        <v>0</v>
      </c>
      <c r="Q20" s="512">
        <f>+ｻ.有害ばいじん!$F$15</f>
        <v>0</v>
      </c>
      <c r="R20" s="512">
        <f>+ｼ.有害燃え殻!$F$15</f>
        <v>0</v>
      </c>
      <c r="S20" s="512">
        <f>+ｽ.有害廃油!$F$15</f>
        <v>0</v>
      </c>
      <c r="T20" s="512">
        <f>+ｾ.有害汚泥!$F$15</f>
        <v>0</v>
      </c>
      <c r="U20" s="512">
        <f>+ｿ.有害廃酸!$F$15</f>
        <v>0</v>
      </c>
      <c r="V20" s="512">
        <f>+ﾀ.有害廃ｱﾙｶﾘ!$F$15</f>
        <v>0</v>
      </c>
      <c r="W20" s="512">
        <f>+ﾁ.廃水銀等!$F$15</f>
        <v>0</v>
      </c>
      <c r="X20" s="513">
        <f t="shared" ref="X20:X47" si="2">SUM(G20:W20)</f>
        <v>0</v>
      </c>
    </row>
    <row r="21" spans="2:24" ht="24" customHeight="1">
      <c r="B21" s="171"/>
      <c r="C21" s="129"/>
      <c r="D21" s="244" t="s">
        <v>52</v>
      </c>
      <c r="E21" s="949" t="s">
        <v>248</v>
      </c>
      <c r="F21" s="950"/>
      <c r="G21" s="514">
        <f>+ｱ.特管廃油!$O$12</f>
        <v>0</v>
      </c>
      <c r="H21" s="514">
        <f>+ｲ.特管廃酸!$O$12</f>
        <v>0</v>
      </c>
      <c r="I21" s="514">
        <f>+ｳ.特管廃ｱﾙｶﾘ!$O$12</f>
        <v>0</v>
      </c>
      <c r="J21" s="514">
        <f>+ｴ.感染性廃棄物!$O$12</f>
        <v>0</v>
      </c>
      <c r="K21" s="514">
        <f>+ｵ.廃PCB等!$O$12</f>
        <v>0</v>
      </c>
      <c r="L21" s="514">
        <f>+ｶ.PCB汚染物!$O$12</f>
        <v>0</v>
      </c>
      <c r="M21" s="514">
        <f>+ｷ.PCB処理物!$O$12</f>
        <v>0</v>
      </c>
      <c r="N21" s="514">
        <f>+ｸ.指定下水汚泥!$O$12</f>
        <v>0</v>
      </c>
      <c r="O21" s="514">
        <f>+ｹ.有害鉱さい!$O$12</f>
        <v>0</v>
      </c>
      <c r="P21" s="514">
        <f>+ｺ.廃石綿等!$O$12</f>
        <v>0</v>
      </c>
      <c r="Q21" s="514">
        <f>+ｻ.有害ばいじん!$O$12</f>
        <v>0</v>
      </c>
      <c r="R21" s="514">
        <f>+ｼ.有害燃え殻!$O$12</f>
        <v>0</v>
      </c>
      <c r="S21" s="514">
        <f>+ｽ.有害廃油!$O$12</f>
        <v>0</v>
      </c>
      <c r="T21" s="514">
        <f>+ｾ.有害汚泥!$O$12</f>
        <v>0</v>
      </c>
      <c r="U21" s="514">
        <f>+ｿ.有害廃酸!$O$12</f>
        <v>0</v>
      </c>
      <c r="V21" s="514">
        <f>+ﾀ.有害廃ｱﾙｶﾘ!$O$12</f>
        <v>0</v>
      </c>
      <c r="W21" s="514">
        <f>+ﾁ.廃水銀等!$O$12</f>
        <v>0</v>
      </c>
      <c r="X21" s="515">
        <f t="shared" si="2"/>
        <v>0</v>
      </c>
    </row>
    <row r="22" spans="2:24" ht="24" customHeight="1">
      <c r="B22" s="171"/>
      <c r="C22" s="129"/>
      <c r="D22" s="128" t="s">
        <v>53</v>
      </c>
      <c r="E22" s="934" t="s">
        <v>322</v>
      </c>
      <c r="F22" s="935"/>
      <c r="G22" s="516">
        <f>+ｱ.特管廃油!$O$15</f>
        <v>0</v>
      </c>
      <c r="H22" s="516">
        <f>+ｲ.特管廃酸!$O$15</f>
        <v>0</v>
      </c>
      <c r="I22" s="516">
        <f>+ｳ.特管廃ｱﾙｶﾘ!$O$15</f>
        <v>0</v>
      </c>
      <c r="J22" s="516">
        <f>+ｴ.感染性廃棄物!$O$15</f>
        <v>0</v>
      </c>
      <c r="K22" s="516">
        <f>+ｵ.廃PCB等!$O$15</f>
        <v>0</v>
      </c>
      <c r="L22" s="516">
        <f>+ｶ.PCB汚染物!$O$15</f>
        <v>0</v>
      </c>
      <c r="M22" s="516">
        <f>+ｷ.PCB処理物!$O$15</f>
        <v>0</v>
      </c>
      <c r="N22" s="516">
        <f>+ｸ.指定下水汚泥!$O$15</f>
        <v>0</v>
      </c>
      <c r="O22" s="516">
        <f>+ｹ.有害鉱さい!$O$15</f>
        <v>0</v>
      </c>
      <c r="P22" s="516">
        <f>+ｺ.廃石綿等!$O$15</f>
        <v>0</v>
      </c>
      <c r="Q22" s="516">
        <f>+ｻ.有害ばいじん!$O$15</f>
        <v>0</v>
      </c>
      <c r="R22" s="516">
        <f>+ｼ.有害燃え殻!$O$15</f>
        <v>0</v>
      </c>
      <c r="S22" s="516">
        <f>+ｽ.有害廃油!$O$15</f>
        <v>0</v>
      </c>
      <c r="T22" s="516">
        <f>+ｾ.有害汚泥!$O$15</f>
        <v>0</v>
      </c>
      <c r="U22" s="516">
        <f>+ｿ.有害廃酸!$O$15</f>
        <v>0</v>
      </c>
      <c r="V22" s="516">
        <f>+ﾀ.有害廃ｱﾙｶﾘ!$O$15</f>
        <v>0</v>
      </c>
      <c r="W22" s="516">
        <f>+ﾁ.廃水銀等!$O$15</f>
        <v>0</v>
      </c>
      <c r="X22" s="517">
        <f t="shared" si="2"/>
        <v>0</v>
      </c>
    </row>
    <row r="23" spans="2:24" ht="24" customHeight="1">
      <c r="B23" s="171"/>
      <c r="C23" s="129"/>
      <c r="D23" s="566" t="s">
        <v>54</v>
      </c>
      <c r="E23" s="943" t="s">
        <v>249</v>
      </c>
      <c r="F23" s="944"/>
      <c r="G23" s="518">
        <f>+ｱ.特管廃油!$O$18</f>
        <v>0</v>
      </c>
      <c r="H23" s="518">
        <f>+ｲ.特管廃酸!$O$18</f>
        <v>0</v>
      </c>
      <c r="I23" s="518">
        <f>+ｳ.特管廃ｱﾙｶﾘ!$O$18</f>
        <v>0</v>
      </c>
      <c r="J23" s="518">
        <f>+ｴ.感染性廃棄物!$O$18</f>
        <v>0</v>
      </c>
      <c r="K23" s="518">
        <f>+ｵ.廃PCB等!$O$18</f>
        <v>0</v>
      </c>
      <c r="L23" s="518">
        <f>+ｶ.PCB汚染物!$O$18</f>
        <v>0</v>
      </c>
      <c r="M23" s="518">
        <f>+ｷ.PCB処理物!$O$18</f>
        <v>0</v>
      </c>
      <c r="N23" s="518">
        <f>+ｸ.指定下水汚泥!$O$18</f>
        <v>0</v>
      </c>
      <c r="O23" s="518">
        <f>+ｹ.有害鉱さい!$O$18</f>
        <v>0</v>
      </c>
      <c r="P23" s="518">
        <f>+ｺ.廃石綿等!$O$18</f>
        <v>0</v>
      </c>
      <c r="Q23" s="518">
        <f>+ｻ.有害ばいじん!$O$18</f>
        <v>0</v>
      </c>
      <c r="R23" s="518">
        <f>+ｼ.有害燃え殻!$O$18</f>
        <v>0</v>
      </c>
      <c r="S23" s="518">
        <f>+ｽ.有害廃油!$O$18</f>
        <v>0</v>
      </c>
      <c r="T23" s="518">
        <f>+ｾ.有害汚泥!$O$18</f>
        <v>0</v>
      </c>
      <c r="U23" s="518">
        <f>+ｿ.有害廃酸!$O$18</f>
        <v>0</v>
      </c>
      <c r="V23" s="518">
        <f>+ﾀ.有害廃ｱﾙｶﾘ!$O$18</f>
        <v>0</v>
      </c>
      <c r="W23" s="518">
        <f>+ﾁ.廃水銀等!$O$18</f>
        <v>0</v>
      </c>
      <c r="X23" s="519">
        <f t="shared" si="2"/>
        <v>0</v>
      </c>
    </row>
    <row r="24" spans="2:24" ht="24" customHeight="1">
      <c r="B24" s="171"/>
      <c r="C24" s="129"/>
      <c r="D24" s="225"/>
      <c r="E24" s="226" t="s">
        <v>55</v>
      </c>
      <c r="F24" s="227" t="s">
        <v>250</v>
      </c>
      <c r="G24" s="520">
        <f>+ｱ.特管廃油!$O$21</f>
        <v>0</v>
      </c>
      <c r="H24" s="520">
        <f>+ｲ.特管廃酸!$O$21</f>
        <v>0</v>
      </c>
      <c r="I24" s="520">
        <f>+ｳ.特管廃ｱﾙｶﾘ!$O$21</f>
        <v>0</v>
      </c>
      <c r="J24" s="520">
        <f>+ｴ.感染性廃棄物!$O$21</f>
        <v>0</v>
      </c>
      <c r="K24" s="520">
        <f>+ｵ.廃PCB等!$O$21</f>
        <v>0</v>
      </c>
      <c r="L24" s="520">
        <f>+ｶ.PCB汚染物!$O$21</f>
        <v>0</v>
      </c>
      <c r="M24" s="520">
        <f>+ｷ.PCB処理物!$O$21</f>
        <v>0</v>
      </c>
      <c r="N24" s="520">
        <f>+ｸ.指定下水汚泥!$O$21</f>
        <v>0</v>
      </c>
      <c r="O24" s="520">
        <f>+ｹ.有害鉱さい!$O$21</f>
        <v>0</v>
      </c>
      <c r="P24" s="520">
        <f>+ｺ.廃石綿等!$O$21</f>
        <v>0</v>
      </c>
      <c r="Q24" s="520">
        <f>+ｻ.有害ばいじん!$O$21</f>
        <v>0</v>
      </c>
      <c r="R24" s="520">
        <f>+ｼ.有害燃え殻!$O$21</f>
        <v>0</v>
      </c>
      <c r="S24" s="520">
        <f>+ｽ.有害廃油!$O$21</f>
        <v>0</v>
      </c>
      <c r="T24" s="520">
        <f>+ｾ.有害汚泥!$O$21</f>
        <v>0</v>
      </c>
      <c r="U24" s="520">
        <f>+ｿ.有害廃酸!$O$21</f>
        <v>0</v>
      </c>
      <c r="V24" s="520">
        <f>+ﾀ.有害廃ｱﾙｶﾘ!$O$21</f>
        <v>0</v>
      </c>
      <c r="W24" s="520">
        <f>+ﾁ.廃水銀等!$O$21</f>
        <v>0</v>
      </c>
      <c r="X24" s="521">
        <f t="shared" si="2"/>
        <v>0</v>
      </c>
    </row>
    <row r="25" spans="2:24" ht="24" customHeight="1">
      <c r="B25" s="171"/>
      <c r="C25" s="129"/>
      <c r="D25" s="176" t="s">
        <v>73</v>
      </c>
      <c r="E25" s="945" t="s">
        <v>251</v>
      </c>
      <c r="F25" s="946"/>
      <c r="G25" s="522">
        <f>+ｱ.特管廃油!$O$24</f>
        <v>0</v>
      </c>
      <c r="H25" s="522">
        <f>+ｲ.特管廃酸!$O$24</f>
        <v>0</v>
      </c>
      <c r="I25" s="522">
        <f>+ｳ.特管廃ｱﾙｶﾘ!$O$24</f>
        <v>0</v>
      </c>
      <c r="J25" s="522">
        <f>+ｴ.感染性廃棄物!$O$24</f>
        <v>0</v>
      </c>
      <c r="K25" s="522">
        <f>+ｵ.廃PCB等!$O$24</f>
        <v>0</v>
      </c>
      <c r="L25" s="522">
        <f>+ｶ.PCB汚染物!$O$24</f>
        <v>0</v>
      </c>
      <c r="M25" s="522">
        <f>+ｷ.PCB処理物!$O$24</f>
        <v>0</v>
      </c>
      <c r="N25" s="522">
        <f>+ｸ.指定下水汚泥!$O$24</f>
        <v>0</v>
      </c>
      <c r="O25" s="522">
        <f>+ｹ.有害鉱さい!$O$24</f>
        <v>0</v>
      </c>
      <c r="P25" s="522">
        <f>+ｺ.廃石綿等!$O$24</f>
        <v>0</v>
      </c>
      <c r="Q25" s="522">
        <f>+ｻ.有害ばいじん!$O$24</f>
        <v>0</v>
      </c>
      <c r="R25" s="522">
        <f>+ｼ.有害燃え殻!$O$24</f>
        <v>0</v>
      </c>
      <c r="S25" s="522">
        <f>+ｽ.有害廃油!$O$24</f>
        <v>0</v>
      </c>
      <c r="T25" s="522">
        <f>+ｾ.有害汚泥!$O$24</f>
        <v>0</v>
      </c>
      <c r="U25" s="522">
        <f>+ｿ.有害廃酸!$O$24</f>
        <v>0</v>
      </c>
      <c r="V25" s="522">
        <f>+ﾀ.有害廃ｱﾙｶﾘ!$O$24</f>
        <v>0</v>
      </c>
      <c r="W25" s="522">
        <f>+ﾁ.廃水銀等!$O$24</f>
        <v>0</v>
      </c>
      <c r="X25" s="523">
        <f t="shared" si="2"/>
        <v>0</v>
      </c>
    </row>
    <row r="26" spans="2:24" ht="24" customHeight="1">
      <c r="B26" s="171"/>
      <c r="C26" s="941" t="s">
        <v>133</v>
      </c>
      <c r="D26" s="562" t="s">
        <v>21</v>
      </c>
      <c r="E26" s="932" t="s">
        <v>252</v>
      </c>
      <c r="F26" s="933"/>
      <c r="G26" s="524">
        <f>+G28+G29+G30+G31</f>
        <v>0</v>
      </c>
      <c r="H26" s="524">
        <f t="shared" ref="H26:V26" si="3">+H28+H29+H30+H31</f>
        <v>0</v>
      </c>
      <c r="I26" s="524">
        <f t="shared" si="3"/>
        <v>0</v>
      </c>
      <c r="J26" s="524">
        <f t="shared" si="3"/>
        <v>0</v>
      </c>
      <c r="K26" s="524">
        <f t="shared" si="3"/>
        <v>0</v>
      </c>
      <c r="L26" s="524">
        <f t="shared" si="3"/>
        <v>0</v>
      </c>
      <c r="M26" s="524">
        <f t="shared" si="3"/>
        <v>0</v>
      </c>
      <c r="N26" s="524">
        <f t="shared" si="3"/>
        <v>0</v>
      </c>
      <c r="O26" s="524">
        <f t="shared" si="3"/>
        <v>0</v>
      </c>
      <c r="P26" s="524">
        <f t="shared" si="3"/>
        <v>0</v>
      </c>
      <c r="Q26" s="524">
        <f t="shared" si="3"/>
        <v>0</v>
      </c>
      <c r="R26" s="524">
        <f t="shared" si="3"/>
        <v>0</v>
      </c>
      <c r="S26" s="524">
        <f t="shared" si="3"/>
        <v>0</v>
      </c>
      <c r="T26" s="524">
        <f t="shared" si="3"/>
        <v>0</v>
      </c>
      <c r="U26" s="524">
        <f t="shared" si="3"/>
        <v>0</v>
      </c>
      <c r="V26" s="524">
        <f t="shared" si="3"/>
        <v>0</v>
      </c>
      <c r="W26" s="524">
        <f>+W28+W29+W30+W31</f>
        <v>0</v>
      </c>
      <c r="X26" s="525">
        <f t="shared" si="2"/>
        <v>0</v>
      </c>
    </row>
    <row r="27" spans="2:24" ht="24" customHeight="1">
      <c r="B27" s="171"/>
      <c r="C27" s="941"/>
      <c r="D27" s="176" t="s">
        <v>25</v>
      </c>
      <c r="E27" s="932" t="s">
        <v>253</v>
      </c>
      <c r="F27" s="933"/>
      <c r="G27" s="524">
        <f t="shared" ref="G27:V27" si="4">+G23-G26</f>
        <v>0</v>
      </c>
      <c r="H27" s="524">
        <f t="shared" si="4"/>
        <v>0</v>
      </c>
      <c r="I27" s="524">
        <f t="shared" si="4"/>
        <v>0</v>
      </c>
      <c r="J27" s="524">
        <f t="shared" si="4"/>
        <v>0</v>
      </c>
      <c r="K27" s="524">
        <f t="shared" si="4"/>
        <v>0</v>
      </c>
      <c r="L27" s="524">
        <f t="shared" si="4"/>
        <v>0</v>
      </c>
      <c r="M27" s="524">
        <f t="shared" si="4"/>
        <v>0</v>
      </c>
      <c r="N27" s="524">
        <f t="shared" si="4"/>
        <v>0</v>
      </c>
      <c r="O27" s="524">
        <f t="shared" si="4"/>
        <v>0</v>
      </c>
      <c r="P27" s="524">
        <f t="shared" si="4"/>
        <v>0</v>
      </c>
      <c r="Q27" s="524">
        <f t="shared" si="4"/>
        <v>0</v>
      </c>
      <c r="R27" s="524">
        <f t="shared" si="4"/>
        <v>0</v>
      </c>
      <c r="S27" s="524">
        <f t="shared" si="4"/>
        <v>0</v>
      </c>
      <c r="T27" s="524">
        <f t="shared" si="4"/>
        <v>0</v>
      </c>
      <c r="U27" s="524">
        <f t="shared" si="4"/>
        <v>0</v>
      </c>
      <c r="V27" s="524">
        <f t="shared" si="4"/>
        <v>0</v>
      </c>
      <c r="W27" s="524">
        <f>+W23-W26</f>
        <v>0</v>
      </c>
      <c r="X27" s="525">
        <f t="shared" si="2"/>
        <v>0</v>
      </c>
    </row>
    <row r="28" spans="2:24" ht="25.5" customHeight="1">
      <c r="B28" s="171"/>
      <c r="C28" s="942"/>
      <c r="D28" s="936" t="s">
        <v>236</v>
      </c>
      <c r="E28" s="563" t="s">
        <v>29</v>
      </c>
      <c r="F28" s="443" t="s">
        <v>343</v>
      </c>
      <c r="G28" s="516">
        <f>+ｱ.特管廃油!$AG$9</f>
        <v>0</v>
      </c>
      <c r="H28" s="516">
        <f>+ｲ.特管廃酸!$AG$9</f>
        <v>0</v>
      </c>
      <c r="I28" s="516">
        <f>+ｳ.特管廃ｱﾙｶﾘ!$AG$9</f>
        <v>0</v>
      </c>
      <c r="J28" s="516">
        <f>+ｴ.感染性廃棄物!$AG$9</f>
        <v>0</v>
      </c>
      <c r="K28" s="516">
        <f>+ｵ.廃PCB等!$AG$9</f>
        <v>0</v>
      </c>
      <c r="L28" s="516">
        <f>+ｶ.PCB汚染物!$AG$9</f>
        <v>0</v>
      </c>
      <c r="M28" s="516">
        <f>+ｷ.PCB処理物!$AG$9</f>
        <v>0</v>
      </c>
      <c r="N28" s="516">
        <f>+ｸ.指定下水汚泥!$AG$9</f>
        <v>0</v>
      </c>
      <c r="O28" s="516">
        <f>+ｹ.有害鉱さい!$AG$9</f>
        <v>0</v>
      </c>
      <c r="P28" s="516">
        <f>+ｺ.廃石綿等!$AG$9</f>
        <v>0</v>
      </c>
      <c r="Q28" s="516">
        <f>+ｻ.有害ばいじん!$AG$9</f>
        <v>0</v>
      </c>
      <c r="R28" s="516">
        <f>+ｼ.有害燃え殻!$AG$9</f>
        <v>0</v>
      </c>
      <c r="S28" s="516">
        <f>+ｽ.有害廃油!$AG$9</f>
        <v>0</v>
      </c>
      <c r="T28" s="516">
        <f>+ｾ.有害汚泥!$AG$9</f>
        <v>0</v>
      </c>
      <c r="U28" s="516">
        <f>+ｿ.有害廃酸!$AG$9</f>
        <v>0</v>
      </c>
      <c r="V28" s="516">
        <f>+ﾀ.有害廃ｱﾙｶﾘ!$AG$9</f>
        <v>0</v>
      </c>
      <c r="W28" s="516">
        <f>+ﾁ.廃水銀等!$AG$9</f>
        <v>0</v>
      </c>
      <c r="X28" s="517">
        <f t="shared" si="2"/>
        <v>0</v>
      </c>
    </row>
    <row r="29" spans="2:24" ht="25.5" customHeight="1">
      <c r="B29" s="171"/>
      <c r="C29" s="942"/>
      <c r="D29" s="937"/>
      <c r="E29" s="176" t="s">
        <v>36</v>
      </c>
      <c r="F29" s="240" t="s">
        <v>254</v>
      </c>
      <c r="G29" s="516">
        <f>+ｱ.特管廃油!$AG$12</f>
        <v>0</v>
      </c>
      <c r="H29" s="516">
        <f>+ｲ.特管廃酸!$AG$12</f>
        <v>0</v>
      </c>
      <c r="I29" s="516">
        <f>+ｳ.特管廃ｱﾙｶﾘ!$AG$12</f>
        <v>0</v>
      </c>
      <c r="J29" s="516">
        <f>+ｴ.感染性廃棄物!$AG$12</f>
        <v>0</v>
      </c>
      <c r="K29" s="516">
        <f>+ｵ.廃PCB等!$AG$12</f>
        <v>0</v>
      </c>
      <c r="L29" s="516">
        <f>+ｶ.PCB汚染物!$AG$12</f>
        <v>0</v>
      </c>
      <c r="M29" s="516">
        <f>+ｷ.PCB処理物!$AG$12</f>
        <v>0</v>
      </c>
      <c r="N29" s="516">
        <f>+ｸ.指定下水汚泥!$AG$12</f>
        <v>0</v>
      </c>
      <c r="O29" s="516">
        <f>+ｹ.有害鉱さい!$AG$12</f>
        <v>0</v>
      </c>
      <c r="P29" s="516">
        <f>+ｺ.廃石綿等!$AG$12</f>
        <v>0</v>
      </c>
      <c r="Q29" s="516">
        <f>+ｻ.有害ばいじん!$AG$12</f>
        <v>0</v>
      </c>
      <c r="R29" s="516">
        <f>+ｼ.有害燃え殻!$AG$12</f>
        <v>0</v>
      </c>
      <c r="S29" s="516">
        <f>+ｽ.有害廃油!$AG$12</f>
        <v>0</v>
      </c>
      <c r="T29" s="516">
        <f>+ｾ.有害汚泥!$AG$12</f>
        <v>0</v>
      </c>
      <c r="U29" s="516">
        <f>+ｿ.有害廃酸!$AG$12</f>
        <v>0</v>
      </c>
      <c r="V29" s="516">
        <f>+ﾀ.有害廃ｱﾙｶﾘ!$AG$12</f>
        <v>0</v>
      </c>
      <c r="W29" s="516">
        <f>+ﾁ.廃水銀等!$AG$12</f>
        <v>0</v>
      </c>
      <c r="X29" s="517">
        <f t="shared" si="2"/>
        <v>0</v>
      </c>
    </row>
    <row r="30" spans="2:24" ht="24.4" customHeight="1">
      <c r="B30" s="173" t="s">
        <v>365</v>
      </c>
      <c r="C30" s="942"/>
      <c r="D30" s="938"/>
      <c r="E30" s="176" t="s">
        <v>235</v>
      </c>
      <c r="F30" s="564" t="s">
        <v>256</v>
      </c>
      <c r="G30" s="526">
        <f>+ｱ.特管廃油!$AG$15</f>
        <v>0</v>
      </c>
      <c r="H30" s="526">
        <f>+ｲ.特管廃酸!$AG$15</f>
        <v>0</v>
      </c>
      <c r="I30" s="526">
        <f>+ｳ.特管廃ｱﾙｶﾘ!$AG$15</f>
        <v>0</v>
      </c>
      <c r="J30" s="526">
        <f>+ｴ.感染性廃棄物!$AG$15</f>
        <v>0</v>
      </c>
      <c r="K30" s="526">
        <f>+ｵ.廃PCB等!$AG$15</f>
        <v>0</v>
      </c>
      <c r="L30" s="526">
        <f>+ｶ.PCB汚染物!$AG$15</f>
        <v>0</v>
      </c>
      <c r="M30" s="526">
        <f>+ｷ.PCB処理物!$AG$15</f>
        <v>0</v>
      </c>
      <c r="N30" s="526">
        <f>+ｸ.指定下水汚泥!$AG$15</f>
        <v>0</v>
      </c>
      <c r="O30" s="526">
        <f>+ｹ.有害鉱さい!$AG$15</f>
        <v>0</v>
      </c>
      <c r="P30" s="526">
        <f>+ｺ.廃石綿等!$AG$15</f>
        <v>0</v>
      </c>
      <c r="Q30" s="526">
        <f>+ｻ.有害ばいじん!$AG$15</f>
        <v>0</v>
      </c>
      <c r="R30" s="526">
        <f>+ｼ.有害燃え殻!$AG$15</f>
        <v>0</v>
      </c>
      <c r="S30" s="526">
        <f>+ｽ.有害廃油!$AG$15</f>
        <v>0</v>
      </c>
      <c r="T30" s="526">
        <f>+ｾ.有害汚泥!$AG$15</f>
        <v>0</v>
      </c>
      <c r="U30" s="526">
        <f>+ｿ.有害廃酸!$AG$15</f>
        <v>0</v>
      </c>
      <c r="V30" s="526">
        <f>+ﾀ.有害廃ｱﾙｶﾘ!$AG$15</f>
        <v>0</v>
      </c>
      <c r="W30" s="526">
        <f>+ﾁ.廃水銀等!$AG$15</f>
        <v>0</v>
      </c>
      <c r="X30" s="527">
        <f t="shared" si="2"/>
        <v>0</v>
      </c>
    </row>
    <row r="31" spans="2:24" ht="24" customHeight="1">
      <c r="B31" s="173" t="s">
        <v>366</v>
      </c>
      <c r="C31" s="942"/>
      <c r="D31" s="128" t="s">
        <v>137</v>
      </c>
      <c r="E31" s="932" t="s">
        <v>257</v>
      </c>
      <c r="F31" s="933"/>
      <c r="G31" s="524">
        <f t="shared" ref="G31:V31" si="5">+G32+G36</f>
        <v>0</v>
      </c>
      <c r="H31" s="524">
        <f t="shared" si="5"/>
        <v>0</v>
      </c>
      <c r="I31" s="524">
        <f t="shared" si="5"/>
        <v>0</v>
      </c>
      <c r="J31" s="524">
        <f t="shared" si="5"/>
        <v>0</v>
      </c>
      <c r="K31" s="524">
        <f t="shared" si="5"/>
        <v>0</v>
      </c>
      <c r="L31" s="524">
        <f t="shared" si="5"/>
        <v>0</v>
      </c>
      <c r="M31" s="524">
        <f t="shared" si="5"/>
        <v>0</v>
      </c>
      <c r="N31" s="524">
        <f t="shared" si="5"/>
        <v>0</v>
      </c>
      <c r="O31" s="524">
        <f t="shared" si="5"/>
        <v>0</v>
      </c>
      <c r="P31" s="524">
        <f t="shared" si="5"/>
        <v>0</v>
      </c>
      <c r="Q31" s="524">
        <f t="shared" si="5"/>
        <v>0</v>
      </c>
      <c r="R31" s="524">
        <f t="shared" si="5"/>
        <v>0</v>
      </c>
      <c r="S31" s="524">
        <f t="shared" si="5"/>
        <v>0</v>
      </c>
      <c r="T31" s="524">
        <f t="shared" si="5"/>
        <v>0</v>
      </c>
      <c r="U31" s="524">
        <f t="shared" si="5"/>
        <v>0</v>
      </c>
      <c r="V31" s="524">
        <f t="shared" si="5"/>
        <v>0</v>
      </c>
      <c r="W31" s="524">
        <f>+W32+W36</f>
        <v>0</v>
      </c>
      <c r="X31" s="525">
        <f t="shared" si="2"/>
        <v>0</v>
      </c>
    </row>
    <row r="32" spans="2:24" ht="24" customHeight="1">
      <c r="B32" s="173">
        <v>6</v>
      </c>
      <c r="C32" s="129"/>
      <c r="D32" s="237"/>
      <c r="E32" s="232" t="s">
        <v>234</v>
      </c>
      <c r="F32" s="560"/>
      <c r="G32" s="528">
        <f t="shared" ref="G32:V32" si="6">SUM(G33:G35)</f>
        <v>0</v>
      </c>
      <c r="H32" s="528">
        <f t="shared" si="6"/>
        <v>0</v>
      </c>
      <c r="I32" s="528">
        <f t="shared" si="6"/>
        <v>0</v>
      </c>
      <c r="J32" s="528">
        <f t="shared" si="6"/>
        <v>0</v>
      </c>
      <c r="K32" s="528">
        <f t="shared" si="6"/>
        <v>0</v>
      </c>
      <c r="L32" s="528">
        <f t="shared" si="6"/>
        <v>0</v>
      </c>
      <c r="M32" s="528">
        <f t="shared" si="6"/>
        <v>0</v>
      </c>
      <c r="N32" s="528">
        <f t="shared" si="6"/>
        <v>0</v>
      </c>
      <c r="O32" s="528">
        <f t="shared" si="6"/>
        <v>0</v>
      </c>
      <c r="P32" s="528">
        <f t="shared" si="6"/>
        <v>0</v>
      </c>
      <c r="Q32" s="528">
        <f t="shared" si="6"/>
        <v>0</v>
      </c>
      <c r="R32" s="528">
        <f t="shared" si="6"/>
        <v>0</v>
      </c>
      <c r="S32" s="528">
        <f t="shared" si="6"/>
        <v>0</v>
      </c>
      <c r="T32" s="528">
        <f t="shared" si="6"/>
        <v>0</v>
      </c>
      <c r="U32" s="528">
        <f t="shared" si="6"/>
        <v>0</v>
      </c>
      <c r="V32" s="528">
        <f t="shared" si="6"/>
        <v>0</v>
      </c>
      <c r="W32" s="528">
        <f>SUM(W33:W35)</f>
        <v>0</v>
      </c>
      <c r="X32" s="529">
        <f t="shared" si="2"/>
        <v>0</v>
      </c>
    </row>
    <row r="33" spans="2:24" ht="24" customHeight="1">
      <c r="B33" s="173" t="s">
        <v>166</v>
      </c>
      <c r="C33" s="129"/>
      <c r="D33" s="235"/>
      <c r="E33" s="230"/>
      <c r="F33" s="228" t="s">
        <v>173</v>
      </c>
      <c r="G33" s="530">
        <f>+ｱ.特管廃油!$AT$16</f>
        <v>0</v>
      </c>
      <c r="H33" s="530">
        <f>+ｲ.特管廃酸!$AT$16</f>
        <v>0</v>
      </c>
      <c r="I33" s="530">
        <f>+ｳ.特管廃ｱﾙｶﾘ!$AT$16</f>
        <v>0</v>
      </c>
      <c r="J33" s="530">
        <f>+ｴ.感染性廃棄物!$AT$16</f>
        <v>0</v>
      </c>
      <c r="K33" s="530">
        <f>+ｵ.廃PCB等!$AT$16</f>
        <v>0</v>
      </c>
      <c r="L33" s="530">
        <f>+ｶ.PCB汚染物!$AT$16</f>
        <v>0</v>
      </c>
      <c r="M33" s="530">
        <f>+ｷ.PCB処理物!$AT$16</f>
        <v>0</v>
      </c>
      <c r="N33" s="530">
        <f>+ｸ.指定下水汚泥!$AT$16</f>
        <v>0</v>
      </c>
      <c r="O33" s="530">
        <f>+ｹ.有害鉱さい!$AT$16</f>
        <v>0</v>
      </c>
      <c r="P33" s="530">
        <f>+ｺ.廃石綿等!$AT$16</f>
        <v>0</v>
      </c>
      <c r="Q33" s="530">
        <f>+ｻ.有害ばいじん!$AT$16</f>
        <v>0</v>
      </c>
      <c r="R33" s="530">
        <f>+ｼ.有害燃え殻!$AT$16</f>
        <v>0</v>
      </c>
      <c r="S33" s="530">
        <f>+ｽ.有害廃油!$AT$16</f>
        <v>0</v>
      </c>
      <c r="T33" s="530">
        <f>+ｾ.有害汚泥!$AT$16</f>
        <v>0</v>
      </c>
      <c r="U33" s="530">
        <f>+ｿ.有害廃酸!$AT$16</f>
        <v>0</v>
      </c>
      <c r="V33" s="530">
        <f>+ﾀ.有害廃ｱﾙｶﾘ!$AT$16</f>
        <v>0</v>
      </c>
      <c r="W33" s="530">
        <f>+ﾁ.廃水銀等!$AT$16</f>
        <v>0</v>
      </c>
      <c r="X33" s="531">
        <f t="shared" si="2"/>
        <v>0</v>
      </c>
    </row>
    <row r="34" spans="2:24" ht="24" customHeight="1">
      <c r="B34" s="173" t="s">
        <v>167</v>
      </c>
      <c r="C34" s="129"/>
      <c r="D34" s="235"/>
      <c r="E34" s="230"/>
      <c r="F34" s="228" t="s">
        <v>230</v>
      </c>
      <c r="G34" s="530">
        <f>+ｱ.特管廃油!$AT$17</f>
        <v>0</v>
      </c>
      <c r="H34" s="530">
        <f>+ｲ.特管廃酸!$AT$17</f>
        <v>0</v>
      </c>
      <c r="I34" s="530">
        <f>+ｳ.特管廃ｱﾙｶﾘ!$AT$17</f>
        <v>0</v>
      </c>
      <c r="J34" s="530">
        <f>+ｴ.感染性廃棄物!$AT$17</f>
        <v>0</v>
      </c>
      <c r="K34" s="530">
        <f>+ｵ.廃PCB等!$AT$17</f>
        <v>0</v>
      </c>
      <c r="L34" s="530">
        <f>+ｶ.PCB汚染物!$AT$17</f>
        <v>0</v>
      </c>
      <c r="M34" s="530">
        <f>+ｷ.PCB処理物!$AT$17</f>
        <v>0</v>
      </c>
      <c r="N34" s="530">
        <f>+ｸ.指定下水汚泥!$AT$17</f>
        <v>0</v>
      </c>
      <c r="O34" s="530">
        <f>+ｹ.有害鉱さい!$AT$17</f>
        <v>0</v>
      </c>
      <c r="P34" s="530">
        <f>+ｺ.廃石綿等!$AT$17</f>
        <v>0</v>
      </c>
      <c r="Q34" s="530">
        <f>+ｻ.有害ばいじん!$AT$17</f>
        <v>0</v>
      </c>
      <c r="R34" s="530">
        <f>+ｼ.有害燃え殻!$AT$17</f>
        <v>0</v>
      </c>
      <c r="S34" s="530">
        <f>+ｽ.有害廃油!$AT$17</f>
        <v>0</v>
      </c>
      <c r="T34" s="530">
        <f>+ｾ.有害汚泥!$AT$17</f>
        <v>0</v>
      </c>
      <c r="U34" s="530">
        <f>+ｿ.有害廃酸!$AT$17</f>
        <v>0</v>
      </c>
      <c r="V34" s="530">
        <f>+ﾀ.有害廃ｱﾙｶﾘ!$AT$17</f>
        <v>0</v>
      </c>
      <c r="W34" s="530">
        <f>+ﾁ.廃水銀等!$AT$17</f>
        <v>0</v>
      </c>
      <c r="X34" s="531">
        <f t="shared" si="2"/>
        <v>0</v>
      </c>
    </row>
    <row r="35" spans="2:24" ht="24" customHeight="1">
      <c r="B35" s="173" t="s">
        <v>220</v>
      </c>
      <c r="C35" s="129"/>
      <c r="D35" s="235"/>
      <c r="E35" s="231"/>
      <c r="F35" s="228" t="s">
        <v>229</v>
      </c>
      <c r="G35" s="530">
        <f>+ｱ.特管廃油!$AT$18</f>
        <v>0</v>
      </c>
      <c r="H35" s="530">
        <f>+ｲ.特管廃酸!$AT$18</f>
        <v>0</v>
      </c>
      <c r="I35" s="530">
        <f>+ｳ.特管廃ｱﾙｶﾘ!$AT$18</f>
        <v>0</v>
      </c>
      <c r="J35" s="530">
        <f>+ｴ.感染性廃棄物!$AT$18</f>
        <v>0</v>
      </c>
      <c r="K35" s="530">
        <f>+ｵ.廃PCB等!$AT$18</f>
        <v>0</v>
      </c>
      <c r="L35" s="530">
        <f>+ｶ.PCB汚染物!$AT$18</f>
        <v>0</v>
      </c>
      <c r="M35" s="530">
        <f>+ｷ.PCB処理物!$AT$18</f>
        <v>0</v>
      </c>
      <c r="N35" s="530">
        <f>+ｸ.指定下水汚泥!$AT$18</f>
        <v>0</v>
      </c>
      <c r="O35" s="530">
        <f>+ｹ.有害鉱さい!$AT$18</f>
        <v>0</v>
      </c>
      <c r="P35" s="530">
        <f>+ｺ.廃石綿等!$AT$18</f>
        <v>0</v>
      </c>
      <c r="Q35" s="530">
        <f>+ｻ.有害ばいじん!$AT$18</f>
        <v>0</v>
      </c>
      <c r="R35" s="530">
        <f>+ｼ.有害燃え殻!$AT$18</f>
        <v>0</v>
      </c>
      <c r="S35" s="530">
        <f>+ｽ.有害廃油!$AT$18</f>
        <v>0</v>
      </c>
      <c r="T35" s="530">
        <f>+ｾ.有害汚泥!$AT$18</f>
        <v>0</v>
      </c>
      <c r="U35" s="530">
        <f>+ｿ.有害廃酸!$AT$18</f>
        <v>0</v>
      </c>
      <c r="V35" s="530">
        <f>+ﾀ.有害廃ｱﾙｶﾘ!$AT$18</f>
        <v>0</v>
      </c>
      <c r="W35" s="530">
        <f>+ﾁ.廃水銀等!$AT$18</f>
        <v>0</v>
      </c>
      <c r="X35" s="531">
        <f t="shared" si="2"/>
        <v>0</v>
      </c>
    </row>
    <row r="36" spans="2:24" ht="24" customHeight="1" thickBot="1">
      <c r="B36" s="173" t="s">
        <v>221</v>
      </c>
      <c r="C36" s="241"/>
      <c r="D36" s="242"/>
      <c r="E36" s="243" t="s">
        <v>233</v>
      </c>
      <c r="F36" s="559"/>
      <c r="G36" s="532">
        <f>+ｱ.特管廃油!$AN$21</f>
        <v>0</v>
      </c>
      <c r="H36" s="532">
        <f>+ｲ.特管廃酸!$AN$21</f>
        <v>0</v>
      </c>
      <c r="I36" s="532">
        <f>+ｳ.特管廃ｱﾙｶﾘ!$AN$21</f>
        <v>0</v>
      </c>
      <c r="J36" s="532">
        <f>+ｴ.感染性廃棄物!$AN$21</f>
        <v>0</v>
      </c>
      <c r="K36" s="532">
        <f>+ｵ.廃PCB等!$AN$21</f>
        <v>0</v>
      </c>
      <c r="L36" s="532">
        <f>+ｶ.PCB汚染物!$AN$21</f>
        <v>0</v>
      </c>
      <c r="M36" s="532">
        <f>+ｷ.PCB処理物!$AN$21</f>
        <v>0</v>
      </c>
      <c r="N36" s="532">
        <f>+ｸ.指定下水汚泥!$AN$21</f>
        <v>0</v>
      </c>
      <c r="O36" s="532">
        <f>+ｹ.有害鉱さい!$AN$21</f>
        <v>0</v>
      </c>
      <c r="P36" s="532">
        <f>+ｺ.廃石綿等!$AN$21</f>
        <v>0</v>
      </c>
      <c r="Q36" s="532">
        <f>+ｻ.有害ばいじん!$AN$21</f>
        <v>0</v>
      </c>
      <c r="R36" s="532">
        <f>+ｼ.有害燃え殻!$AN$21</f>
        <v>0</v>
      </c>
      <c r="S36" s="532">
        <f>+ｽ.有害廃油!$AN$21</f>
        <v>0</v>
      </c>
      <c r="T36" s="532">
        <f>+ｾ.有害汚泥!$AN$21</f>
        <v>0</v>
      </c>
      <c r="U36" s="532">
        <f>+ｿ.有害廃酸!$AN$21</f>
        <v>0</v>
      </c>
      <c r="V36" s="532">
        <f>+ﾀ.有害廃ｱﾙｶﾘ!$AN$21</f>
        <v>0</v>
      </c>
      <c r="W36" s="532">
        <f>+ﾁ.廃水銀等!$AN$21</f>
        <v>0</v>
      </c>
      <c r="X36" s="533">
        <f t="shared" si="2"/>
        <v>0</v>
      </c>
    </row>
    <row r="37" spans="2:24" ht="24" customHeight="1">
      <c r="B37" s="171"/>
      <c r="C37" s="939" t="s">
        <v>132</v>
      </c>
      <c r="D37" s="128" t="s">
        <v>138</v>
      </c>
      <c r="E37" s="928" t="s">
        <v>174</v>
      </c>
      <c r="F37" s="929"/>
      <c r="G37" s="534">
        <f t="shared" ref="G37:V37" si="7">+G38+G42</f>
        <v>15</v>
      </c>
      <c r="H37" s="534">
        <f t="shared" si="7"/>
        <v>15</v>
      </c>
      <c r="I37" s="534">
        <f t="shared" si="7"/>
        <v>15</v>
      </c>
      <c r="J37" s="534">
        <f t="shared" si="7"/>
        <v>0.01</v>
      </c>
      <c r="K37" s="534">
        <f t="shared" si="7"/>
        <v>3</v>
      </c>
      <c r="L37" s="534">
        <f t="shared" si="7"/>
        <v>0</v>
      </c>
      <c r="M37" s="534">
        <f t="shared" si="7"/>
        <v>0</v>
      </c>
      <c r="N37" s="534">
        <f t="shared" si="7"/>
        <v>0</v>
      </c>
      <c r="O37" s="534">
        <f t="shared" si="7"/>
        <v>0</v>
      </c>
      <c r="P37" s="534">
        <f t="shared" si="7"/>
        <v>0</v>
      </c>
      <c r="Q37" s="534">
        <f t="shared" si="7"/>
        <v>0</v>
      </c>
      <c r="R37" s="534">
        <f t="shared" si="7"/>
        <v>0</v>
      </c>
      <c r="S37" s="534">
        <f t="shared" si="7"/>
        <v>3</v>
      </c>
      <c r="T37" s="534">
        <f t="shared" si="7"/>
        <v>1</v>
      </c>
      <c r="U37" s="534">
        <f t="shared" si="7"/>
        <v>150</v>
      </c>
      <c r="V37" s="534">
        <f t="shared" si="7"/>
        <v>110</v>
      </c>
      <c r="W37" s="534">
        <f>+W38+W42</f>
        <v>0.01</v>
      </c>
      <c r="X37" s="535">
        <f t="shared" si="2"/>
        <v>312.02</v>
      </c>
    </row>
    <row r="38" spans="2:24" ht="24" customHeight="1">
      <c r="B38" s="171"/>
      <c r="C38" s="939"/>
      <c r="D38" s="234"/>
      <c r="E38" s="232" t="s">
        <v>231</v>
      </c>
      <c r="F38" s="560"/>
      <c r="G38" s="528">
        <f t="shared" ref="G38:V38" si="8">SUM(G39:G41)</f>
        <v>15</v>
      </c>
      <c r="H38" s="528">
        <f t="shared" si="8"/>
        <v>15</v>
      </c>
      <c r="I38" s="528">
        <f t="shared" si="8"/>
        <v>15</v>
      </c>
      <c r="J38" s="528">
        <f t="shared" si="8"/>
        <v>0.01</v>
      </c>
      <c r="K38" s="528">
        <f t="shared" si="8"/>
        <v>3</v>
      </c>
      <c r="L38" s="528">
        <f t="shared" si="8"/>
        <v>0</v>
      </c>
      <c r="M38" s="528">
        <f t="shared" si="8"/>
        <v>0</v>
      </c>
      <c r="N38" s="528">
        <f t="shared" si="8"/>
        <v>0</v>
      </c>
      <c r="O38" s="528">
        <f t="shared" si="8"/>
        <v>0</v>
      </c>
      <c r="P38" s="528">
        <f t="shared" si="8"/>
        <v>0</v>
      </c>
      <c r="Q38" s="528">
        <f t="shared" si="8"/>
        <v>0</v>
      </c>
      <c r="R38" s="528">
        <f t="shared" si="8"/>
        <v>0</v>
      </c>
      <c r="S38" s="528">
        <f t="shared" si="8"/>
        <v>3</v>
      </c>
      <c r="T38" s="528">
        <f t="shared" si="8"/>
        <v>1</v>
      </c>
      <c r="U38" s="528">
        <f t="shared" si="8"/>
        <v>150</v>
      </c>
      <c r="V38" s="528">
        <f t="shared" si="8"/>
        <v>110</v>
      </c>
      <c r="W38" s="528">
        <f>SUM(W39:W41)</f>
        <v>0.01</v>
      </c>
      <c r="X38" s="529">
        <f t="shared" si="2"/>
        <v>312.02</v>
      </c>
    </row>
    <row r="39" spans="2:24" ht="24" customHeight="1">
      <c r="B39" s="171"/>
      <c r="C39" s="939"/>
      <c r="D39" s="235"/>
      <c r="E39" s="230"/>
      <c r="F39" s="228" t="s">
        <v>173</v>
      </c>
      <c r="G39" s="530">
        <f>+ｱ.特管廃油!$Z$28</f>
        <v>0</v>
      </c>
      <c r="H39" s="530">
        <f>+ｲ.特管廃酸!$Z$28</f>
        <v>0</v>
      </c>
      <c r="I39" s="530">
        <f>+ｳ.特管廃ｱﾙｶﾘ!$Z$28</f>
        <v>0</v>
      </c>
      <c r="J39" s="530">
        <f>+ｴ.感染性廃棄物!$Z$28</f>
        <v>0</v>
      </c>
      <c r="K39" s="530">
        <f>+ｵ.廃PCB等!$Z$28</f>
        <v>0</v>
      </c>
      <c r="L39" s="530">
        <f>+ｶ.PCB汚染物!$Z$28</f>
        <v>0</v>
      </c>
      <c r="M39" s="530">
        <f>+ｷ.PCB処理物!$Z$28</f>
        <v>0</v>
      </c>
      <c r="N39" s="530">
        <f>+ｸ.指定下水汚泥!$Z$28</f>
        <v>0</v>
      </c>
      <c r="O39" s="530">
        <f>+ｹ.有害鉱さい!$Z$28</f>
        <v>0</v>
      </c>
      <c r="P39" s="530">
        <f>+ｺ.廃石綿等!$Z$28</f>
        <v>0</v>
      </c>
      <c r="Q39" s="530">
        <f>+ｻ.有害ばいじん!$Z$28</f>
        <v>0</v>
      </c>
      <c r="R39" s="530">
        <f>+ｼ.有害燃え殻!$Z$28</f>
        <v>0</v>
      </c>
      <c r="S39" s="530">
        <f>+ｽ.有害廃油!$Z$28</f>
        <v>0</v>
      </c>
      <c r="T39" s="530">
        <f>+ｾ.有害汚泥!$Z$28</f>
        <v>0</v>
      </c>
      <c r="U39" s="530">
        <f>+ｿ.有害廃酸!$Z$28</f>
        <v>0</v>
      </c>
      <c r="V39" s="530">
        <f>+ﾀ.有害廃ｱﾙｶﾘ!$Z$28</f>
        <v>0</v>
      </c>
      <c r="W39" s="530">
        <f>+ﾁ.廃水銀等!$Z$28</f>
        <v>0</v>
      </c>
      <c r="X39" s="531">
        <f t="shared" si="2"/>
        <v>0</v>
      </c>
    </row>
    <row r="40" spans="2:24" ht="24" customHeight="1">
      <c r="B40" s="171"/>
      <c r="C40" s="939"/>
      <c r="D40" s="235"/>
      <c r="E40" s="230"/>
      <c r="F40" s="228" t="s">
        <v>230</v>
      </c>
      <c r="G40" s="530">
        <f>+ｱ.特管廃油!$Z$29</f>
        <v>15</v>
      </c>
      <c r="H40" s="530">
        <f>+ｲ.特管廃酸!$Z$29</f>
        <v>5</v>
      </c>
      <c r="I40" s="530">
        <f>+ｳ.特管廃ｱﾙｶﾘ!$Z$29</f>
        <v>5</v>
      </c>
      <c r="J40" s="530">
        <f>+ｴ.感染性廃棄物!$Z$29</f>
        <v>0.01</v>
      </c>
      <c r="K40" s="530">
        <f>+ｵ.廃PCB等!$Z$29</f>
        <v>3</v>
      </c>
      <c r="L40" s="530">
        <f>+ｶ.PCB汚染物!$Z$29</f>
        <v>0</v>
      </c>
      <c r="M40" s="530">
        <f>+ｷ.PCB処理物!$Z$29</f>
        <v>0</v>
      </c>
      <c r="N40" s="530">
        <f>+ｸ.指定下水汚泥!$Z$29</f>
        <v>0</v>
      </c>
      <c r="O40" s="530">
        <f>+ｹ.有害鉱さい!$Z$29</f>
        <v>0</v>
      </c>
      <c r="P40" s="530">
        <f>+ｺ.廃石綿等!$Z$29</f>
        <v>0</v>
      </c>
      <c r="Q40" s="530">
        <f>+ｻ.有害ばいじん!$Z$29</f>
        <v>0</v>
      </c>
      <c r="R40" s="530">
        <f>+ｼ.有害燃え殻!$Z$29</f>
        <v>0</v>
      </c>
      <c r="S40" s="530">
        <f>+ｽ.有害廃油!$Z$29</f>
        <v>3</v>
      </c>
      <c r="T40" s="530">
        <f>+ｾ.有害汚泥!$Z$29</f>
        <v>1</v>
      </c>
      <c r="U40" s="530">
        <f>+ｿ.有害廃酸!$Z$29</f>
        <v>50</v>
      </c>
      <c r="V40" s="530">
        <f>+ﾀ.有害廃ｱﾙｶﾘ!$Z$29</f>
        <v>30</v>
      </c>
      <c r="W40" s="530">
        <f>+ﾁ.廃水銀等!$Z$29</f>
        <v>0.01</v>
      </c>
      <c r="X40" s="531">
        <f t="shared" si="2"/>
        <v>112.02000000000001</v>
      </c>
    </row>
    <row r="41" spans="2:24" ht="24" customHeight="1">
      <c r="B41" s="171"/>
      <c r="C41" s="939"/>
      <c r="D41" s="235"/>
      <c r="E41" s="231"/>
      <c r="F41" s="229" t="s">
        <v>229</v>
      </c>
      <c r="G41" s="530">
        <f>+ｱ.特管廃油!$Z$30</f>
        <v>0</v>
      </c>
      <c r="H41" s="530">
        <f>+ｲ.特管廃酸!$Z$30</f>
        <v>10</v>
      </c>
      <c r="I41" s="530">
        <f>+ｳ.特管廃ｱﾙｶﾘ!$Z$30</f>
        <v>10</v>
      </c>
      <c r="J41" s="530">
        <f>+ｴ.感染性廃棄物!$Z$30</f>
        <v>0</v>
      </c>
      <c r="K41" s="530">
        <f>+ｵ.廃PCB等!$Z$30</f>
        <v>0</v>
      </c>
      <c r="L41" s="530">
        <f>+ｶ.PCB汚染物!$Z$30</f>
        <v>0</v>
      </c>
      <c r="M41" s="530">
        <f>+ｷ.PCB処理物!$Z$30</f>
        <v>0</v>
      </c>
      <c r="N41" s="530">
        <f>+ｸ.指定下水汚泥!$Z$30</f>
        <v>0</v>
      </c>
      <c r="O41" s="530">
        <f>+ｹ.有害鉱さい!$Z$30</f>
        <v>0</v>
      </c>
      <c r="P41" s="530">
        <f>+ｺ.廃石綿等!$Z$30</f>
        <v>0</v>
      </c>
      <c r="Q41" s="530">
        <f>+ｻ.有害ばいじん!$Z$30</f>
        <v>0</v>
      </c>
      <c r="R41" s="530">
        <f>+ｼ.有害燃え殻!$Z$30</f>
        <v>0</v>
      </c>
      <c r="S41" s="530">
        <f>+ｽ.有害廃油!$Z$30</f>
        <v>0</v>
      </c>
      <c r="T41" s="530">
        <f>+ｾ.有害汚泥!$Z$30</f>
        <v>0</v>
      </c>
      <c r="U41" s="530">
        <f>+ｿ.有害廃酸!$Z$30</f>
        <v>100</v>
      </c>
      <c r="V41" s="530">
        <f>+ﾀ.有害廃ｱﾙｶﾘ!$Z$30</f>
        <v>80</v>
      </c>
      <c r="W41" s="530">
        <f>+ﾁ.廃水銀等!$Z$30</f>
        <v>0</v>
      </c>
      <c r="X41" s="531">
        <f t="shared" si="2"/>
        <v>200</v>
      </c>
    </row>
    <row r="42" spans="2:24" ht="24" customHeight="1" thickBot="1">
      <c r="B42" s="171"/>
      <c r="C42" s="940"/>
      <c r="D42" s="236"/>
      <c r="E42" s="233" t="s">
        <v>232</v>
      </c>
      <c r="F42" s="560"/>
      <c r="G42" s="532">
        <f>+ｱ.特管廃油!$Q$33</f>
        <v>0</v>
      </c>
      <c r="H42" s="532">
        <f>+ｲ.特管廃酸!$Q$33</f>
        <v>0</v>
      </c>
      <c r="I42" s="532">
        <f>+ｳ.特管廃ｱﾙｶﾘ!$Q$33</f>
        <v>0</v>
      </c>
      <c r="J42" s="532">
        <f>+ｴ.感染性廃棄物!$Q$33</f>
        <v>0</v>
      </c>
      <c r="K42" s="532">
        <f>+ｵ.廃PCB等!$Q$33</f>
        <v>0</v>
      </c>
      <c r="L42" s="532">
        <f>+ｶ.PCB汚染物!$Q$33</f>
        <v>0</v>
      </c>
      <c r="M42" s="532">
        <f>+ｷ.PCB処理物!$Q$33</f>
        <v>0</v>
      </c>
      <c r="N42" s="532">
        <f>+ｸ.指定下水汚泥!$Q$33</f>
        <v>0</v>
      </c>
      <c r="O42" s="532">
        <f>+ｹ.有害鉱さい!$Q$33</f>
        <v>0</v>
      </c>
      <c r="P42" s="532">
        <f>+ｺ.廃石綿等!$Q$33</f>
        <v>0</v>
      </c>
      <c r="Q42" s="532">
        <f>+ｻ.有害ばいじん!$Q$33</f>
        <v>0</v>
      </c>
      <c r="R42" s="532">
        <f>+ｼ.有害燃え殻!$Q$33</f>
        <v>0</v>
      </c>
      <c r="S42" s="532">
        <f>+ｽ.有害廃油!$Q$33</f>
        <v>0</v>
      </c>
      <c r="T42" s="532">
        <f>+ｾ.有害汚泥!$Q$33</f>
        <v>0</v>
      </c>
      <c r="U42" s="532">
        <f>+ｿ.有害廃酸!$Q$33</f>
        <v>0</v>
      </c>
      <c r="V42" s="532">
        <f>+ﾀ.有害廃ｱﾙｶﾘ!$Q$33</f>
        <v>0</v>
      </c>
      <c r="W42" s="532">
        <f>+ﾁ.廃水銀等!$Q$33</f>
        <v>0</v>
      </c>
      <c r="X42" s="533">
        <f t="shared" si="2"/>
        <v>0</v>
      </c>
    </row>
    <row r="43" spans="2:24" ht="24" customHeight="1">
      <c r="B43" s="171"/>
      <c r="C43" s="127" t="s">
        <v>175</v>
      </c>
      <c r="D43" s="926" t="s">
        <v>258</v>
      </c>
      <c r="E43" s="926"/>
      <c r="F43" s="927"/>
      <c r="G43" s="536">
        <f>+ｱ.特管廃油!$AK$27</f>
        <v>15</v>
      </c>
      <c r="H43" s="536">
        <f>+ｲ.特管廃酸!$AK$27</f>
        <v>15</v>
      </c>
      <c r="I43" s="536">
        <f>+ｳ.特管廃ｱﾙｶﾘ!$AK$27</f>
        <v>15</v>
      </c>
      <c r="J43" s="536">
        <f>+ｴ.感染性廃棄物!$AK$27</f>
        <v>0.01</v>
      </c>
      <c r="K43" s="536">
        <f>+ｵ.廃PCB等!$AK$27</f>
        <v>3</v>
      </c>
      <c r="L43" s="536">
        <f>+ｶ.PCB汚染物!$AK$27</f>
        <v>0</v>
      </c>
      <c r="M43" s="536">
        <f>+ｷ.PCB処理物!$AK$27</f>
        <v>0</v>
      </c>
      <c r="N43" s="536">
        <f>+ｸ.指定下水汚泥!$AK$27</f>
        <v>0</v>
      </c>
      <c r="O43" s="536">
        <f>+ｹ.有害鉱さい!$AK$27</f>
        <v>0</v>
      </c>
      <c r="P43" s="536">
        <f>+ｺ.廃石綿等!$AK$27</f>
        <v>0</v>
      </c>
      <c r="Q43" s="536">
        <f>+ｻ.有害ばいじん!$AK$27</f>
        <v>0</v>
      </c>
      <c r="R43" s="536">
        <f>+ｼ.有害燃え殻!$AK$27</f>
        <v>0</v>
      </c>
      <c r="S43" s="536">
        <f>+ｽ.有害廃油!$AK$27</f>
        <v>3</v>
      </c>
      <c r="T43" s="536">
        <f>+ｾ.有害汚泥!$AK$27</f>
        <v>1</v>
      </c>
      <c r="U43" s="536">
        <f>+ｿ.有害廃酸!$AK$27</f>
        <v>150</v>
      </c>
      <c r="V43" s="536">
        <f>+ﾀ.有害廃ｱﾙｶﾘ!$AK$27</f>
        <v>110</v>
      </c>
      <c r="W43" s="536">
        <f>+ﾁ.廃水銀等!$AK$27</f>
        <v>0.01</v>
      </c>
      <c r="X43" s="537">
        <f t="shared" si="2"/>
        <v>312.02</v>
      </c>
    </row>
    <row r="44" spans="2:24" ht="24" customHeight="1">
      <c r="B44" s="171"/>
      <c r="C44" s="178"/>
      <c r="D44" s="176" t="s">
        <v>147</v>
      </c>
      <c r="E44" s="932" t="s">
        <v>176</v>
      </c>
      <c r="F44" s="933"/>
      <c r="G44" s="538">
        <f>+ｱ.特管廃油!$AK$30</f>
        <v>15</v>
      </c>
      <c r="H44" s="538">
        <f>+ｲ.特管廃酸!$AK$30</f>
        <v>15</v>
      </c>
      <c r="I44" s="538">
        <f>+ｳ.特管廃ｱﾙｶﾘ!$AK$30</f>
        <v>15</v>
      </c>
      <c r="J44" s="538">
        <f>+ｴ.感染性廃棄物!$AK$30</f>
        <v>0.01</v>
      </c>
      <c r="K44" s="538">
        <f>+ｵ.廃PCB等!$AK$30</f>
        <v>3</v>
      </c>
      <c r="L44" s="538">
        <f>+ｶ.PCB汚染物!$AK$30</f>
        <v>0</v>
      </c>
      <c r="M44" s="538">
        <f>+ｷ.PCB処理物!$AK$30</f>
        <v>0</v>
      </c>
      <c r="N44" s="538">
        <f>+ｸ.指定下水汚泥!$AK$30</f>
        <v>0</v>
      </c>
      <c r="O44" s="538">
        <f>+ｹ.有害鉱さい!$AK$30</f>
        <v>0</v>
      </c>
      <c r="P44" s="538">
        <f>+ｺ.廃石綿等!$AK$30</f>
        <v>0</v>
      </c>
      <c r="Q44" s="538">
        <f>+ｻ.有害ばいじん!$AK$30</f>
        <v>0</v>
      </c>
      <c r="R44" s="538">
        <f>+ｼ.有害燃え殻!$AK$30</f>
        <v>0</v>
      </c>
      <c r="S44" s="538">
        <f>+ｽ.有害廃油!$AK$30</f>
        <v>3</v>
      </c>
      <c r="T44" s="538">
        <f>+ｾ.有害汚泥!$AK$30</f>
        <v>1</v>
      </c>
      <c r="U44" s="538">
        <f>+ｿ.有害廃酸!$AK$30</f>
        <v>150</v>
      </c>
      <c r="V44" s="538">
        <f>+ﾀ.有害廃ｱﾙｶﾘ!$AK$30</f>
        <v>110</v>
      </c>
      <c r="W44" s="538">
        <f>+ﾁ.廃水銀等!$AK$30</f>
        <v>0.01</v>
      </c>
      <c r="X44" s="539">
        <f t="shared" si="2"/>
        <v>312.02</v>
      </c>
    </row>
    <row r="45" spans="2:24" ht="24" customHeight="1">
      <c r="B45" s="171"/>
      <c r="C45" s="178"/>
      <c r="D45" s="561" t="s">
        <v>149</v>
      </c>
      <c r="E45" s="934" t="s">
        <v>177</v>
      </c>
      <c r="F45" s="935"/>
      <c r="G45" s="540">
        <f>+ｱ.特管廃油!$AR$24</f>
        <v>0</v>
      </c>
      <c r="H45" s="540">
        <f>+ｲ.特管廃酸!$AR$24</f>
        <v>0</v>
      </c>
      <c r="I45" s="540">
        <f>+ｳ.特管廃ｱﾙｶﾘ!$AR$24</f>
        <v>0</v>
      </c>
      <c r="J45" s="540">
        <f>+ｴ.感染性廃棄物!$AR$24</f>
        <v>0</v>
      </c>
      <c r="K45" s="540">
        <f>+ｵ.廃PCB等!$AR$24</f>
        <v>0</v>
      </c>
      <c r="L45" s="540">
        <f>+ｶ.PCB汚染物!$AR$24</f>
        <v>0</v>
      </c>
      <c r="M45" s="540">
        <f>+ｷ.PCB処理物!$AR$24</f>
        <v>0</v>
      </c>
      <c r="N45" s="540">
        <f>+ｸ.指定下水汚泥!$AR$24</f>
        <v>0</v>
      </c>
      <c r="O45" s="540">
        <f>+ｹ.有害鉱さい!$AR$24</f>
        <v>0</v>
      </c>
      <c r="P45" s="540">
        <f>+ｺ.廃石綿等!$AR$24</f>
        <v>0</v>
      </c>
      <c r="Q45" s="540">
        <f>+ｻ.有害ばいじん!$AR$24</f>
        <v>0</v>
      </c>
      <c r="R45" s="540">
        <f>+ｼ.有害燃え殻!$AR$24</f>
        <v>0</v>
      </c>
      <c r="S45" s="540">
        <f>+ｽ.有害廃油!$AR$24</f>
        <v>0</v>
      </c>
      <c r="T45" s="540">
        <f>+ｾ.有害汚泥!$AR$24</f>
        <v>0</v>
      </c>
      <c r="U45" s="540">
        <f>+ｿ.有害廃酸!$AR$24</f>
        <v>0</v>
      </c>
      <c r="V45" s="540">
        <f>+ﾀ.有害廃ｱﾙｶﾘ!$AR$24</f>
        <v>0</v>
      </c>
      <c r="W45" s="540">
        <f>+ﾁ.廃水銀等!$AR$24</f>
        <v>0</v>
      </c>
      <c r="X45" s="541">
        <f t="shared" si="2"/>
        <v>0</v>
      </c>
    </row>
    <row r="46" spans="2:24" ht="24" customHeight="1">
      <c r="B46" s="171"/>
      <c r="C46" s="178"/>
      <c r="D46" s="565" t="s">
        <v>151</v>
      </c>
      <c r="E46" s="922" t="s">
        <v>401</v>
      </c>
      <c r="F46" s="923"/>
      <c r="G46" s="530">
        <f>+ｱ.特管廃油!$AR$27</f>
        <v>0</v>
      </c>
      <c r="H46" s="530">
        <f>+ｲ.特管廃酸!$AR$27</f>
        <v>0</v>
      </c>
      <c r="I46" s="530">
        <f>+ｳ.特管廃ｱﾙｶﾘ!$AR$27</f>
        <v>0</v>
      </c>
      <c r="J46" s="530">
        <f>+ｴ.感染性廃棄物!$AR$27</f>
        <v>0</v>
      </c>
      <c r="K46" s="530">
        <f>+ｵ.廃PCB等!$AR$27</f>
        <v>0</v>
      </c>
      <c r="L46" s="530">
        <f>+ｶ.PCB汚染物!$AR$27</f>
        <v>0</v>
      </c>
      <c r="M46" s="530">
        <f>+ｷ.PCB処理物!$AR$27</f>
        <v>0</v>
      </c>
      <c r="N46" s="530">
        <f>+ｸ.指定下水汚泥!$AR$27</f>
        <v>0</v>
      </c>
      <c r="O46" s="530">
        <f>+ｹ.有害鉱さい!$AR$27</f>
        <v>0</v>
      </c>
      <c r="P46" s="530">
        <f>+ｺ.廃石綿等!$AR$27</f>
        <v>0</v>
      </c>
      <c r="Q46" s="530">
        <f>+ｻ.有害ばいじん!$AR$27</f>
        <v>0</v>
      </c>
      <c r="R46" s="530">
        <f>+ｼ.有害燃え殻!$AR$27</f>
        <v>0</v>
      </c>
      <c r="S46" s="530">
        <f>+ｽ.有害廃油!$AR$27</f>
        <v>0</v>
      </c>
      <c r="T46" s="530">
        <f>+ｾ.有害汚泥!$AR$27</f>
        <v>0</v>
      </c>
      <c r="U46" s="530">
        <f>+ｿ.有害廃酸!$AR$27</f>
        <v>0</v>
      </c>
      <c r="V46" s="530">
        <f>+ﾀ.有害廃ｱﾙｶﾘ!$AR$27</f>
        <v>0</v>
      </c>
      <c r="W46" s="530">
        <f>+ﾁ.廃水銀等!$AR$27</f>
        <v>0</v>
      </c>
      <c r="X46" s="531">
        <f t="shared" si="2"/>
        <v>0</v>
      </c>
    </row>
    <row r="47" spans="2:24" ht="26.65" customHeight="1" thickBot="1">
      <c r="B47" s="172"/>
      <c r="C47" s="179"/>
      <c r="D47" s="177" t="s">
        <v>152</v>
      </c>
      <c r="E47" s="924" t="s">
        <v>402</v>
      </c>
      <c r="F47" s="925"/>
      <c r="G47" s="542">
        <f>+ｱ.特管廃油!$AR$31</f>
        <v>0</v>
      </c>
      <c r="H47" s="542">
        <f>+ｲ.特管廃酸!$AR$31</f>
        <v>0</v>
      </c>
      <c r="I47" s="542">
        <f>+ｳ.特管廃ｱﾙｶﾘ!$AR$31</f>
        <v>0</v>
      </c>
      <c r="J47" s="542">
        <f>+ｴ.感染性廃棄物!$AR$31</f>
        <v>0</v>
      </c>
      <c r="K47" s="542">
        <f>+ｵ.廃PCB等!$AR$31</f>
        <v>0</v>
      </c>
      <c r="L47" s="542">
        <f>+ｶ.PCB汚染物!$AR$31</f>
        <v>0</v>
      </c>
      <c r="M47" s="542">
        <f>+ｷ.PCB処理物!$AR$31</f>
        <v>0</v>
      </c>
      <c r="N47" s="542">
        <f>+ｸ.指定下水汚泥!$AR$31</f>
        <v>0</v>
      </c>
      <c r="O47" s="542">
        <f>+ｹ.有害鉱さい!$AR$31</f>
        <v>0</v>
      </c>
      <c r="P47" s="542">
        <f>+ｺ.廃石綿等!$AR$31</f>
        <v>0</v>
      </c>
      <c r="Q47" s="542">
        <f>+ｻ.有害ばいじん!$AR$31</f>
        <v>0</v>
      </c>
      <c r="R47" s="542">
        <f>+ｼ.有害燃え殻!$AR$31</f>
        <v>0</v>
      </c>
      <c r="S47" s="542">
        <f>+ｽ.有害廃油!$AR$31</f>
        <v>0</v>
      </c>
      <c r="T47" s="542">
        <f>+ｾ.有害汚泥!$AR$31</f>
        <v>0</v>
      </c>
      <c r="U47" s="542">
        <f>+ｿ.有害廃酸!$AR$31</f>
        <v>0</v>
      </c>
      <c r="V47" s="542">
        <f>+ﾀ.有害廃ｱﾙｶﾘ!$AR$31</f>
        <v>0</v>
      </c>
      <c r="W47" s="542">
        <f>+ﾁ.廃水銀等!$AR$31</f>
        <v>0</v>
      </c>
      <c r="X47" s="543">
        <f t="shared" si="2"/>
        <v>0</v>
      </c>
    </row>
    <row r="48" spans="2:24" ht="19.899999999999999" customHeight="1">
      <c r="G48" s="8" t="s">
        <v>276</v>
      </c>
    </row>
    <row r="50" spans="6:23" s="605" customFormat="1">
      <c r="G50" s="605">
        <f>IF(ｱ.特管廃油!$O$16="エラー！：⑥残さ物量があるのに、④自ら中間処理した量がゼロになっています",1,0)</f>
        <v>0</v>
      </c>
      <c r="H50" s="605">
        <f>IF(ｲ.特管廃酸!$O$16="エラー！：⑥残さ物量があるのに、④自ら中間処理した量がゼロになっています",1,0)</f>
        <v>0</v>
      </c>
      <c r="I50" s="605">
        <f>IF(ｳ.特管廃ｱﾙｶﾘ!$O$16="エラー！：⑥残さ物量があるのに、④自ら中間処理した量がゼロになっています",1,0)</f>
        <v>0</v>
      </c>
      <c r="J50" s="605">
        <f>IF(ｴ.感染性廃棄物!$O$16="エラー！：⑥残さ物量があるのに、④自ら中間処理した量がゼロになっています",1,0)</f>
        <v>0</v>
      </c>
      <c r="K50" s="605">
        <f>IF(ｵ.廃PCB等!$O$16="エラー！：⑥残さ物量があるのに、④自ら中間処理した量がゼロになっています",1,0)</f>
        <v>0</v>
      </c>
      <c r="L50" s="605">
        <f>IF(ｶ.PCB汚染物!$O$16="エラー！：⑥残さ物量があるのに、④自ら中間処理した量がゼロになっています",1,0)</f>
        <v>0</v>
      </c>
      <c r="M50" s="605">
        <f>IF(ｷ.PCB処理物!$O$16="エラー！：⑥残さ物量があるのに、④自ら中間処理した量がゼロになっています",1,0)</f>
        <v>0</v>
      </c>
      <c r="N50" s="605">
        <f>IF(ｸ.指定下水汚泥!$O$16="エラー！：⑥残さ物量があるのに、④自ら中間処理した量がゼロになっています",1,0)</f>
        <v>0</v>
      </c>
      <c r="O50" s="605">
        <f>IF(ｹ.有害鉱さい!$O$16="エラー！：⑥残さ物量があるのに、④自ら中間処理した量がゼロになっています",1,0)</f>
        <v>0</v>
      </c>
      <c r="P50" s="605">
        <f>IF(ｺ.廃石綿等!$O$16="エラー！：⑥残さ物量があるのに、④自ら中間処理した量がゼロになっています",1,0)</f>
        <v>0</v>
      </c>
      <c r="Q50" s="605">
        <f>IF(ｻ.有害ばいじん!$O$16="エラー！：⑥残さ物量があるのに、④自ら中間処理した量がゼロになっています",1,0)</f>
        <v>0</v>
      </c>
      <c r="R50" s="605">
        <f>IF(ｼ.有害燃え殻!$O$16="エラー！：⑥残さ物量があるのに、④自ら中間処理した量がゼロになっています",1,0)</f>
        <v>0</v>
      </c>
      <c r="S50" s="605">
        <f>IF(ｽ.有害廃油!$O$16="エラー！：⑥残さ物量があるのに、④自ら中間処理した量がゼロになっています",1,0)</f>
        <v>0</v>
      </c>
      <c r="T50" s="605">
        <f>IF(ｾ.有害汚泥!$O$16="エラー！：⑥残さ物量があるのに、④自ら中間処理した量がゼロになっています",1,0)</f>
        <v>0</v>
      </c>
      <c r="U50" s="605">
        <f>IF(ｿ.有害廃酸!$O$16="エラー！：⑥残さ物量があるのに、④自ら中間処理した量がゼロになっています",1,0)</f>
        <v>0</v>
      </c>
      <c r="V50" s="605">
        <f>IF(ﾀ.有害廃ｱﾙｶﾘ!$O$16="エラー！：⑥残さ物量があるのに、④自ら中間処理した量がゼロになっています",1,0)</f>
        <v>0</v>
      </c>
    </row>
    <row r="51" spans="6:23" s="605" customFormat="1">
      <c r="G51" s="606">
        <f>IF(ｱ.特管廃油!$O$22="エラー !：④の内数である⑤の量が④を超えています",1,0)</f>
        <v>0</v>
      </c>
      <c r="H51" s="605">
        <f>IF(ｲ.特管廃酸!$O$22="エラー !：④の内数である⑤の量が④を超えています",1,0)</f>
        <v>0</v>
      </c>
      <c r="I51" s="605">
        <f>IF(ｳ.特管廃ｱﾙｶﾘ!$O$22="エラー !：④の内数である⑤の量が④を超えています",1,0)</f>
        <v>0</v>
      </c>
      <c r="J51" s="605">
        <f>IF(ｴ.感染性廃棄物!$O$22="エラー !：④の内数である⑤の量が④を超えています",1,0)</f>
        <v>0</v>
      </c>
      <c r="K51" s="605">
        <f>IF(ｵ.廃PCB等!$O$22="エラー !：④の内数である⑤の量が④を超えています",1,0)</f>
        <v>0</v>
      </c>
      <c r="L51" s="605">
        <f>IF(ｶ.PCB汚染物!$O$22="エラー !：④の内数である⑤の量が④を超えています",1,0)</f>
        <v>0</v>
      </c>
      <c r="M51" s="605">
        <f>IF(ｷ.PCB処理物!$O$22="エラー !：④の内数である⑤の量が④を超えています",1,0)</f>
        <v>0</v>
      </c>
      <c r="N51" s="605">
        <f>IF(ｸ.指定下水汚泥!$O$22="エラー !：④の内数である⑤の量が④を超えています",1,0)</f>
        <v>0</v>
      </c>
      <c r="O51" s="605">
        <f>IF(ｹ.有害鉱さい!$O$22="エラー !：④の内数である⑤の量が④を超えています",1,0)</f>
        <v>0</v>
      </c>
      <c r="P51" s="605">
        <f>IF(ｺ.廃石綿等!$O$22="エラー !：④の内数である⑤の量が④を超えています",1,0)</f>
        <v>0</v>
      </c>
      <c r="Q51" s="605">
        <f>IF(ｻ.有害ばいじん!$O$22="エラー !：④の内数である⑤の量が④を超えています",1,0)</f>
        <v>0</v>
      </c>
      <c r="R51" s="605">
        <f>IF(ｼ.有害燃え殻!$O$22="エラー !：④の内数である⑤の量が④を超えています",1,0)</f>
        <v>0</v>
      </c>
      <c r="S51" s="605">
        <f>IF(ｽ.有害廃油!$O$22="エラー !：④の内数である⑤の量が④を超えています",1,0)</f>
        <v>0</v>
      </c>
      <c r="T51" s="605">
        <f>IF(ｾ.有害汚泥!$O$22="エラー !：④の内数である⑤の量が④を超えています",1,0)</f>
        <v>0</v>
      </c>
      <c r="U51" s="605">
        <f>IF(ｿ.有害廃酸!$O$22="エラー !：④の内数である⑤の量が④を超えています",1,0)</f>
        <v>0</v>
      </c>
      <c r="V51" s="605">
        <f>IF(ﾀ.有害廃ｱﾙｶﾘ!$O$22="エラー !：④の内数である⑤の量が④を超えています",1,0)</f>
        <v>0</v>
      </c>
    </row>
    <row r="52" spans="6:23" s="605" customFormat="1">
      <c r="G52" s="606">
        <f>IF(ｱ.特管廃油!$AK$31="エラー !：⑩の内数である⑪の量が⑩を超えています",1,0)</f>
        <v>0</v>
      </c>
      <c r="H52" s="605">
        <f>IF(ｲ.特管廃酸!$AK$31="エラー !：⑩の内数である⑪の量が⑩を超えています",1,0)</f>
        <v>0</v>
      </c>
      <c r="I52" s="605">
        <f>IF(ｳ.特管廃ｱﾙｶﾘ!$AK$31="エラー !：⑩の内数である⑪の量が⑩を超えています",1,0)</f>
        <v>0</v>
      </c>
      <c r="J52" s="605">
        <f>IF(ｴ.感染性廃棄物!$AK$31="エラー !：⑩の内数である⑪の量が⑩を超えています",1,0)</f>
        <v>0</v>
      </c>
      <c r="K52" s="605">
        <f>IF(ｵ.廃PCB等!$AK$31="エラー !：⑩の内数である⑪の量が⑩を超えています",1,0)</f>
        <v>0</v>
      </c>
      <c r="L52" s="605">
        <f>IF(ｶ.PCB汚染物!$AK$31="エラー !：⑩の内数である⑪の量が⑩を超えています",1,0)</f>
        <v>0</v>
      </c>
      <c r="M52" s="605">
        <f>IF(ｷ.PCB処理物!$AK$31="エラー !：⑩の内数である⑪の量が⑩を超えています",1,0)</f>
        <v>0</v>
      </c>
      <c r="N52" s="605">
        <f>IF(ｸ.指定下水汚泥!$AK$31="エラー !：⑩の内数である⑪の量が⑩を超えています",1,0)</f>
        <v>0</v>
      </c>
      <c r="O52" s="605">
        <f>IF(ｹ.有害鉱さい!$AK$31="エラー !：⑩の内数である⑪の量が⑩を超えています",1,0)</f>
        <v>0</v>
      </c>
      <c r="P52" s="605">
        <f>IF(ｺ.廃石綿等!$AK$31="エラー !：⑩の内数である⑪の量が⑩を超えています",1,0)</f>
        <v>0</v>
      </c>
      <c r="Q52" s="605">
        <f>IF(ｻ.有害ばいじん!$AK$31="エラー !：⑩の内数である⑪の量が⑩を超えています",1,0)</f>
        <v>0</v>
      </c>
      <c r="R52" s="605">
        <f>IF(ｼ.有害燃え殻!$AK$31="エラー !：⑩の内数である⑪の量が⑩を超えています",1,0)</f>
        <v>0</v>
      </c>
      <c r="S52" s="605">
        <f>IF(ｽ.有害廃油!$AK$31="エラー !：⑩の内数である⑪の量が⑩を超えています",1,0)</f>
        <v>0</v>
      </c>
      <c r="T52" s="605">
        <f>IF(ｾ.有害汚泥!$AK$31="エラー !：⑩の内数である⑪の量が⑩を超えています",1,0)</f>
        <v>0</v>
      </c>
      <c r="U52" s="605">
        <f>IF(ｿ.有害廃酸!$AK$31="エラー !：⑩の内数である⑪の量が⑩を超えています",1,0)</f>
        <v>0</v>
      </c>
      <c r="V52" s="605">
        <f>IF(ﾀ.有害廃ｱﾙｶﾘ!$AK$31="エラー !：⑩の内数である⑪の量が⑩を超えています",1,0)</f>
        <v>0</v>
      </c>
    </row>
    <row r="53" spans="6:23" s="605" customFormat="1">
      <c r="G53" s="606">
        <f>IF(ｱ.特管廃油!$AR$28="エラー !：⑩の内数である（⑫+⑬＋⑭）の量が⑩を超えています",1,0)</f>
        <v>0</v>
      </c>
      <c r="H53" s="605">
        <f>IF(ｲ.特管廃酸!$AR$28="エラー !：⑩の内数である（⑫+⑬＋⑭）の量が⑩を超えています",1,0)</f>
        <v>0</v>
      </c>
      <c r="I53" s="605">
        <f>IF(ｳ.特管廃ｱﾙｶﾘ!$AR$28="エラー !：⑩の内数である（⑫+⑬＋⑭）の量が⑩を超えています",1,0)</f>
        <v>0</v>
      </c>
      <c r="J53" s="605">
        <f>IF(ｴ.感染性廃棄物!$AR$28="エラー !：⑩の内数である（⑫+⑬＋⑭）の量が⑩を超えています",1,0)</f>
        <v>0</v>
      </c>
      <c r="K53" s="605">
        <f>IF(ｵ.廃PCB等!$AR$28="エラー !：⑩の内数である（⑫+⑬＋⑭）の量が⑩を超えています",1,0)</f>
        <v>0</v>
      </c>
      <c r="L53" s="605">
        <f>IF(ｶ.PCB汚染物!$AR$28="エラー !：⑩の内数である（⑫+⑬＋⑭）の量が⑩を超えています",1,0)</f>
        <v>0</v>
      </c>
      <c r="M53" s="605">
        <f>IF(ｷ.PCB処理物!$AR$28="エラー !：⑩の内数である（⑫+⑬＋⑭）の量が⑩を超えています",1,0)</f>
        <v>0</v>
      </c>
      <c r="N53" s="605">
        <f>IF(ｸ.指定下水汚泥!$AR$28="エラー !：⑩の内数である（⑫+⑬＋⑭）の量が⑩を超えています",1,0)</f>
        <v>0</v>
      </c>
      <c r="O53" s="605">
        <f>IF(ｹ.有害鉱さい!$AR$28="エラー !：⑩の内数である（⑫+⑬＋⑭）の量が⑩を超えています",1,0)</f>
        <v>0</v>
      </c>
      <c r="P53" s="605">
        <f>IF(ｺ.廃石綿等!$AR$28="エラー !：⑩の内数である（⑫+⑬＋⑭）の量が⑩を超えています",1,0)</f>
        <v>0</v>
      </c>
      <c r="Q53" s="605">
        <f>IF(ｻ.有害ばいじん!$AR$28="エラー !：⑩の内数である（⑫+⑬＋⑭）の量が⑩を超えています",1,0)</f>
        <v>0</v>
      </c>
      <c r="R53" s="605">
        <f>IF(ｼ.有害燃え殻!$AR$28="エラー !：⑩の内数である（⑫+⑬＋⑭）の量が⑩を超えています",1,0)</f>
        <v>0</v>
      </c>
      <c r="S53" s="605">
        <f>IF(ｽ.有害廃油!$AR$28="エラー !：⑩の内数である（⑫+⑬＋⑭）の量が⑩を超えています",1,0)</f>
        <v>0</v>
      </c>
      <c r="T53" s="605">
        <f>IF(ｾ.有害汚泥!$AR$28="エラー !：⑩の内数である（⑫+⑬＋⑭）の量が⑩を超えています",1,0)</f>
        <v>0</v>
      </c>
      <c r="U53" s="605">
        <f>IF(ｿ.有害廃酸!$AR$28="エラー !：⑩の内数である（⑫+⑬＋⑭）の量が⑩を超えています",1,0)</f>
        <v>0</v>
      </c>
      <c r="V53" s="605">
        <f>IF(ﾀ.有害廃ｱﾙｶﾘ!$AR$28="エラー !：⑩の内数である（⑫+⑬＋⑭）の量が⑩を超えています",1,0)</f>
        <v>0</v>
      </c>
    </row>
    <row r="54" spans="6:23" s="605" customFormat="1">
      <c r="G54" s="606">
        <f>IF(ｱ.特管廃油!$AR$32="エラー !：⑩の内数である（⑫+⑬＋⑭）の量が⑩を超えています",1,0)</f>
        <v>0</v>
      </c>
      <c r="H54" s="605">
        <f>IF(ｲ.特管廃酸!$AR$32="エラー !：⑩の内数である（⑫+⑬＋⑭）の量が⑩を超えています",1,0)</f>
        <v>0</v>
      </c>
      <c r="I54" s="605">
        <f>IF(ｳ.特管廃ｱﾙｶﾘ!$AR$32="エラー !：⑩の内数である（⑫+⑬＋⑭）の量が⑩を超えています",1,0)</f>
        <v>0</v>
      </c>
      <c r="J54" s="605">
        <f>IF(ｴ.感染性廃棄物!$AR$32="エラー !：⑩の内数である（⑫+⑬＋⑭）の量が⑩を超えています",1,0)</f>
        <v>0</v>
      </c>
      <c r="K54" s="605">
        <f>IF(ｵ.廃PCB等!$AR$32="エラー !：⑩の内数である（⑫+⑬＋⑭）の量が⑩を超えています",1,0)</f>
        <v>0</v>
      </c>
      <c r="L54" s="605">
        <f>IF(ｶ.PCB汚染物!$AR$32="エラー !：⑩の内数である（⑫+⑬＋⑭）の量が⑩を超えています",1,0)</f>
        <v>0</v>
      </c>
      <c r="M54" s="605">
        <f>IF(ｷ.PCB処理物!$AR$32="エラー !：⑩の内数である（⑫+⑬＋⑭）の量が⑩を超えています",1,0)</f>
        <v>0</v>
      </c>
      <c r="N54" s="605">
        <f>IF(ｸ.指定下水汚泥!$AR$32="エラー !：⑩の内数である（⑫+⑬＋⑭）の量が⑩を超えています",1,0)</f>
        <v>0</v>
      </c>
      <c r="O54" s="605">
        <f>IF(ｹ.有害鉱さい!$AR$32="エラー !：⑩の内数である（⑫+⑬＋⑭）の量が⑩を超えています",1,0)</f>
        <v>0</v>
      </c>
      <c r="P54" s="605">
        <f>IF(ｺ.廃石綿等!$AR$32="エラー !：⑩の内数である（⑫+⑬＋⑭）の量が⑩を超えています",1,0)</f>
        <v>0</v>
      </c>
      <c r="Q54" s="605">
        <f>IF(ｻ.有害ばいじん!$AR$32="エラー !：⑩の内数である（⑫+⑬＋⑭）の量が⑩を超えています",1,0)</f>
        <v>0</v>
      </c>
      <c r="R54" s="605">
        <f>IF(ｼ.有害燃え殻!$AR$32="エラー !：⑩の内数である（⑫+⑬＋⑭）の量が⑩を超えています",1,0)</f>
        <v>0</v>
      </c>
      <c r="S54" s="605">
        <f>IF(ｽ.有害廃油!$AR$32="エラー !：⑩の内数である（⑫+⑬＋⑭）の量が⑩を超えています",1,0)</f>
        <v>0</v>
      </c>
      <c r="T54" s="605">
        <f>IF(ｾ.有害汚泥!$AR$32="エラー !：⑩の内数である（⑫+⑬＋⑭）の量が⑩を超えています",1,0)</f>
        <v>0</v>
      </c>
      <c r="U54" s="605">
        <f>IF(ｿ.有害廃酸!$AR$32="エラー !：⑩の内数である（⑫+⑬＋⑭）の量が⑩を超えています",1,0)</f>
        <v>0</v>
      </c>
      <c r="V54" s="605">
        <f>IF(ﾀ.有害廃ｱﾙｶﾘ!$AR$32="エラー !：⑩の内数である（⑫+⑬＋⑭）の量が⑩を超えています",1,0)</f>
        <v>0</v>
      </c>
    </row>
    <row r="55" spans="6:23" s="605" customFormat="1">
      <c r="G55" s="544">
        <f>IF(G9="0",+G19+G20,+G9+G19+G20)</f>
        <v>34.769999999999996</v>
      </c>
      <c r="H55" s="544">
        <f t="shared" ref="H55:W55" si="9">IF(H9="0",+H19+H20,+H9+H19+H20)</f>
        <v>28.75</v>
      </c>
      <c r="I55" s="544">
        <f t="shared" si="9"/>
        <v>33.980000000000004</v>
      </c>
      <c r="J55" s="544">
        <f t="shared" si="9"/>
        <v>0.01</v>
      </c>
      <c r="K55" s="544">
        <f t="shared" si="9"/>
        <v>5.5</v>
      </c>
      <c r="L55" s="544">
        <f t="shared" si="9"/>
        <v>0</v>
      </c>
      <c r="M55" s="544">
        <f t="shared" si="9"/>
        <v>0</v>
      </c>
      <c r="N55" s="544">
        <f t="shared" si="9"/>
        <v>0</v>
      </c>
      <c r="O55" s="544">
        <f t="shared" si="9"/>
        <v>0</v>
      </c>
      <c r="P55" s="544">
        <f t="shared" si="9"/>
        <v>0</v>
      </c>
      <c r="Q55" s="544">
        <f t="shared" si="9"/>
        <v>0</v>
      </c>
      <c r="R55" s="544">
        <f t="shared" si="9"/>
        <v>0</v>
      </c>
      <c r="S55" s="544">
        <f t="shared" si="9"/>
        <v>6.42</v>
      </c>
      <c r="T55" s="544">
        <f t="shared" si="9"/>
        <v>1.54</v>
      </c>
      <c r="U55" s="544">
        <f t="shared" si="9"/>
        <v>318.38</v>
      </c>
      <c r="V55" s="544">
        <f t="shared" si="9"/>
        <v>225.03</v>
      </c>
      <c r="W55" s="544">
        <f t="shared" si="9"/>
        <v>0.01</v>
      </c>
    </row>
    <row r="56" spans="6:23" s="605" customFormat="1" ht="13.5">
      <c r="F56" s="607"/>
    </row>
    <row r="57" spans="6:23" s="605" customFormat="1" ht="13.5">
      <c r="F57" s="607"/>
    </row>
    <row r="58" spans="6:23" s="605" customFormat="1" ht="13.5">
      <c r="F58" s="607"/>
    </row>
    <row r="59" spans="6:23" s="605" customFormat="1" ht="13.5">
      <c r="F59" s="607"/>
    </row>
    <row r="60" spans="6:23" s="605" customFormat="1"/>
    <row r="61" spans="6:23" s="605" customFormat="1"/>
  </sheetData>
  <sheetProtection algorithmName="SHA-512" hashValue="+DuCIN26xZsKuGFH/sjSYixHKRXAxo6u6XTEZ+6kM8ZOZrO12+//03Cf/uD2U3ALmh3B8q6f3ZE+fg1curOlzA==" saltValue="7oe5+PBLJAj4UA5EXVxQoA==" spinCount="100000" sheet="1" objects="1" scenarios="1"/>
  <mergeCells count="32">
    <mergeCell ref="E25:F25"/>
    <mergeCell ref="C17:F17"/>
    <mergeCell ref="D20:F20"/>
    <mergeCell ref="E22:F22"/>
    <mergeCell ref="E21:F21"/>
    <mergeCell ref="C11:F11"/>
    <mergeCell ref="C12:F12"/>
    <mergeCell ref="E47:F47"/>
    <mergeCell ref="D43:F43"/>
    <mergeCell ref="E37:F37"/>
    <mergeCell ref="D19:F19"/>
    <mergeCell ref="E44:F44"/>
    <mergeCell ref="E45:F45"/>
    <mergeCell ref="D28:D30"/>
    <mergeCell ref="E26:F26"/>
    <mergeCell ref="E27:F27"/>
    <mergeCell ref="E46:F46"/>
    <mergeCell ref="C37:C42"/>
    <mergeCell ref="C26:C31"/>
    <mergeCell ref="E31:F31"/>
    <mergeCell ref="E23:F23"/>
    <mergeCell ref="C14:F14"/>
    <mergeCell ref="C15:F15"/>
    <mergeCell ref="C16:F16"/>
    <mergeCell ref="D18:F18"/>
    <mergeCell ref="C13:F13"/>
    <mergeCell ref="V4:V5"/>
    <mergeCell ref="P6:U6"/>
    <mergeCell ref="C10:F10"/>
    <mergeCell ref="B3:F4"/>
    <mergeCell ref="C9:F9"/>
    <mergeCell ref="M6:N6"/>
  </mergeCells>
  <phoneticPr fontId="3"/>
  <conditionalFormatting sqref="G23">
    <cfRule type="expression" dxfId="84" priority="7" stopIfTrue="1">
      <formula>$G$50=1</formula>
    </cfRule>
  </conditionalFormatting>
  <conditionalFormatting sqref="G24">
    <cfRule type="expression" dxfId="83" priority="8" stopIfTrue="1">
      <formula>$G$51=1</formula>
    </cfRule>
  </conditionalFormatting>
  <conditionalFormatting sqref="G44">
    <cfRule type="expression" dxfId="82" priority="9" stopIfTrue="1">
      <formula>$G$52=1</formula>
    </cfRule>
  </conditionalFormatting>
  <conditionalFormatting sqref="G46">
    <cfRule type="expression" dxfId="81" priority="10" stopIfTrue="1">
      <formula>$G$53=1</formula>
    </cfRule>
  </conditionalFormatting>
  <conditionalFormatting sqref="G47">
    <cfRule type="expression" dxfId="80" priority="11" stopIfTrue="1">
      <formula>$G$54=1</formula>
    </cfRule>
  </conditionalFormatting>
  <conditionalFormatting sqref="H23">
    <cfRule type="expression" dxfId="79" priority="12" stopIfTrue="1">
      <formula>$H$50=1</formula>
    </cfRule>
  </conditionalFormatting>
  <conditionalFormatting sqref="H24">
    <cfRule type="expression" dxfId="78" priority="13" stopIfTrue="1">
      <formula>$H$51=1</formula>
    </cfRule>
  </conditionalFormatting>
  <conditionalFormatting sqref="H44">
    <cfRule type="expression" dxfId="77" priority="14" stopIfTrue="1">
      <formula>$H$52=1</formula>
    </cfRule>
  </conditionalFormatting>
  <conditionalFormatting sqref="H46">
    <cfRule type="expression" dxfId="76" priority="15" stopIfTrue="1">
      <formula>$H$53=1</formula>
    </cfRule>
  </conditionalFormatting>
  <conditionalFormatting sqref="H47">
    <cfRule type="expression" dxfId="75" priority="16" stopIfTrue="1">
      <formula>$H$54=1</formula>
    </cfRule>
  </conditionalFormatting>
  <conditionalFormatting sqref="I23">
    <cfRule type="expression" dxfId="74" priority="17" stopIfTrue="1">
      <formula>$I$50=1</formula>
    </cfRule>
  </conditionalFormatting>
  <conditionalFormatting sqref="I24">
    <cfRule type="expression" dxfId="73" priority="18" stopIfTrue="1">
      <formula>$I$51=1</formula>
    </cfRule>
  </conditionalFormatting>
  <conditionalFormatting sqref="I44">
    <cfRule type="expression" dxfId="72" priority="19" stopIfTrue="1">
      <formula>$I$52=1</formula>
    </cfRule>
  </conditionalFormatting>
  <conditionalFormatting sqref="I46">
    <cfRule type="expression" dxfId="71" priority="20" stopIfTrue="1">
      <formula>$I$53=1</formula>
    </cfRule>
  </conditionalFormatting>
  <conditionalFormatting sqref="I47">
    <cfRule type="expression" dxfId="70" priority="21" stopIfTrue="1">
      <formula>$I$54=1</formula>
    </cfRule>
  </conditionalFormatting>
  <conditionalFormatting sqref="J23">
    <cfRule type="expression" dxfId="69" priority="22" stopIfTrue="1">
      <formula>$J$50=1</formula>
    </cfRule>
  </conditionalFormatting>
  <conditionalFormatting sqref="J24">
    <cfRule type="expression" dxfId="68" priority="23" stopIfTrue="1">
      <formula>$J$51=1</formula>
    </cfRule>
  </conditionalFormatting>
  <conditionalFormatting sqref="J44">
    <cfRule type="expression" dxfId="67" priority="24" stopIfTrue="1">
      <formula>$J$52=1</formula>
    </cfRule>
  </conditionalFormatting>
  <conditionalFormatting sqref="J46">
    <cfRule type="expression" dxfId="66" priority="25" stopIfTrue="1">
      <formula>$J$53=1</formula>
    </cfRule>
  </conditionalFormatting>
  <conditionalFormatting sqref="J47">
    <cfRule type="expression" dxfId="65" priority="26" stopIfTrue="1">
      <formula>$J$54=1</formula>
    </cfRule>
  </conditionalFormatting>
  <conditionalFormatting sqref="K23">
    <cfRule type="expression" dxfId="64" priority="27" stopIfTrue="1">
      <formula>$K$50=1</formula>
    </cfRule>
  </conditionalFormatting>
  <conditionalFormatting sqref="K24">
    <cfRule type="expression" dxfId="63" priority="28" stopIfTrue="1">
      <formula>$K$51=1</formula>
    </cfRule>
  </conditionalFormatting>
  <conditionalFormatting sqref="K44">
    <cfRule type="expression" dxfId="62" priority="29" stopIfTrue="1">
      <formula>$K$52=1</formula>
    </cfRule>
  </conditionalFormatting>
  <conditionalFormatting sqref="K46">
    <cfRule type="expression" dxfId="61" priority="30" stopIfTrue="1">
      <formula>$K$53=1</formula>
    </cfRule>
  </conditionalFormatting>
  <conditionalFormatting sqref="K47">
    <cfRule type="expression" dxfId="60" priority="31" stopIfTrue="1">
      <formula>$K$54=1</formula>
    </cfRule>
  </conditionalFormatting>
  <conditionalFormatting sqref="L23">
    <cfRule type="expression" dxfId="59" priority="32" stopIfTrue="1">
      <formula>$L$50=1</formula>
    </cfRule>
  </conditionalFormatting>
  <conditionalFormatting sqref="L24">
    <cfRule type="expression" dxfId="58" priority="33" stopIfTrue="1">
      <formula>$L$51=1</formula>
    </cfRule>
  </conditionalFormatting>
  <conditionalFormatting sqref="L44">
    <cfRule type="expression" dxfId="57" priority="34" stopIfTrue="1">
      <formula>$L$52=1</formula>
    </cfRule>
  </conditionalFormatting>
  <conditionalFormatting sqref="L46">
    <cfRule type="expression" dxfId="56" priority="35" stopIfTrue="1">
      <formula>$L$53=1</formula>
    </cfRule>
  </conditionalFormatting>
  <conditionalFormatting sqref="L47">
    <cfRule type="expression" dxfId="55" priority="36" stopIfTrue="1">
      <formula>$L$54=1</formula>
    </cfRule>
  </conditionalFormatting>
  <conditionalFormatting sqref="M23">
    <cfRule type="expression" dxfId="54" priority="37" stopIfTrue="1">
      <formula>$M$50=1</formula>
    </cfRule>
  </conditionalFormatting>
  <conditionalFormatting sqref="M24">
    <cfRule type="expression" dxfId="53" priority="38" stopIfTrue="1">
      <formula>$M$51=1</formula>
    </cfRule>
  </conditionalFormatting>
  <conditionalFormatting sqref="M44">
    <cfRule type="expression" dxfId="52" priority="39" stopIfTrue="1">
      <formula>$M$52=1</formula>
    </cfRule>
  </conditionalFormatting>
  <conditionalFormatting sqref="M46">
    <cfRule type="expression" dxfId="51" priority="40" stopIfTrue="1">
      <formula>$M$53=1</formula>
    </cfRule>
  </conditionalFormatting>
  <conditionalFormatting sqref="M47">
    <cfRule type="expression" dxfId="50" priority="41" stopIfTrue="1">
      <formula>$M$54=1</formula>
    </cfRule>
  </conditionalFormatting>
  <conditionalFormatting sqref="N23">
    <cfRule type="expression" dxfId="49" priority="42" stopIfTrue="1">
      <formula>$N$50=1</formula>
    </cfRule>
  </conditionalFormatting>
  <conditionalFormatting sqref="N24">
    <cfRule type="expression" dxfId="48" priority="43" stopIfTrue="1">
      <formula>$N$51=1</formula>
    </cfRule>
  </conditionalFormatting>
  <conditionalFormatting sqref="N44">
    <cfRule type="expression" dxfId="47" priority="44" stopIfTrue="1">
      <formula>$N$52=1</formula>
    </cfRule>
  </conditionalFormatting>
  <conditionalFormatting sqref="N46">
    <cfRule type="expression" dxfId="46" priority="45" stopIfTrue="1">
      <formula>$N$53=1</formula>
    </cfRule>
  </conditionalFormatting>
  <conditionalFormatting sqref="N47">
    <cfRule type="expression" dxfId="45" priority="46" stopIfTrue="1">
      <formula>$N$54=1</formula>
    </cfRule>
  </conditionalFormatting>
  <conditionalFormatting sqref="O23">
    <cfRule type="expression" dxfId="44" priority="47" stopIfTrue="1">
      <formula>$O$50=1</formula>
    </cfRule>
  </conditionalFormatting>
  <conditionalFormatting sqref="O24">
    <cfRule type="expression" dxfId="43" priority="48" stopIfTrue="1">
      <formula>$O$51=1</formula>
    </cfRule>
  </conditionalFormatting>
  <conditionalFormatting sqref="O44">
    <cfRule type="expression" dxfId="42" priority="49" stopIfTrue="1">
      <formula>$O$52=1</formula>
    </cfRule>
  </conditionalFormatting>
  <conditionalFormatting sqref="O46">
    <cfRule type="expression" dxfId="41" priority="50" stopIfTrue="1">
      <formula>$O$53=1</formula>
    </cfRule>
  </conditionalFormatting>
  <conditionalFormatting sqref="O47">
    <cfRule type="expression" dxfId="40" priority="51" stopIfTrue="1">
      <formula>$O$54=1</formula>
    </cfRule>
  </conditionalFormatting>
  <conditionalFormatting sqref="P23">
    <cfRule type="expression" dxfId="39" priority="52" stopIfTrue="1">
      <formula>$P$50=1</formula>
    </cfRule>
  </conditionalFormatting>
  <conditionalFormatting sqref="P24">
    <cfRule type="expression" dxfId="38" priority="53" stopIfTrue="1">
      <formula>$P$51=1</formula>
    </cfRule>
  </conditionalFormatting>
  <conditionalFormatting sqref="P44">
    <cfRule type="expression" dxfId="37" priority="54" stopIfTrue="1">
      <formula>$P$52=1</formula>
    </cfRule>
  </conditionalFormatting>
  <conditionalFormatting sqref="P46">
    <cfRule type="expression" dxfId="36" priority="55" stopIfTrue="1">
      <formula>$P$53=1</formula>
    </cfRule>
  </conditionalFormatting>
  <conditionalFormatting sqref="P47">
    <cfRule type="expression" dxfId="35" priority="56" stopIfTrue="1">
      <formula>$P$54=1</formula>
    </cfRule>
  </conditionalFormatting>
  <conditionalFormatting sqref="Q23">
    <cfRule type="expression" dxfId="34" priority="57" stopIfTrue="1">
      <formula>$Q$50=1</formula>
    </cfRule>
  </conditionalFormatting>
  <conditionalFormatting sqref="Q24">
    <cfRule type="expression" dxfId="33" priority="58" stopIfTrue="1">
      <formula>$Q$51=1</formula>
    </cfRule>
  </conditionalFormatting>
  <conditionalFormatting sqref="Q44">
    <cfRule type="expression" dxfId="32" priority="59" stopIfTrue="1">
      <formula>$Q$52=1</formula>
    </cfRule>
  </conditionalFormatting>
  <conditionalFormatting sqref="Q46">
    <cfRule type="expression" dxfId="31" priority="60" stopIfTrue="1">
      <formula>$Q$53=1</formula>
    </cfRule>
  </conditionalFormatting>
  <conditionalFormatting sqref="Q47">
    <cfRule type="expression" dxfId="30" priority="61" stopIfTrue="1">
      <formula>$Q$54=1</formula>
    </cfRule>
  </conditionalFormatting>
  <conditionalFormatting sqref="R23">
    <cfRule type="expression" dxfId="29" priority="62" stopIfTrue="1">
      <formula>$R$50=1</formula>
    </cfRule>
  </conditionalFormatting>
  <conditionalFormatting sqref="R24">
    <cfRule type="expression" dxfId="28" priority="63" stopIfTrue="1">
      <formula>$R$51=1</formula>
    </cfRule>
  </conditionalFormatting>
  <conditionalFormatting sqref="R44">
    <cfRule type="expression" dxfId="27" priority="64" stopIfTrue="1">
      <formula>$R$52=1</formula>
    </cfRule>
  </conditionalFormatting>
  <conditionalFormatting sqref="R46">
    <cfRule type="expression" dxfId="26" priority="65" stopIfTrue="1">
      <formula>$R$53=1</formula>
    </cfRule>
  </conditionalFormatting>
  <conditionalFormatting sqref="R47">
    <cfRule type="expression" dxfId="25" priority="66" stopIfTrue="1">
      <formula>$R$54=1</formula>
    </cfRule>
  </conditionalFormatting>
  <conditionalFormatting sqref="S23">
    <cfRule type="expression" dxfId="24" priority="67" stopIfTrue="1">
      <formula>$S$50=1</formula>
    </cfRule>
  </conditionalFormatting>
  <conditionalFormatting sqref="S24">
    <cfRule type="expression" dxfId="23" priority="68" stopIfTrue="1">
      <formula>$S$51=1</formula>
    </cfRule>
  </conditionalFormatting>
  <conditionalFormatting sqref="S44">
    <cfRule type="expression" dxfId="22" priority="69" stopIfTrue="1">
      <formula>$S$52=1</formula>
    </cfRule>
  </conditionalFormatting>
  <conditionalFormatting sqref="S46">
    <cfRule type="expression" dxfId="21" priority="70" stopIfTrue="1">
      <formula>$S$53=1</formula>
    </cfRule>
  </conditionalFormatting>
  <conditionalFormatting sqref="S47">
    <cfRule type="expression" dxfId="20" priority="71" stopIfTrue="1">
      <formula>$S$54=1</formula>
    </cfRule>
  </conditionalFormatting>
  <conditionalFormatting sqref="T23">
    <cfRule type="expression" dxfId="19" priority="72" stopIfTrue="1">
      <formula>$T$50=1</formula>
    </cfRule>
  </conditionalFormatting>
  <conditionalFormatting sqref="T24">
    <cfRule type="expression" dxfId="18" priority="73" stopIfTrue="1">
      <formula>$T$51=1</formula>
    </cfRule>
  </conditionalFormatting>
  <conditionalFormatting sqref="T44">
    <cfRule type="expression" dxfId="17" priority="74" stopIfTrue="1">
      <formula>$T$52=1</formula>
    </cfRule>
  </conditionalFormatting>
  <conditionalFormatting sqref="T46">
    <cfRule type="expression" dxfId="16" priority="75" stopIfTrue="1">
      <formula>$T$53=1</formula>
    </cfRule>
  </conditionalFormatting>
  <conditionalFormatting sqref="T47">
    <cfRule type="expression" dxfId="15" priority="76" stopIfTrue="1">
      <formula>$T$54=1</formula>
    </cfRule>
  </conditionalFormatting>
  <conditionalFormatting sqref="U23">
    <cfRule type="expression" dxfId="14" priority="77" stopIfTrue="1">
      <formula>$U$50=1</formula>
    </cfRule>
  </conditionalFormatting>
  <conditionalFormatting sqref="U24">
    <cfRule type="expression" dxfId="13" priority="78" stopIfTrue="1">
      <formula>$U$51=1</formula>
    </cfRule>
  </conditionalFormatting>
  <conditionalFormatting sqref="U44">
    <cfRule type="expression" dxfId="12" priority="79" stopIfTrue="1">
      <formula>$U$52=1</formula>
    </cfRule>
  </conditionalFormatting>
  <conditionalFormatting sqref="U46">
    <cfRule type="expression" dxfId="11" priority="80" stopIfTrue="1">
      <formula>$U$53=1</formula>
    </cfRule>
  </conditionalFormatting>
  <conditionalFormatting sqref="U47">
    <cfRule type="expression" dxfId="10" priority="81" stopIfTrue="1">
      <formula>$U$54=1</formula>
    </cfRule>
  </conditionalFormatting>
  <conditionalFormatting sqref="V23">
    <cfRule type="expression" dxfId="9" priority="82" stopIfTrue="1">
      <formula>$V$50=1</formula>
    </cfRule>
  </conditionalFormatting>
  <conditionalFormatting sqref="V24">
    <cfRule type="expression" dxfId="8" priority="83" stopIfTrue="1">
      <formula>$V$51=1</formula>
    </cfRule>
  </conditionalFormatting>
  <conditionalFormatting sqref="V44">
    <cfRule type="expression" dxfId="7" priority="84" stopIfTrue="1">
      <formula>$V$52=1</formula>
    </cfRule>
  </conditionalFormatting>
  <conditionalFormatting sqref="V46">
    <cfRule type="expression" dxfId="6" priority="85" stopIfTrue="1">
      <formula>$V$53=1</formula>
    </cfRule>
  </conditionalFormatting>
  <conditionalFormatting sqref="V47">
    <cfRule type="expression" dxfId="5" priority="86" stopIfTrue="1">
      <formula>$V$54=1</formula>
    </cfRule>
  </conditionalFormatting>
  <conditionalFormatting sqref="W23">
    <cfRule type="expression" dxfId="4" priority="2" stopIfTrue="1">
      <formula>$V$50=1</formula>
    </cfRule>
  </conditionalFormatting>
  <conditionalFormatting sqref="W24">
    <cfRule type="expression" dxfId="3" priority="3" stopIfTrue="1">
      <formula>$V$51=1</formula>
    </cfRule>
  </conditionalFormatting>
  <conditionalFormatting sqref="W44">
    <cfRule type="expression" dxfId="2" priority="4" stopIfTrue="1">
      <formula>$V$52=1</formula>
    </cfRule>
  </conditionalFormatting>
  <conditionalFormatting sqref="W46">
    <cfRule type="expression" dxfId="1" priority="5" stopIfTrue="1">
      <formula>$V$53=1</formula>
    </cfRule>
  </conditionalFormatting>
  <conditionalFormatting sqref="W47">
    <cfRule type="expression" dxfId="0" priority="6" stopIfTrue="1">
      <formula>$V$54=1</formula>
    </cfRule>
  </conditionalFormatting>
  <printOptions horizontalCentered="1"/>
  <pageMargins left="0.39370078740157483" right="0.39370078740157483" top="0.6692913385826772" bottom="0.55118110236220474" header="0.51181102362204722" footer="0.51181102362204722"/>
  <pageSetup paperSize="9" scale="50" orientation="landscape"/>
  <headerFooter alignWithMargins="0"/>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B1:BI76"/>
  <sheetViews>
    <sheetView showGridLines="0" topLeftCell="A22" zoomScaleNormal="100" workbookViewId="0">
      <selection activeCell="AK31" sqref="AK31:AP31"/>
    </sheetView>
  </sheetViews>
  <sheetFormatPr defaultColWidth="9" defaultRowHeight="12"/>
  <cols>
    <col min="1" max="2" width="2.875" style="50" customWidth="1"/>
    <col min="3" max="3" width="17.375" style="50" customWidth="1"/>
    <col min="4" max="5" width="2.875" style="50" customWidth="1"/>
    <col min="6" max="6" width="3" style="50" customWidth="1"/>
    <col min="7" max="7" width="11.5" style="50" customWidth="1"/>
    <col min="8" max="8" width="2.375" style="50" customWidth="1"/>
    <col min="9" max="10" width="2.5" style="50" customWidth="1"/>
    <col min="11" max="11" width="2.75" style="50" customWidth="1"/>
    <col min="12" max="12" width="2.875" style="50" customWidth="1"/>
    <col min="13" max="14" width="2.75" style="50" customWidth="1"/>
    <col min="15" max="15" width="3" style="50" customWidth="1"/>
    <col min="16" max="18" width="4.75" style="50" customWidth="1"/>
    <col min="19" max="21" width="2.875" style="50" customWidth="1"/>
    <col min="22" max="23" width="2.5" style="50" customWidth="1"/>
    <col min="24" max="24" width="2.875" style="50" customWidth="1"/>
    <col min="25" max="25" width="7.75" style="50" customWidth="1"/>
    <col min="26" max="26" width="4.75" style="50" customWidth="1"/>
    <col min="27" max="27" width="2" style="50" customWidth="1"/>
    <col min="28" max="29" width="2.375" style="50" customWidth="1"/>
    <col min="30" max="30" width="3.125" style="50" customWidth="1"/>
    <col min="31" max="32" width="2.375" style="50" customWidth="1"/>
    <col min="33" max="33" width="2.875" style="50" customWidth="1"/>
    <col min="34" max="34" width="7.75" style="50" customWidth="1"/>
    <col min="35" max="36" width="4.375" style="50" customWidth="1"/>
    <col min="37" max="37" width="3.375" style="50" customWidth="1"/>
    <col min="38" max="38" width="2.75" style="50" customWidth="1"/>
    <col min="39" max="39" width="2.875" style="50" customWidth="1"/>
    <col min="40" max="40" width="10.75" style="50" customWidth="1"/>
    <col min="41" max="41" width="2.875" style="50" customWidth="1"/>
    <col min="42" max="43" width="2.5" style="50" customWidth="1"/>
    <col min="44" max="44" width="2.75" style="50" customWidth="1"/>
    <col min="45" max="45" width="7.75" style="50" customWidth="1"/>
    <col min="46" max="46" width="11.75" style="50" customWidth="1"/>
    <col min="47" max="47" width="1.875" style="50" customWidth="1"/>
    <col min="48" max="49" width="9" style="50"/>
    <col min="50" max="50" width="49.75" style="50" bestFit="1" customWidth="1"/>
    <col min="51" max="52" width="9" style="50"/>
    <col min="53" max="53" width="54.5" style="50" bestFit="1" customWidth="1"/>
    <col min="54" max="54" width="13" style="50" bestFit="1" customWidth="1"/>
    <col min="55" max="55" width="24.375" style="50" bestFit="1" customWidth="1"/>
    <col min="56" max="57" width="9" style="50"/>
    <col min="58" max="58" width="16.25" style="50" customWidth="1"/>
    <col min="59" max="16384" width="9" style="50"/>
  </cols>
  <sheetData>
    <row r="1" spans="2:48" ht="27" customHeight="1">
      <c r="F1" s="49"/>
      <c r="R1" s="96" t="s">
        <v>74</v>
      </c>
      <c r="S1" s="96" t="s">
        <v>325</v>
      </c>
    </row>
    <row r="2" spans="2:48" ht="12" customHeight="1" thickBot="1">
      <c r="B2" s="826" t="s">
        <v>275</v>
      </c>
      <c r="C2" s="826"/>
      <c r="D2" s="826"/>
      <c r="E2" s="826"/>
      <c r="F2" s="826"/>
      <c r="G2" s="826"/>
      <c r="H2" s="1"/>
      <c r="I2" s="1"/>
      <c r="J2" s="1"/>
      <c r="K2" s="1"/>
      <c r="L2" s="1"/>
      <c r="M2" s="1"/>
      <c r="N2" s="1"/>
      <c r="O2" s="1"/>
      <c r="P2" s="1"/>
      <c r="Q2" s="1"/>
      <c r="R2" s="1"/>
      <c r="S2" s="1"/>
      <c r="T2" s="1"/>
      <c r="U2" s="1"/>
      <c r="V2" s="1"/>
      <c r="W2" s="1"/>
      <c r="X2"/>
      <c r="Y2" s="51"/>
      <c r="Z2" s="51"/>
      <c r="AA2" s="51"/>
      <c r="AB2" s="51"/>
      <c r="AC2" s="51"/>
      <c r="AD2" s="51"/>
      <c r="AE2" s="51"/>
      <c r="AF2" s="51"/>
      <c r="AG2" s="51"/>
      <c r="AH2" s="51"/>
      <c r="AI2" s="51"/>
      <c r="AJ2" s="51"/>
      <c r="AK2" s="51"/>
      <c r="AL2" s="51"/>
      <c r="AM2" s="51"/>
      <c r="AN2" s="51"/>
      <c r="AO2" s="51"/>
      <c r="AP2" s="51"/>
      <c r="AQ2" s="51"/>
      <c r="AR2" s="51"/>
      <c r="AS2" s="51"/>
      <c r="AT2" s="124"/>
      <c r="AU2" s="120"/>
      <c r="AV2" s="63"/>
    </row>
    <row r="3" spans="2:48" ht="13.15" customHeight="1">
      <c r="B3" s="826"/>
      <c r="C3" s="826"/>
      <c r="D3" s="826"/>
      <c r="E3" s="826"/>
      <c r="F3" s="826"/>
      <c r="G3" s="826"/>
      <c r="H3" s="1"/>
      <c r="I3" s="1"/>
      <c r="J3" s="1"/>
      <c r="K3" s="1"/>
      <c r="L3" s="1"/>
      <c r="M3" s="1"/>
      <c r="N3" s="1"/>
      <c r="O3" s="1"/>
      <c r="P3" s="1"/>
      <c r="Q3" s="1"/>
      <c r="R3" s="1"/>
      <c r="S3" s="1"/>
      <c r="T3" s="1"/>
      <c r="U3" s="1"/>
      <c r="V3" s="1"/>
      <c r="W3" s="1"/>
      <c r="X3"/>
      <c r="Y3" s="52"/>
      <c r="Z3" s="52"/>
      <c r="AA3" s="883"/>
      <c r="AB3" s="884"/>
      <c r="AC3" s="884"/>
      <c r="AD3" s="97"/>
      <c r="AE3" s="112"/>
      <c r="AF3" s="112"/>
      <c r="AG3" s="112"/>
      <c r="AH3" s="112"/>
      <c r="AI3" s="112"/>
      <c r="AJ3" s="112"/>
      <c r="AK3" s="112"/>
      <c r="AL3" s="112"/>
      <c r="AM3" s="112"/>
      <c r="AN3" s="112"/>
      <c r="AO3" s="887" t="s">
        <v>329</v>
      </c>
      <c r="AP3" s="888"/>
      <c r="AQ3" s="889"/>
      <c r="AR3" s="881" t="s">
        <v>0</v>
      </c>
      <c r="AS3" s="882"/>
      <c r="AT3" s="123" t="s">
        <v>87</v>
      </c>
      <c r="AU3" s="121"/>
      <c r="AV3" s="63"/>
    </row>
    <row r="4" spans="2:48" ht="14.25" thickBot="1">
      <c r="C4"/>
      <c r="F4"/>
      <c r="G4"/>
      <c r="H4"/>
      <c r="I4"/>
      <c r="J4"/>
      <c r="K4"/>
      <c r="L4"/>
      <c r="M4"/>
      <c r="N4"/>
      <c r="O4"/>
      <c r="P4"/>
      <c r="Q4"/>
      <c r="R4"/>
      <c r="S4"/>
      <c r="T4"/>
      <c r="U4"/>
      <c r="V4"/>
      <c r="W4"/>
      <c r="X4"/>
      <c r="Y4" s="52"/>
      <c r="Z4" s="52"/>
      <c r="AA4" s="113"/>
      <c r="AB4" s="110"/>
      <c r="AC4" s="110"/>
      <c r="AD4" s="97"/>
      <c r="AE4" s="112"/>
      <c r="AF4" s="112"/>
      <c r="AG4" s="112"/>
      <c r="AH4" s="112"/>
      <c r="AI4" s="112"/>
      <c r="AJ4" s="112"/>
      <c r="AK4" s="112"/>
      <c r="AL4" s="112"/>
      <c r="AM4" s="112"/>
      <c r="AN4" s="112"/>
      <c r="AO4" s="890"/>
      <c r="AP4" s="891"/>
      <c r="AQ4" s="892"/>
      <c r="AR4" s="893" t="str">
        <f>+表紙!Q29</f>
        <v>〇</v>
      </c>
      <c r="AS4" s="894"/>
      <c r="AT4" s="444">
        <f>+表紙!T29</f>
        <v>0</v>
      </c>
      <c r="AU4" s="121"/>
      <c r="AV4" s="63"/>
    </row>
    <row r="5" spans="2:48" ht="15" customHeight="1">
      <c r="B5" s="158" t="s">
        <v>81</v>
      </c>
      <c r="C5" s="158"/>
      <c r="F5" s="158"/>
      <c r="G5" s="110"/>
      <c r="H5" s="110"/>
      <c r="I5" s="110"/>
      <c r="J5" s="110"/>
      <c r="K5" s="110"/>
      <c r="L5" s="52"/>
      <c r="M5" s="52"/>
      <c r="N5" s="52"/>
      <c r="O5" s="52"/>
      <c r="P5" s="52"/>
      <c r="Q5" s="52"/>
      <c r="R5" s="52"/>
      <c r="S5" s="52"/>
      <c r="T5" s="52"/>
      <c r="U5" s="52"/>
      <c r="V5" s="52"/>
      <c r="W5" s="52"/>
      <c r="X5" s="52"/>
      <c r="Y5" s="885" t="s">
        <v>80</v>
      </c>
      <c r="Z5" s="885"/>
      <c r="AA5" s="886"/>
      <c r="AB5" s="886"/>
      <c r="AC5" s="886"/>
      <c r="AD5" s="97" t="s">
        <v>76</v>
      </c>
      <c r="AE5" s="895" t="str">
        <f>+表紙!F48</f>
        <v>日本飛行機株式会社　横浜工場</v>
      </c>
      <c r="AF5" s="896"/>
      <c r="AG5" s="896"/>
      <c r="AH5" s="896"/>
      <c r="AI5" s="896"/>
      <c r="AJ5" s="896"/>
      <c r="AK5" s="896"/>
      <c r="AL5" s="896"/>
      <c r="AM5" s="896"/>
      <c r="AN5" s="896"/>
      <c r="AO5" s="896"/>
      <c r="AP5" s="896"/>
      <c r="AQ5" s="896"/>
      <c r="AR5" s="896"/>
      <c r="AS5" s="896"/>
      <c r="AT5" s="896"/>
      <c r="AU5" s="896"/>
    </row>
    <row r="6" spans="2:48" ht="24.75" customHeight="1" thickBot="1">
      <c r="B6" s="494" t="s">
        <v>416</v>
      </c>
      <c r="C6" s="160"/>
      <c r="F6" s="160"/>
      <c r="G6" s="138"/>
      <c r="H6" s="138"/>
      <c r="I6" s="138"/>
      <c r="J6" s="138"/>
      <c r="K6" s="138"/>
      <c r="L6" s="138"/>
      <c r="M6" s="138"/>
      <c r="N6" s="138"/>
      <c r="O6" s="138"/>
      <c r="P6" s="138"/>
      <c r="Q6" s="138"/>
      <c r="R6" s="138"/>
      <c r="S6" s="138"/>
      <c r="T6" s="138"/>
      <c r="U6" s="138"/>
      <c r="V6" s="138"/>
      <c r="W6" s="138"/>
      <c r="X6" s="138"/>
      <c r="AB6" s="52"/>
      <c r="AC6" s="52"/>
      <c r="AD6" s="52"/>
      <c r="AE6" s="52"/>
      <c r="AF6" s="52"/>
      <c r="AG6" s="52"/>
      <c r="AH6" s="52"/>
      <c r="AI6" s="52"/>
      <c r="AJ6" s="52"/>
      <c r="AK6" s="52"/>
      <c r="AL6" s="52"/>
      <c r="AM6" s="52"/>
      <c r="AN6" s="52"/>
      <c r="AO6" s="52"/>
      <c r="AP6" s="52"/>
      <c r="AQ6" s="52"/>
      <c r="AR6" s="52"/>
      <c r="AS6" s="52"/>
      <c r="AT6" s="52"/>
      <c r="AU6" s="52"/>
    </row>
    <row r="7" spans="2:48" ht="28.15" customHeight="1" thickBot="1">
      <c r="B7" s="837" t="s">
        <v>292</v>
      </c>
      <c r="C7" s="838"/>
      <c r="D7" s="834" t="s">
        <v>277</v>
      </c>
      <c r="E7" s="835"/>
      <c r="F7" s="835"/>
      <c r="G7" s="835"/>
      <c r="H7" s="836"/>
      <c r="I7" s="148"/>
      <c r="J7" s="63"/>
      <c r="K7" s="161"/>
      <c r="L7" s="161"/>
      <c r="M7" s="161"/>
      <c r="N7" s="161"/>
      <c r="O7" s="161"/>
      <c r="P7" s="161"/>
      <c r="Q7" s="161"/>
      <c r="R7" s="827"/>
      <c r="S7" s="828"/>
      <c r="T7" s="828"/>
      <c r="U7" s="828"/>
      <c r="V7" s="463"/>
      <c r="W7" s="463"/>
      <c r="X7" s="139"/>
      <c r="AA7" s="1"/>
      <c r="AB7" s="1"/>
      <c r="AC7" s="1"/>
      <c r="AD7" s="1"/>
      <c r="AE7" s="106"/>
      <c r="AF7" s="106"/>
      <c r="AG7" s="106"/>
      <c r="AH7" s="106"/>
      <c r="AI7" s="106"/>
      <c r="AJ7" s="106"/>
      <c r="AK7" s="106"/>
      <c r="AL7" s="106"/>
      <c r="AM7" s="164"/>
      <c r="AN7" s="63"/>
      <c r="AO7" s="63"/>
      <c r="AP7" s="63"/>
      <c r="AQ7" s="63"/>
      <c r="AR7" s="216"/>
      <c r="AS7" s="216"/>
      <c r="AT7"/>
      <c r="AU7"/>
    </row>
    <row r="8" spans="2:48" ht="28.15" customHeight="1" thickTop="1" thickBot="1">
      <c r="B8" s="53" t="s">
        <v>82</v>
      </c>
      <c r="C8" s="851" t="s">
        <v>85</v>
      </c>
      <c r="D8" s="851"/>
      <c r="E8" s="851"/>
      <c r="F8" s="851"/>
      <c r="G8" s="851"/>
      <c r="H8" s="851"/>
      <c r="I8" s="851"/>
      <c r="J8" s="851"/>
      <c r="K8" s="153"/>
      <c r="L8" s="153"/>
      <c r="M8" s="153"/>
      <c r="N8" s="153"/>
      <c r="O8" s="153"/>
      <c r="P8" s="153"/>
      <c r="Q8" s="153"/>
      <c r="R8" s="153"/>
      <c r="S8" s="153"/>
      <c r="T8" s="153"/>
      <c r="U8" s="153"/>
      <c r="V8" s="140"/>
      <c r="W8" s="140"/>
      <c r="X8" s="140"/>
      <c r="Y8" s="106"/>
      <c r="Z8" s="106"/>
      <c r="AA8" s="106"/>
      <c r="AB8" s="106"/>
      <c r="AC8" s="106"/>
      <c r="AD8" s="106"/>
      <c r="AE8" s="63"/>
      <c r="AF8" s="59"/>
      <c r="AG8" s="55" t="s">
        <v>29</v>
      </c>
      <c r="AH8" s="806" t="s">
        <v>342</v>
      </c>
      <c r="AI8" s="806"/>
      <c r="AJ8" s="806"/>
      <c r="AK8" s="806"/>
      <c r="AL8" s="806"/>
      <c r="AM8" s="807"/>
      <c r="AN8" s="63"/>
      <c r="AO8" s="63"/>
      <c r="AP8" s="63"/>
      <c r="AQ8" s="63"/>
      <c r="AR8" s="216"/>
      <c r="AS8" s="216"/>
      <c r="AT8"/>
      <c r="AU8"/>
    </row>
    <row r="9" spans="2:48" ht="24.75" customHeight="1" thickTop="1" thickBot="1">
      <c r="B9" s="213" t="s">
        <v>226</v>
      </c>
      <c r="F9" s="831" t="s">
        <v>153</v>
      </c>
      <c r="G9" s="832"/>
      <c r="H9" s="833"/>
      <c r="I9" s="153"/>
      <c r="J9" s="153"/>
      <c r="K9" s="153"/>
      <c r="L9" s="153"/>
      <c r="M9" s="153"/>
      <c r="N9" s="153"/>
      <c r="O9" s="153"/>
      <c r="P9" s="153"/>
      <c r="Q9" s="153"/>
      <c r="R9" s="153"/>
      <c r="S9" s="153"/>
      <c r="T9" s="153"/>
      <c r="U9" s="153"/>
      <c r="V9" s="140"/>
      <c r="W9" s="140"/>
      <c r="X9" s="140"/>
      <c r="Y9" s="106"/>
      <c r="Z9" s="106"/>
      <c r="AA9" s="106"/>
      <c r="AB9" s="106"/>
      <c r="AC9" s="106"/>
      <c r="AD9" s="869" t="s">
        <v>20</v>
      </c>
      <c r="AE9" s="66"/>
      <c r="AG9" s="820"/>
      <c r="AH9" s="821"/>
      <c r="AI9" s="821"/>
      <c r="AJ9" s="821"/>
      <c r="AK9" s="821"/>
      <c r="AL9" s="821"/>
      <c r="AM9" s="62" t="s">
        <v>13</v>
      </c>
      <c r="AN9" s="63"/>
      <c r="AO9" s="63"/>
      <c r="AP9" s="63"/>
      <c r="AQ9" s="63"/>
      <c r="AR9" s="216"/>
      <c r="AS9" s="216"/>
      <c r="AT9"/>
      <c r="AU9"/>
    </row>
    <row r="10" spans="2:48" ht="24.75" customHeight="1" thickTop="1" thickBot="1">
      <c r="F10" s="107"/>
      <c r="G10" s="133"/>
      <c r="H10" s="133"/>
      <c r="I10" s="133"/>
      <c r="J10" s="133"/>
      <c r="K10" s="133"/>
      <c r="L10" s="133"/>
      <c r="M10" s="133"/>
      <c r="N10" s="133"/>
      <c r="O10" s="133"/>
      <c r="P10" s="133"/>
      <c r="Q10" s="133"/>
      <c r="R10" s="133"/>
      <c r="S10" s="133"/>
      <c r="T10" s="133"/>
      <c r="U10" s="133"/>
      <c r="V10" s="134"/>
      <c r="W10" s="134"/>
      <c r="X10" s="134"/>
      <c r="Y10" s="106"/>
      <c r="Z10" s="106"/>
      <c r="AA10" s="106"/>
      <c r="AC10" s="66"/>
      <c r="AD10" s="870"/>
      <c r="AE10" s="66"/>
      <c r="AM10" s="63"/>
      <c r="AN10" s="63"/>
      <c r="AO10" s="63"/>
      <c r="AP10" s="63"/>
      <c r="AQ10" s="63"/>
      <c r="AR10" s="216"/>
      <c r="AS10" s="216"/>
      <c r="AT10"/>
      <c r="AU10"/>
    </row>
    <row r="11" spans="2:48" ht="27" customHeight="1" thickTop="1" thickBot="1">
      <c r="C11" s="168" t="s">
        <v>154</v>
      </c>
      <c r="F11" s="55" t="s">
        <v>17</v>
      </c>
      <c r="G11" s="806" t="s">
        <v>339</v>
      </c>
      <c r="H11" s="807"/>
      <c r="I11" s="56"/>
      <c r="J11" s="57"/>
      <c r="K11" s="58"/>
      <c r="L11" s="823" t="s">
        <v>18</v>
      </c>
      <c r="M11" s="58"/>
      <c r="N11" s="59"/>
      <c r="O11" s="55" t="s">
        <v>19</v>
      </c>
      <c r="P11" s="829" t="s">
        <v>241</v>
      </c>
      <c r="Q11" s="829"/>
      <c r="R11" s="829"/>
      <c r="S11" s="830"/>
      <c r="T11" s="215"/>
      <c r="U11" s="75"/>
      <c r="V11" s="63"/>
      <c r="W11" s="63"/>
      <c r="X11"/>
      <c r="Y11"/>
      <c r="Z11"/>
      <c r="AA11"/>
      <c r="AB11" s="63"/>
      <c r="AC11" s="72"/>
      <c r="AD11" s="870"/>
      <c r="AE11" s="150"/>
      <c r="AF11" s="59"/>
      <c r="AG11" s="55" t="s">
        <v>36</v>
      </c>
      <c r="AH11" s="806" t="s">
        <v>245</v>
      </c>
      <c r="AI11" s="806"/>
      <c r="AJ11" s="806"/>
      <c r="AK11" s="806"/>
      <c r="AL11" s="806"/>
      <c r="AM11" s="807"/>
      <c r="AN11" s="63"/>
      <c r="AO11" s="63"/>
      <c r="AP11" s="63"/>
      <c r="AQ11" s="63"/>
      <c r="AR11" s="216"/>
      <c r="AS11" s="216"/>
      <c r="AT11"/>
      <c r="AU11"/>
    </row>
    <row r="12" spans="2:48" ht="24.75" customHeight="1" thickTop="1" thickBot="1">
      <c r="F12" s="810">
        <f>+ROUND(O12,2)+ROUND(O15,2)+ROUND(O18,2)+ROUND(O24,2)+O27-ROUND(F15,2)</f>
        <v>15</v>
      </c>
      <c r="G12" s="811"/>
      <c r="H12" s="62" t="s">
        <v>225</v>
      </c>
      <c r="I12" s="63"/>
      <c r="J12" s="64"/>
      <c r="K12" s="63"/>
      <c r="L12" s="824"/>
      <c r="M12" s="65"/>
      <c r="O12" s="820"/>
      <c r="P12" s="873"/>
      <c r="Q12" s="873"/>
      <c r="R12" s="873"/>
      <c r="S12" s="62" t="s">
        <v>22</v>
      </c>
      <c r="T12" s="63"/>
      <c r="U12" s="63"/>
      <c r="V12" s="63"/>
      <c r="W12" s="63"/>
      <c r="X12"/>
      <c r="Y12"/>
      <c r="Z12"/>
      <c r="AA12"/>
      <c r="AB12" s="66"/>
      <c r="AD12" s="870"/>
      <c r="AF12" s="142"/>
      <c r="AG12" s="820"/>
      <c r="AH12" s="821"/>
      <c r="AI12" s="821"/>
      <c r="AJ12" s="821"/>
      <c r="AK12" s="821"/>
      <c r="AL12" s="821"/>
      <c r="AM12" s="62" t="s">
        <v>13</v>
      </c>
      <c r="AN12" s="63"/>
      <c r="AO12" s="63"/>
      <c r="AP12" s="63"/>
      <c r="AQ12" s="63"/>
      <c r="AR12" s="216"/>
      <c r="AS12" s="216"/>
      <c r="AT12"/>
      <c r="AU12"/>
    </row>
    <row r="13" spans="2:48" ht="24.75" customHeight="1" thickTop="1" thickBot="1">
      <c r="I13" s="63"/>
      <c r="J13" s="67"/>
      <c r="K13" s="63"/>
      <c r="L13" s="824"/>
      <c r="M13" s="66"/>
      <c r="T13" s="63"/>
      <c r="U13" s="63"/>
      <c r="V13" s="63"/>
      <c r="W13" s="63"/>
      <c r="X13"/>
      <c r="Y13"/>
      <c r="Z13"/>
      <c r="AA13"/>
      <c r="AB13" s="66"/>
      <c r="AD13" s="870"/>
      <c r="AF13" s="148"/>
      <c r="AG13" s="145"/>
      <c r="AH13" s="146"/>
      <c r="AI13" s="146"/>
      <c r="AJ13" s="146"/>
      <c r="AK13" s="146"/>
      <c r="AL13" s="147"/>
      <c r="AM13" s="147"/>
      <c r="AP13" s="51"/>
      <c r="AQ13" s="51"/>
      <c r="AR13" s="144"/>
      <c r="AS13" s="144"/>
      <c r="AT13" s="463"/>
      <c r="AU13" s="63"/>
    </row>
    <row r="14" spans="2:48" ht="27" customHeight="1" thickTop="1" thickBot="1">
      <c r="F14" s="69" t="s">
        <v>399</v>
      </c>
      <c r="G14" s="822" t="s">
        <v>23</v>
      </c>
      <c r="H14" s="809"/>
      <c r="I14" s="70"/>
      <c r="J14" s="71"/>
      <c r="K14" s="63"/>
      <c r="L14" s="824"/>
      <c r="M14" s="66"/>
      <c r="N14" s="58"/>
      <c r="O14" s="55" t="s">
        <v>24</v>
      </c>
      <c r="P14" s="829" t="s">
        <v>296</v>
      </c>
      <c r="Q14" s="829"/>
      <c r="R14" s="829"/>
      <c r="S14" s="830"/>
      <c r="T14" s="215"/>
      <c r="U14" s="75"/>
      <c r="V14" s="63"/>
      <c r="W14" s="63"/>
      <c r="X14"/>
      <c r="Y14"/>
      <c r="Z14"/>
      <c r="AA14"/>
      <c r="AB14" s="66"/>
      <c r="AD14" s="871"/>
      <c r="AF14" s="149"/>
      <c r="AG14" s="61" t="s">
        <v>135</v>
      </c>
      <c r="AH14" s="865" t="s">
        <v>255</v>
      </c>
      <c r="AI14" s="865"/>
      <c r="AJ14" s="865"/>
      <c r="AK14" s="865"/>
      <c r="AL14" s="865"/>
      <c r="AM14" s="866"/>
      <c r="AN14"/>
      <c r="AR14" s="144"/>
      <c r="AS14" s="144"/>
      <c r="AT14" s="463"/>
      <c r="AU14" s="63"/>
    </row>
    <row r="15" spans="2:48" ht="24.75" customHeight="1" thickBot="1">
      <c r="F15" s="854"/>
      <c r="G15" s="855"/>
      <c r="H15" s="54" t="s">
        <v>225</v>
      </c>
      <c r="I15" s="63"/>
      <c r="J15" s="66"/>
      <c r="K15" s="63"/>
      <c r="L15" s="824"/>
      <c r="M15" s="66"/>
      <c r="O15" s="820"/>
      <c r="P15" s="874"/>
      <c r="Q15" s="874"/>
      <c r="R15" s="874"/>
      <c r="S15" s="62" t="s">
        <v>13</v>
      </c>
      <c r="T15" s="63"/>
      <c r="U15" s="63"/>
      <c r="V15" s="63"/>
      <c r="W15" s="63"/>
      <c r="X15"/>
      <c r="Y15"/>
      <c r="Z15"/>
      <c r="AA15"/>
      <c r="AB15" s="66"/>
      <c r="AG15" s="802"/>
      <c r="AH15" s="803"/>
      <c r="AI15" s="803"/>
      <c r="AJ15" s="803"/>
      <c r="AK15" s="803"/>
      <c r="AL15" s="803"/>
      <c r="AM15" s="54" t="s">
        <v>13</v>
      </c>
      <c r="AN15"/>
      <c r="AR15" s="73" t="s">
        <v>30</v>
      </c>
      <c r="AS15" s="74"/>
    </row>
    <row r="16" spans="2:48" ht="24.75" customHeight="1" thickTop="1" thickBot="1">
      <c r="J16" s="66"/>
      <c r="K16" s="63"/>
      <c r="L16" s="824"/>
      <c r="M16" s="66"/>
      <c r="O16" s="872" t="str">
        <f>+IF(X18=0,"",IF(X18-O18=X18,"エラー！：⑥残さ物量があるのに、④自ら中間処理した量がゼロになっています",""))</f>
        <v/>
      </c>
      <c r="P16" s="872"/>
      <c r="Q16" s="872"/>
      <c r="R16" s="872"/>
      <c r="S16" s="872"/>
      <c r="T16" s="872"/>
      <c r="U16" s="872"/>
      <c r="V16" s="872"/>
      <c r="W16" s="872"/>
      <c r="X16" s="872"/>
      <c r="Y16" s="872"/>
      <c r="Z16" s="872"/>
      <c r="AA16" s="872"/>
      <c r="AB16" s="66"/>
      <c r="AC16" s="63"/>
      <c r="AD16" s="211"/>
      <c r="AO16" s="60"/>
      <c r="AP16" s="63"/>
      <c r="AR16" s="804" t="s">
        <v>31</v>
      </c>
      <c r="AS16" s="805"/>
      <c r="AT16" s="357"/>
      <c r="AU16" s="54" t="s">
        <v>13</v>
      </c>
    </row>
    <row r="17" spans="2:48" ht="27" customHeight="1" thickTop="1" thickBot="1">
      <c r="J17" s="66"/>
      <c r="K17" s="63"/>
      <c r="L17" s="824"/>
      <c r="M17" s="66"/>
      <c r="N17" s="58"/>
      <c r="O17" s="55" t="s">
        <v>27</v>
      </c>
      <c r="P17" s="806" t="s">
        <v>242</v>
      </c>
      <c r="Q17" s="806"/>
      <c r="R17" s="806"/>
      <c r="S17" s="807"/>
      <c r="T17" s="867"/>
      <c r="U17" s="868"/>
      <c r="V17" s="868"/>
      <c r="W17" s="868"/>
      <c r="X17" s="141" t="s">
        <v>21</v>
      </c>
      <c r="Y17" s="806" t="s">
        <v>244</v>
      </c>
      <c r="Z17" s="806"/>
      <c r="AA17" s="807"/>
      <c r="AB17" s="154"/>
      <c r="AC17" s="149"/>
      <c r="AD17" s="812" t="s">
        <v>28</v>
      </c>
      <c r="AE17" s="58"/>
      <c r="AF17" s="58"/>
      <c r="AG17" s="361" t="s">
        <v>137</v>
      </c>
      <c r="AH17" s="822" t="s">
        <v>246</v>
      </c>
      <c r="AI17" s="822"/>
      <c r="AJ17" s="822"/>
      <c r="AK17" s="809"/>
      <c r="AL17" s="58"/>
      <c r="AM17" s="370"/>
      <c r="AN17" s="808" t="s">
        <v>222</v>
      </c>
      <c r="AO17" s="809"/>
      <c r="AP17" s="372"/>
      <c r="AR17" s="804" t="s">
        <v>228</v>
      </c>
      <c r="AS17" s="805"/>
      <c r="AT17" s="357"/>
      <c r="AU17" s="54" t="s">
        <v>34</v>
      </c>
      <c r="AV17" s="63"/>
    </row>
    <row r="18" spans="2:48" ht="24.75" customHeight="1" thickBot="1">
      <c r="J18" s="66"/>
      <c r="K18" s="63"/>
      <c r="L18" s="824"/>
      <c r="M18" s="66"/>
      <c r="O18" s="820"/>
      <c r="P18" s="873"/>
      <c r="Q18" s="873"/>
      <c r="R18" s="873"/>
      <c r="S18" s="62" t="s">
        <v>14</v>
      </c>
      <c r="T18"/>
      <c r="U18" s="363"/>
      <c r="V18"/>
      <c r="W18" s="220"/>
      <c r="X18" s="810">
        <f>+ROUND(AG9,2)+ROUND(AG12,2)+ROUND(AG15,2)+AG18</f>
        <v>0</v>
      </c>
      <c r="Y18" s="811"/>
      <c r="Z18" s="811"/>
      <c r="AA18" s="62" t="s">
        <v>4</v>
      </c>
      <c r="AB18" s="218"/>
      <c r="AC18" s="219"/>
      <c r="AD18" s="813"/>
      <c r="AG18" s="815">
        <f>+ROUND(AN18,2)+ROUND(AN21,2)</f>
        <v>0</v>
      </c>
      <c r="AH18" s="816"/>
      <c r="AI18" s="816"/>
      <c r="AJ18" s="816"/>
      <c r="AK18" s="54" t="s">
        <v>13</v>
      </c>
      <c r="AL18" s="65"/>
      <c r="AN18" s="445">
        <f>+ROUND(AT16,2)+ROUND(AT17,2)+ROUND(AT18,2)</f>
        <v>0</v>
      </c>
      <c r="AO18" s="54" t="s">
        <v>34</v>
      </c>
      <c r="AR18" s="804" t="s">
        <v>136</v>
      </c>
      <c r="AS18" s="805"/>
      <c r="AT18" s="357"/>
      <c r="AU18" s="54" t="s">
        <v>26</v>
      </c>
    </row>
    <row r="19" spans="2:48" ht="24.75" customHeight="1" thickTop="1" thickBot="1">
      <c r="J19" s="66"/>
      <c r="K19" s="63"/>
      <c r="L19" s="824"/>
      <c r="M19" s="66"/>
      <c r="O19" s="135"/>
      <c r="P19" s="362"/>
      <c r="Q19" s="223"/>
      <c r="R19" s="135"/>
      <c r="S19" s="135"/>
      <c r="T19" s="137"/>
      <c r="U19" s="364"/>
      <c r="V19" s="137"/>
      <c r="W19" s="137"/>
      <c r="X19" s="136"/>
      <c r="Y19" s="136"/>
      <c r="Z19" s="136"/>
      <c r="AA19" s="136"/>
      <c r="AB19" s="63"/>
      <c r="AC19" s="63"/>
      <c r="AD19" s="813"/>
      <c r="AG19" s="63"/>
      <c r="AH19" s="66"/>
      <c r="AI19" s="63"/>
      <c r="AJ19" s="63"/>
      <c r="AK19" s="63"/>
      <c r="AL19" s="66"/>
      <c r="AR19"/>
      <c r="AS19"/>
      <c r="AT19"/>
      <c r="AU19"/>
      <c r="AV19"/>
    </row>
    <row r="20" spans="2:48" ht="27" customHeight="1" thickTop="1" thickBot="1">
      <c r="B20" s="856" t="s">
        <v>417</v>
      </c>
      <c r="C20" s="856"/>
      <c r="D20" s="856"/>
      <c r="E20" s="856"/>
      <c r="F20" s="856"/>
      <c r="G20" s="856"/>
      <c r="H20" s="856"/>
      <c r="J20" s="66"/>
      <c r="K20" s="63"/>
      <c r="L20" s="824"/>
      <c r="M20" s="66"/>
      <c r="O20" s="55" t="s">
        <v>49</v>
      </c>
      <c r="P20" s="806" t="s">
        <v>243</v>
      </c>
      <c r="Q20" s="806"/>
      <c r="R20" s="806"/>
      <c r="S20" s="807"/>
      <c r="T20" s="137"/>
      <c r="U20" s="364"/>
      <c r="V20" s="366"/>
      <c r="W20" s="367"/>
      <c r="X20" s="141" t="s">
        <v>25</v>
      </c>
      <c r="Y20" s="806" t="s">
        <v>240</v>
      </c>
      <c r="Z20" s="806"/>
      <c r="AA20" s="807"/>
      <c r="AB20" s="63"/>
      <c r="AC20" s="63"/>
      <c r="AD20" s="813"/>
      <c r="AF20" s="63"/>
      <c r="AG20" s="63"/>
      <c r="AH20" s="66"/>
      <c r="AI20" s="63"/>
      <c r="AJ20" s="63"/>
      <c r="AK20" s="152"/>
      <c r="AL20" s="66"/>
      <c r="AM20" s="371"/>
      <c r="AN20" s="808" t="s">
        <v>223</v>
      </c>
      <c r="AO20" s="809"/>
      <c r="AP20" s="217"/>
      <c r="AQ20" s="63"/>
      <c r="AR20" s="68"/>
      <c r="AS20" s="68"/>
      <c r="AV20" s="63"/>
    </row>
    <row r="21" spans="2:48" ht="24.75" customHeight="1" thickBot="1">
      <c r="B21" s="856"/>
      <c r="C21" s="856"/>
      <c r="D21" s="856"/>
      <c r="E21" s="856"/>
      <c r="F21" s="856"/>
      <c r="G21" s="856"/>
      <c r="H21" s="856"/>
      <c r="J21" s="66"/>
      <c r="K21" s="63"/>
      <c r="L21" s="824"/>
      <c r="M21" s="66"/>
      <c r="O21" s="820"/>
      <c r="P21" s="864"/>
      <c r="Q21" s="864"/>
      <c r="R21" s="864"/>
      <c r="S21" s="62" t="s">
        <v>13</v>
      </c>
      <c r="T21" s="137"/>
      <c r="U21" s="137"/>
      <c r="V21" s="137"/>
      <c r="W21" s="137"/>
      <c r="X21" s="810">
        <f>+O18-X18</f>
        <v>0</v>
      </c>
      <c r="Y21" s="811"/>
      <c r="Z21" s="811"/>
      <c r="AA21" s="62" t="s">
        <v>4</v>
      </c>
      <c r="AB21" s="137"/>
      <c r="AC21" s="63"/>
      <c r="AD21" s="814"/>
      <c r="AF21" s="63"/>
      <c r="AG21" s="63"/>
      <c r="AH21" s="66"/>
      <c r="AI21" s="63"/>
      <c r="AJ21" s="63"/>
      <c r="AK21" s="63"/>
      <c r="AL21" s="63"/>
      <c r="AM21" s="152"/>
      <c r="AN21" s="357"/>
      <c r="AO21" s="54" t="s">
        <v>38</v>
      </c>
      <c r="AP21" s="217"/>
      <c r="AQ21" s="63"/>
      <c r="AR21" s="216"/>
      <c r="AS21" s="216"/>
      <c r="AT21"/>
      <c r="AU21"/>
    </row>
    <row r="22" spans="2:48" ht="24.75" customHeight="1" thickTop="1" thickBot="1">
      <c r="B22" s="857"/>
      <c r="C22" s="857"/>
      <c r="D22" s="857"/>
      <c r="E22" s="857"/>
      <c r="F22" s="857"/>
      <c r="G22" s="857"/>
      <c r="H22" s="857"/>
      <c r="J22" s="66"/>
      <c r="K22" s="63"/>
      <c r="L22" s="824"/>
      <c r="M22" s="66"/>
      <c r="O22" s="880" t="str">
        <f>+IF(O21=0,"",IF(O18&lt;O21,"エラー !：④の内数である⑤の量が④を超えています",""))</f>
        <v/>
      </c>
      <c r="P22" s="880"/>
      <c r="Q22" s="880"/>
      <c r="R22" s="880"/>
      <c r="S22" s="880"/>
      <c r="T22" s="880"/>
      <c r="U22" s="880"/>
      <c r="V22" s="136"/>
      <c r="W22" s="136"/>
      <c r="X22" s="136"/>
      <c r="Y22" s="136"/>
      <c r="Z22" s="136"/>
      <c r="AA22" s="136"/>
      <c r="AB22" s="63"/>
      <c r="AC22" s="63"/>
      <c r="AD22" s="211"/>
      <c r="AF22" s="63"/>
      <c r="AG22" s="63"/>
      <c r="AH22" s="66"/>
      <c r="AI22" s="63"/>
      <c r="AJ22" s="63"/>
      <c r="AK22" s="63"/>
      <c r="AL22" s="63"/>
      <c r="AM22" s="63"/>
    </row>
    <row r="23" spans="2:48" ht="27" customHeight="1" thickTop="1" thickBot="1">
      <c r="B23" s="852" t="s">
        <v>156</v>
      </c>
      <c r="C23" s="849"/>
      <c r="D23" s="849"/>
      <c r="E23" s="853"/>
      <c r="F23" s="848" t="s">
        <v>418</v>
      </c>
      <c r="G23" s="849"/>
      <c r="H23" s="850"/>
      <c r="J23" s="66"/>
      <c r="K23" s="63"/>
      <c r="L23" s="824"/>
      <c r="M23" s="66"/>
      <c r="N23" s="58"/>
      <c r="O23" s="61" t="s">
        <v>73</v>
      </c>
      <c r="P23" s="822" t="s">
        <v>32</v>
      </c>
      <c r="Q23" s="822"/>
      <c r="R23" s="822"/>
      <c r="S23" s="809"/>
      <c r="T23" s="818"/>
      <c r="U23" s="819"/>
      <c r="V23" s="819"/>
      <c r="W23" s="819"/>
      <c r="AB23" s="63"/>
      <c r="AC23" s="63"/>
      <c r="AD23" s="216"/>
      <c r="AE23"/>
      <c r="AF23"/>
      <c r="AG23"/>
      <c r="AH23" s="373"/>
      <c r="AI23" s="216"/>
      <c r="AJ23" s="63"/>
      <c r="AK23" s="63"/>
      <c r="AL23" s="63"/>
      <c r="AM23" s="156"/>
      <c r="AO23" s="63"/>
      <c r="AQ23" s="59"/>
      <c r="AR23" s="141" t="s">
        <v>149</v>
      </c>
      <c r="AS23" s="806" t="s">
        <v>150</v>
      </c>
      <c r="AT23" s="806"/>
      <c r="AU23" s="807"/>
    </row>
    <row r="24" spans="2:48" ht="27" customHeight="1" thickBot="1">
      <c r="B24" s="839" t="s">
        <v>157</v>
      </c>
      <c r="C24" s="822"/>
      <c r="D24" s="822"/>
      <c r="E24" s="809"/>
      <c r="F24" s="800">
        <v>19.77</v>
      </c>
      <c r="G24" s="801"/>
      <c r="H24" s="221" t="s">
        <v>155</v>
      </c>
      <c r="J24" s="66"/>
      <c r="K24" s="63"/>
      <c r="L24" s="825"/>
      <c r="O24" s="802"/>
      <c r="P24" s="817"/>
      <c r="Q24" s="817"/>
      <c r="R24" s="817"/>
      <c r="S24" s="54" t="s">
        <v>34</v>
      </c>
      <c r="T24"/>
      <c r="U24"/>
      <c r="V24"/>
      <c r="W24"/>
      <c r="AB24" s="63"/>
      <c r="AC24" s="63"/>
      <c r="AD24" s="216"/>
      <c r="AE24"/>
      <c r="AF24"/>
      <c r="AG24"/>
      <c r="AH24" s="373"/>
      <c r="AI24" s="216"/>
      <c r="AJ24" s="63"/>
      <c r="AK24" s="146"/>
      <c r="AL24" s="63"/>
      <c r="AM24" s="63"/>
      <c r="AP24" s="66"/>
      <c r="AQ24" s="151"/>
      <c r="AR24" s="810">
        <f>+ROUND(AT16,2)+ROUND(Z28,2)</f>
        <v>0</v>
      </c>
      <c r="AS24" s="811"/>
      <c r="AT24" s="811"/>
      <c r="AU24" s="62" t="s">
        <v>13</v>
      </c>
    </row>
    <row r="25" spans="2:48" ht="27" customHeight="1" thickBot="1">
      <c r="B25" s="839" t="s">
        <v>158</v>
      </c>
      <c r="C25" s="822"/>
      <c r="D25" s="822"/>
      <c r="E25" s="809"/>
      <c r="F25" s="800">
        <v>0</v>
      </c>
      <c r="G25" s="801"/>
      <c r="H25" s="221" t="s">
        <v>155</v>
      </c>
      <c r="J25" s="66"/>
      <c r="K25" s="63"/>
      <c r="O25" s="63"/>
      <c r="P25" s="63"/>
      <c r="Q25" s="63"/>
      <c r="R25" s="63"/>
      <c r="S25" s="63"/>
      <c r="T25" s="63"/>
      <c r="U25" s="63"/>
      <c r="AD25" s="155"/>
      <c r="AG25" s="63"/>
      <c r="AH25" s="66"/>
      <c r="AI25" s="63"/>
      <c r="AJ25" s="63"/>
      <c r="AK25" s="212"/>
      <c r="AL25" s="212"/>
      <c r="AM25" s="212"/>
      <c r="AP25" s="375"/>
      <c r="AQ25" s="132"/>
    </row>
    <row r="26" spans="2:48" ht="27" customHeight="1" thickTop="1" thickBot="1">
      <c r="B26" s="839" t="s">
        <v>159</v>
      </c>
      <c r="C26" s="822"/>
      <c r="D26" s="822"/>
      <c r="E26" s="809"/>
      <c r="F26" s="800">
        <v>0</v>
      </c>
      <c r="G26" s="801"/>
      <c r="H26" s="221" t="s">
        <v>155</v>
      </c>
      <c r="J26" s="66"/>
      <c r="K26" s="149"/>
      <c r="L26" s="812" t="s">
        <v>35</v>
      </c>
      <c r="M26" s="58"/>
      <c r="N26" s="58"/>
      <c r="O26" s="361" t="s">
        <v>138</v>
      </c>
      <c r="P26" s="822" t="s">
        <v>140</v>
      </c>
      <c r="Q26" s="822"/>
      <c r="R26" s="822"/>
      <c r="S26" s="809"/>
      <c r="T26" s="58"/>
      <c r="U26" s="58"/>
      <c r="V26" s="58"/>
      <c r="W26" s="58"/>
      <c r="X26" s="58"/>
      <c r="Y26" s="58"/>
      <c r="Z26" s="58"/>
      <c r="AA26" s="58"/>
      <c r="AB26" s="58"/>
      <c r="AC26" s="58"/>
      <c r="AD26" s="58"/>
      <c r="AE26" s="58"/>
      <c r="AF26" s="58"/>
      <c r="AG26" s="58"/>
      <c r="AH26" s="72"/>
      <c r="AI26" s="58"/>
      <c r="AJ26" s="59"/>
      <c r="AK26" s="141" t="s">
        <v>146</v>
      </c>
      <c r="AL26" s="806" t="s">
        <v>247</v>
      </c>
      <c r="AM26" s="806"/>
      <c r="AN26" s="806"/>
      <c r="AO26" s="807"/>
      <c r="AP26" s="377"/>
      <c r="AQ26" s="378"/>
      <c r="AR26" s="141" t="s">
        <v>151</v>
      </c>
      <c r="AS26" s="806" t="s">
        <v>397</v>
      </c>
      <c r="AT26" s="806"/>
      <c r="AU26" s="807"/>
    </row>
    <row r="27" spans="2:48" ht="27" customHeight="1" thickBot="1">
      <c r="B27" s="839" t="s">
        <v>161</v>
      </c>
      <c r="C27" s="822"/>
      <c r="D27" s="822"/>
      <c r="E27" s="809"/>
      <c r="F27" s="800">
        <v>0</v>
      </c>
      <c r="G27" s="801"/>
      <c r="H27" s="221" t="s">
        <v>155</v>
      </c>
      <c r="L27" s="813"/>
      <c r="O27" s="815">
        <f>+Q30+ROUND(Q33,2)</f>
        <v>15</v>
      </c>
      <c r="P27" s="840"/>
      <c r="Q27" s="840"/>
      <c r="R27" s="840"/>
      <c r="S27" s="54" t="s">
        <v>38</v>
      </c>
      <c r="T27" s="75"/>
      <c r="U27" s="75"/>
      <c r="X27" s="73" t="s">
        <v>39</v>
      </c>
      <c r="Y27" s="76"/>
      <c r="AG27" s="63"/>
      <c r="AH27" s="63"/>
      <c r="AI27" s="63"/>
      <c r="AJ27" s="63"/>
      <c r="AK27" s="810">
        <f>+AG18+O27</f>
        <v>15</v>
      </c>
      <c r="AL27" s="811"/>
      <c r="AM27" s="811"/>
      <c r="AN27" s="811"/>
      <c r="AO27" s="62" t="s">
        <v>13</v>
      </c>
      <c r="AP27" s="375"/>
      <c r="AQ27" s="132"/>
      <c r="AR27" s="820"/>
      <c r="AS27" s="821"/>
      <c r="AT27" s="821"/>
      <c r="AU27" s="62" t="s">
        <v>13</v>
      </c>
    </row>
    <row r="28" spans="2:48" ht="27" customHeight="1" thickTop="1" thickBot="1">
      <c r="B28" s="839" t="s">
        <v>162</v>
      </c>
      <c r="C28" s="822"/>
      <c r="D28" s="822"/>
      <c r="E28" s="809"/>
      <c r="F28" s="800">
        <v>0</v>
      </c>
      <c r="G28" s="801"/>
      <c r="H28" s="221" t="s">
        <v>155</v>
      </c>
      <c r="L28" s="813"/>
      <c r="O28" s="66"/>
      <c r="T28" s="63"/>
      <c r="U28" s="63"/>
      <c r="X28" s="875" t="s">
        <v>134</v>
      </c>
      <c r="Y28" s="876"/>
      <c r="Z28" s="802"/>
      <c r="AA28" s="803"/>
      <c r="AB28" s="803"/>
      <c r="AC28" s="803"/>
      <c r="AD28" s="803"/>
      <c r="AE28" s="54" t="s">
        <v>13</v>
      </c>
      <c r="AG28" s="63"/>
      <c r="AH28" s="63"/>
      <c r="AM28" s="374"/>
      <c r="AP28" s="375"/>
      <c r="AQ28" s="132"/>
      <c r="AR28" s="603" t="str">
        <f>+IF(AR27=0,"",IF(AK27&lt;(AR24+AR27+AR31),"エラー !：⑩の内数である（⑫+⑬＋⑭）の量が⑩を超えています",""))</f>
        <v/>
      </c>
      <c r="AS28" s="602"/>
      <c r="AT28" s="602"/>
      <c r="AU28" s="602"/>
    </row>
    <row r="29" spans="2:48" ht="27" customHeight="1" thickTop="1" thickBot="1">
      <c r="B29" s="839" t="s">
        <v>163</v>
      </c>
      <c r="C29" s="822"/>
      <c r="D29" s="822"/>
      <c r="E29" s="809"/>
      <c r="F29" s="800">
        <v>19.77</v>
      </c>
      <c r="G29" s="801"/>
      <c r="H29" s="221" t="s">
        <v>155</v>
      </c>
      <c r="L29" s="813"/>
      <c r="O29" s="66"/>
      <c r="P29" s="149"/>
      <c r="Q29" s="61" t="s">
        <v>141</v>
      </c>
      <c r="R29" s="822" t="s">
        <v>33</v>
      </c>
      <c r="S29" s="844"/>
      <c r="T29" s="844"/>
      <c r="U29" s="845"/>
      <c r="V29" s="58"/>
      <c r="W29" s="77"/>
      <c r="X29" s="875" t="s">
        <v>227</v>
      </c>
      <c r="Y29" s="876"/>
      <c r="Z29" s="802">
        <v>15</v>
      </c>
      <c r="AA29" s="803"/>
      <c r="AB29" s="803"/>
      <c r="AC29" s="803"/>
      <c r="AD29" s="803"/>
      <c r="AE29" s="54" t="s">
        <v>13</v>
      </c>
      <c r="AG29" s="63"/>
      <c r="AH29" s="63"/>
      <c r="AI29" s="63"/>
      <c r="AJ29" s="63"/>
      <c r="AK29" s="141" t="s">
        <v>147</v>
      </c>
      <c r="AL29" s="806" t="s">
        <v>148</v>
      </c>
      <c r="AM29" s="806"/>
      <c r="AN29" s="806"/>
      <c r="AO29" s="807"/>
      <c r="AP29" s="376"/>
      <c r="AQ29" s="379"/>
      <c r="AR29" s="903" t="s">
        <v>152</v>
      </c>
      <c r="AS29" s="899" t="s">
        <v>398</v>
      </c>
      <c r="AT29" s="899"/>
      <c r="AU29" s="900"/>
    </row>
    <row r="30" spans="2:48" ht="27" customHeight="1" thickBot="1">
      <c r="B30" s="839" t="s">
        <v>164</v>
      </c>
      <c r="C30" s="822"/>
      <c r="D30" s="822"/>
      <c r="E30" s="809"/>
      <c r="F30" s="800">
        <v>19.579999999999998</v>
      </c>
      <c r="G30" s="801"/>
      <c r="H30" s="221" t="s">
        <v>155</v>
      </c>
      <c r="L30" s="813"/>
      <c r="O30" s="66"/>
      <c r="Q30" s="815">
        <f>+ROUND(Z28,2)+ROUND(Z29,2)+ROUND(Z30,2)</f>
        <v>15</v>
      </c>
      <c r="R30" s="840"/>
      <c r="S30" s="840"/>
      <c r="T30" s="840"/>
      <c r="U30" s="54" t="s">
        <v>16</v>
      </c>
      <c r="X30" s="875" t="s">
        <v>145</v>
      </c>
      <c r="Y30" s="876"/>
      <c r="Z30" s="802"/>
      <c r="AA30" s="803"/>
      <c r="AB30" s="803"/>
      <c r="AC30" s="803"/>
      <c r="AD30" s="803"/>
      <c r="AE30" s="54" t="s">
        <v>13</v>
      </c>
      <c r="AK30" s="820">
        <v>15</v>
      </c>
      <c r="AL30" s="821"/>
      <c r="AM30" s="821"/>
      <c r="AN30" s="821"/>
      <c r="AO30" s="62" t="s">
        <v>13</v>
      </c>
      <c r="AR30" s="904"/>
      <c r="AS30" s="901"/>
      <c r="AT30" s="901"/>
      <c r="AU30" s="902"/>
    </row>
    <row r="31" spans="2:48" ht="27" customHeight="1" thickTop="1" thickBot="1">
      <c r="B31" s="839" t="s">
        <v>165</v>
      </c>
      <c r="C31" s="822"/>
      <c r="D31" s="822"/>
      <c r="E31" s="809"/>
      <c r="F31" s="800">
        <v>0</v>
      </c>
      <c r="G31" s="801"/>
      <c r="H31" s="221" t="s">
        <v>155</v>
      </c>
      <c r="L31" s="813"/>
      <c r="O31" s="66"/>
      <c r="X31"/>
      <c r="Y31"/>
      <c r="Z31" s="78" t="s">
        <v>350</v>
      </c>
      <c r="AJ31" s="132"/>
      <c r="AK31" s="872" t="str">
        <f>+IF(AK30=0,"",IF(AK27&lt;AK30,"エラー !：⑩の内数である⑪の量が⑩を超えています",""))</f>
        <v/>
      </c>
      <c r="AL31" s="872"/>
      <c r="AM31" s="872"/>
      <c r="AN31" s="872"/>
      <c r="AO31" s="872"/>
      <c r="AP31" s="872"/>
      <c r="AQ31" s="51"/>
      <c r="AR31" s="897"/>
      <c r="AS31" s="898"/>
      <c r="AT31" s="898"/>
      <c r="AU31" s="167" t="s">
        <v>13</v>
      </c>
    </row>
    <row r="32" spans="2:48" ht="27" customHeight="1" thickTop="1" thickBot="1">
      <c r="B32" s="839" t="s">
        <v>374</v>
      </c>
      <c r="C32" s="822"/>
      <c r="D32" s="822"/>
      <c r="E32" s="809"/>
      <c r="F32" s="800">
        <v>0</v>
      </c>
      <c r="G32" s="801"/>
      <c r="H32" s="221" t="s">
        <v>155</v>
      </c>
      <c r="L32" s="813"/>
      <c r="O32" s="66"/>
      <c r="P32" s="149"/>
      <c r="Q32" s="61" t="s">
        <v>143</v>
      </c>
      <c r="R32" s="822" t="s">
        <v>37</v>
      </c>
      <c r="S32" s="844"/>
      <c r="T32" s="844"/>
      <c r="U32" s="845"/>
      <c r="V32" s="63"/>
      <c r="W32" s="63"/>
      <c r="X32"/>
      <c r="Y32"/>
      <c r="Z32" s="877" t="s">
        <v>294</v>
      </c>
      <c r="AA32" s="858"/>
      <c r="AB32" s="858"/>
      <c r="AC32" s="858"/>
      <c r="AD32" s="858"/>
      <c r="AE32" s="858"/>
      <c r="AF32" s="858" t="s">
        <v>295</v>
      </c>
      <c r="AG32" s="858"/>
      <c r="AH32" s="858"/>
      <c r="AI32" s="858"/>
      <c r="AJ32" s="858" t="s">
        <v>351</v>
      </c>
      <c r="AK32" s="858"/>
      <c r="AL32" s="858"/>
      <c r="AM32" s="858"/>
      <c r="AN32" s="861"/>
      <c r="AO32" s="214"/>
      <c r="AR32" s="604" t="str">
        <f>+IF(AR31=0,"",IF(AK27&lt;(AR24+AR27+AR31),"エラー !：⑩の内数である（⑫+⑬＋⑭）の量が⑩を超えています",""))</f>
        <v/>
      </c>
      <c r="AS32" s="601"/>
      <c r="AT32" s="601"/>
      <c r="AU32" s="601"/>
    </row>
    <row r="33" spans="2:61" ht="27" customHeight="1" thickBot="1">
      <c r="B33" s="841" t="s">
        <v>375</v>
      </c>
      <c r="C33" s="842"/>
      <c r="D33" s="842"/>
      <c r="E33" s="843"/>
      <c r="F33" s="846">
        <v>0</v>
      </c>
      <c r="G33" s="847"/>
      <c r="H33" s="222" t="s">
        <v>155</v>
      </c>
      <c r="L33" s="814"/>
      <c r="Q33" s="802"/>
      <c r="R33" s="803"/>
      <c r="S33" s="803"/>
      <c r="T33" s="803"/>
      <c r="U33" s="54" t="s">
        <v>38</v>
      </c>
      <c r="V33" s="63"/>
      <c r="W33" s="63"/>
      <c r="X33"/>
      <c r="Y33"/>
      <c r="Z33" s="878"/>
      <c r="AA33" s="859"/>
      <c r="AB33" s="859"/>
      <c r="AC33" s="859"/>
      <c r="AD33" s="859"/>
      <c r="AE33" s="859"/>
      <c r="AF33" s="859"/>
      <c r="AG33" s="859"/>
      <c r="AH33" s="859"/>
      <c r="AI33" s="859"/>
      <c r="AJ33" s="859"/>
      <c r="AK33" s="859"/>
      <c r="AL33" s="859"/>
      <c r="AM33" s="859"/>
      <c r="AN33" s="862"/>
      <c r="AO33" s="214"/>
    </row>
    <row r="34" spans="2:61" ht="18" customHeight="1">
      <c r="C34" s="432" t="str">
        <f>+IF(F30=0,"",IF(F29&lt;F30,"エラー !：上の表は、⑩の内数である⑪の量が⑩を超えています",""))</f>
        <v/>
      </c>
      <c r="Z34" s="879"/>
      <c r="AA34" s="860"/>
      <c r="AB34" s="860"/>
      <c r="AC34" s="860"/>
      <c r="AD34" s="860"/>
      <c r="AE34" s="860"/>
      <c r="AF34" s="860"/>
      <c r="AG34" s="860"/>
      <c r="AH34" s="860"/>
      <c r="AI34" s="860"/>
      <c r="AJ34" s="860"/>
      <c r="AK34" s="860"/>
      <c r="AL34" s="860"/>
      <c r="AM34" s="860"/>
      <c r="AN34" s="863"/>
      <c r="AO34" s="214"/>
    </row>
    <row r="35" spans="2:61" ht="15" customHeight="1">
      <c r="C35" s="433" t="str">
        <f>+IF(F31=0,"",IF(F29&lt;F31,"エラー !：上の表は、⑩の内数である⑫の量が⑩を超えています",""))</f>
        <v/>
      </c>
      <c r="AE35" s="75"/>
      <c r="AF35" s="75"/>
      <c r="AG35" s="75"/>
      <c r="AH35" s="75"/>
      <c r="AI35" s="75"/>
      <c r="AJ35" s="75"/>
      <c r="AK35" s="63"/>
      <c r="AL35" s="63"/>
      <c r="AM35" s="63"/>
      <c r="AN35" s="63"/>
      <c r="AO35" s="63"/>
      <c r="AP35" s="63"/>
      <c r="AQ35" s="63"/>
    </row>
    <row r="36" spans="2:61" ht="15" customHeight="1">
      <c r="C36" s="433" t="str">
        <f>+IF(F32=0,"",IF(F29&lt;F32,"エラー !：上の表は、⑩の内数である⑬の量が⑩を超えています",""))</f>
        <v/>
      </c>
      <c r="AE36" s="75"/>
      <c r="AF36" s="75"/>
      <c r="AG36" s="75"/>
      <c r="AH36" s="75"/>
      <c r="AI36" s="75"/>
      <c r="AJ36" s="75"/>
      <c r="AK36" s="75"/>
      <c r="AL36" s="157"/>
      <c r="AM36" s="157"/>
      <c r="AN36" s="132"/>
      <c r="AO36" s="63"/>
      <c r="AP36" s="63"/>
      <c r="AQ36" s="63"/>
      <c r="AR36" s="63"/>
      <c r="AS36" s="63"/>
      <c r="AT36" s="63"/>
      <c r="AU36" s="63"/>
      <c r="AV36" s="358"/>
      <c r="AW36" s="63"/>
      <c r="AX36" s="359"/>
      <c r="AY36" s="359"/>
      <c r="AZ36" s="359"/>
      <c r="BA36" s="359"/>
      <c r="BB36" s="359"/>
      <c r="BC36" s="63"/>
    </row>
    <row r="37" spans="2:61" ht="15" customHeight="1">
      <c r="C37" s="433" t="str">
        <f>+IF(F33=0,"",IF(F29&lt;F33,"エラー !：上の表は、⑩の内数である⑭の量が⑩を超えています",""))</f>
        <v/>
      </c>
      <c r="I37" s="79"/>
      <c r="J37" s="79"/>
      <c r="Q37" s="79"/>
      <c r="R37" s="79"/>
      <c r="S37" s="79"/>
      <c r="AE37" s="63"/>
      <c r="AF37" s="63"/>
      <c r="AG37" s="63"/>
      <c r="AH37" s="63"/>
      <c r="AI37" s="63"/>
      <c r="AJ37" s="63"/>
      <c r="AK37" s="75"/>
      <c r="AL37" s="132"/>
      <c r="AM37" s="132"/>
      <c r="AN37" s="132"/>
      <c r="AO37" s="63"/>
      <c r="AP37" s="63"/>
      <c r="AQ37" s="63"/>
      <c r="AR37" s="63"/>
      <c r="AS37" s="63"/>
      <c r="AT37" s="75"/>
      <c r="AU37" s="75"/>
      <c r="AV37" s="358"/>
      <c r="AW37" s="63"/>
      <c r="AX37" s="94"/>
      <c r="AY37" s="360"/>
      <c r="AZ37" s="360"/>
      <c r="BA37" s="360"/>
      <c r="BB37" s="360"/>
      <c r="BC37" s="360"/>
    </row>
    <row r="38" spans="2:61" ht="13.5">
      <c r="I38" s="79"/>
      <c r="J38" s="79"/>
      <c r="Q38" s="79"/>
      <c r="R38" s="79"/>
      <c r="S38" s="79"/>
      <c r="AE38" s="63"/>
      <c r="AF38" s="63"/>
      <c r="AG38" s="63"/>
      <c r="AH38" s="63"/>
      <c r="AI38" s="63"/>
      <c r="AJ38" s="63"/>
      <c r="AK38" s="75"/>
      <c r="AL38" s="132"/>
      <c r="AM38" s="132"/>
      <c r="AN38" s="132"/>
      <c r="AO38" s="63"/>
      <c r="AP38" s="63"/>
      <c r="AQ38" s="63"/>
      <c r="AR38" s="132"/>
      <c r="AS38" s="157"/>
      <c r="AT38" s="75"/>
      <c r="AU38" s="75"/>
      <c r="AV38" s="358"/>
      <c r="AW38" s="63"/>
      <c r="AX38" s="132"/>
      <c r="AY38" s="132"/>
      <c r="AZ38" s="132"/>
      <c r="BA38" s="132"/>
      <c r="BB38" s="132"/>
      <c r="BC38" s="132"/>
    </row>
    <row r="39" spans="2:61" ht="13.5">
      <c r="I39" s="79"/>
      <c r="J39" s="79"/>
      <c r="Q39" s="79"/>
      <c r="R39" s="79"/>
      <c r="S39" s="79"/>
      <c r="AE39" s="63"/>
      <c r="AF39" s="63"/>
      <c r="AG39" s="63"/>
      <c r="AH39" s="63"/>
      <c r="AI39" s="63"/>
      <c r="AJ39" s="63"/>
      <c r="AK39" s="75"/>
      <c r="AL39" s="132"/>
      <c r="AM39" s="132"/>
      <c r="AN39" s="132"/>
      <c r="AO39" s="63"/>
      <c r="AP39" s="63"/>
      <c r="AQ39" s="63"/>
      <c r="AR39" s="132"/>
      <c r="AS39" s="75"/>
      <c r="AT39" s="75"/>
      <c r="AU39" s="75"/>
      <c r="AV39" s="358"/>
      <c r="AW39" s="63"/>
      <c r="AX39" s="132"/>
      <c r="AY39" s="132"/>
      <c r="AZ39" s="132"/>
      <c r="BA39" s="132"/>
      <c r="BB39" s="132"/>
      <c r="BC39" s="132"/>
    </row>
    <row r="40" spans="2:61" ht="13.5">
      <c r="I40" s="79"/>
      <c r="J40" s="79"/>
      <c r="Q40" s="79"/>
      <c r="R40" s="79"/>
      <c r="S40" s="79"/>
      <c r="AE40" s="63"/>
      <c r="AF40" s="63"/>
      <c r="AG40" s="63"/>
      <c r="AH40" s="63"/>
      <c r="AI40" s="63"/>
      <c r="AJ40" s="63"/>
      <c r="AK40" s="75"/>
      <c r="AL40" s="132"/>
      <c r="AM40" s="132"/>
      <c r="AN40" s="132"/>
      <c r="AO40" s="63"/>
      <c r="AP40" s="63"/>
      <c r="AQ40" s="63"/>
      <c r="AR40" s="132"/>
      <c r="AS40" s="75"/>
      <c r="AT40" s="75"/>
      <c r="AU40" s="75"/>
      <c r="AV40" s="358"/>
      <c r="AW40" s="63"/>
      <c r="AX40" s="132"/>
      <c r="AY40" s="132"/>
      <c r="AZ40" s="132"/>
      <c r="BA40" s="132"/>
      <c r="BB40" s="132"/>
      <c r="BC40" s="132"/>
    </row>
    <row r="41" spans="2:61" ht="13.5">
      <c r="I41" s="79"/>
      <c r="J41" s="79"/>
      <c r="Q41" s="79"/>
      <c r="R41" s="79"/>
      <c r="S41" s="79"/>
      <c r="AE41" s="63"/>
      <c r="AF41" s="63"/>
      <c r="AG41" s="63"/>
      <c r="AH41" s="63"/>
      <c r="AI41" s="63"/>
      <c r="AJ41" s="63"/>
      <c r="AK41" s="63"/>
      <c r="AL41" s="63"/>
      <c r="AM41" s="63"/>
      <c r="AN41" s="63"/>
      <c r="AO41" s="63"/>
      <c r="AP41" s="63"/>
      <c r="AQ41" s="63"/>
      <c r="AR41" s="132"/>
      <c r="AS41" s="75"/>
      <c r="AT41" s="75"/>
      <c r="AU41" s="75"/>
      <c r="AV41" s="358"/>
      <c r="AW41" s="63"/>
      <c r="AX41" s="132"/>
      <c r="AY41" s="132"/>
      <c r="AZ41" s="132"/>
      <c r="BA41" s="132"/>
      <c r="BB41" s="132"/>
      <c r="BC41" s="132"/>
    </row>
    <row r="42" spans="2:61" ht="13.5">
      <c r="H42" s="79"/>
      <c r="I42" s="79"/>
      <c r="J42" s="79"/>
      <c r="Q42" s="79"/>
      <c r="R42" s="79"/>
      <c r="S42" s="79"/>
      <c r="AP42" s="63"/>
      <c r="AQ42" s="63"/>
      <c r="AR42" s="132"/>
      <c r="AS42" s="75"/>
      <c r="AV42" s="63"/>
      <c r="AW42" s="63"/>
      <c r="AX42" s="132"/>
      <c r="AY42" s="132"/>
      <c r="AZ42" s="132"/>
      <c r="BA42" s="132"/>
      <c r="BB42" s="132"/>
      <c r="BC42" s="132"/>
    </row>
    <row r="43" spans="2:61">
      <c r="H43" s="79"/>
      <c r="I43" s="79"/>
      <c r="J43" s="79"/>
      <c r="Q43" s="79"/>
      <c r="R43" s="79"/>
      <c r="S43" s="79"/>
      <c r="AV43" s="358"/>
      <c r="AW43" s="63"/>
      <c r="AX43" s="63"/>
      <c r="AY43" s="63"/>
      <c r="AZ43" s="63"/>
      <c r="BA43" s="63"/>
      <c r="BB43" s="63"/>
      <c r="BC43" s="63"/>
    </row>
    <row r="44" spans="2:61">
      <c r="H44" s="79"/>
      <c r="I44" s="79"/>
      <c r="J44" s="79"/>
      <c r="Q44" s="79"/>
      <c r="R44" s="79"/>
      <c r="S44" s="79"/>
      <c r="AV44" s="358"/>
      <c r="AW44" s="63"/>
      <c r="AX44" s="63"/>
      <c r="AY44" s="63"/>
      <c r="AZ44" s="63"/>
      <c r="BA44" s="63"/>
      <c r="BB44" s="63"/>
      <c r="BC44" s="63"/>
    </row>
    <row r="45" spans="2:61" ht="13.5">
      <c r="H45" s="79"/>
      <c r="I45" s="79"/>
      <c r="J45" s="79"/>
      <c r="Q45" s="79"/>
      <c r="R45" s="79"/>
      <c r="S45" s="79"/>
      <c r="AX45" s="80"/>
      <c r="AY45" s="80"/>
      <c r="AZ45" s="80"/>
      <c r="BA45" s="80"/>
      <c r="BB45" s="80"/>
      <c r="BC45" s="80"/>
    </row>
    <row r="46" spans="2:61" ht="13.5">
      <c r="H46" s="79"/>
      <c r="I46" s="79"/>
      <c r="J46" s="79"/>
      <c r="Q46" s="79"/>
      <c r="R46" s="79"/>
      <c r="S46" s="79"/>
      <c r="AX46" s="80"/>
      <c r="AY46" s="80"/>
      <c r="AZ46" s="80"/>
      <c r="BA46" s="80"/>
      <c r="BB46" s="80"/>
      <c r="BC46" s="80"/>
    </row>
    <row r="47" spans="2:61" ht="13.5">
      <c r="H47" s="79"/>
      <c r="I47" s="79"/>
      <c r="J47" s="79"/>
      <c r="Q47" s="79"/>
      <c r="R47" s="79"/>
      <c r="S47" s="79"/>
      <c r="AX47" s="80"/>
      <c r="AY47" s="80"/>
      <c r="AZ47" s="80"/>
      <c r="BA47" s="80"/>
      <c r="BB47" s="80"/>
      <c r="BD47" s="78"/>
      <c r="BE47" s="78"/>
      <c r="BF47" s="80"/>
      <c r="BG47" s="80"/>
      <c r="BH47" s="80"/>
      <c r="BI47" s="78"/>
    </row>
    <row r="48" spans="2:61">
      <c r="H48" s="79"/>
      <c r="I48" s="79"/>
      <c r="J48" s="79"/>
      <c r="Q48" s="79"/>
      <c r="R48" s="79"/>
      <c r="S48" s="79"/>
      <c r="BD48" s="78"/>
      <c r="BE48" s="78"/>
      <c r="BF48" s="78"/>
      <c r="BG48" s="78"/>
    </row>
    <row r="49" spans="7:61">
      <c r="G49" s="79"/>
      <c r="H49" s="79"/>
      <c r="I49" s="79"/>
      <c r="J49" s="79"/>
      <c r="Q49" s="79"/>
      <c r="R49" s="79"/>
      <c r="S49" s="79"/>
      <c r="BD49" s="78"/>
      <c r="BE49" s="78"/>
      <c r="BF49" s="78"/>
      <c r="BG49" s="78"/>
    </row>
    <row r="50" spans="7:61">
      <c r="G50" s="79"/>
      <c r="H50" s="79"/>
      <c r="I50" s="79"/>
      <c r="J50" s="79"/>
      <c r="Q50" s="79"/>
      <c r="R50" s="79"/>
      <c r="S50" s="79"/>
      <c r="BD50" s="78"/>
      <c r="BE50" s="78"/>
      <c r="BF50" s="78"/>
      <c r="BG50" s="78"/>
    </row>
    <row r="51" spans="7:61">
      <c r="G51" s="79"/>
      <c r="H51" s="79"/>
      <c r="I51" s="79"/>
      <c r="J51" s="79"/>
      <c r="Q51" s="79"/>
      <c r="R51" s="79"/>
      <c r="S51" s="79"/>
      <c r="BD51" s="78"/>
      <c r="BE51" s="78"/>
      <c r="BF51" s="78"/>
      <c r="BG51" s="78"/>
    </row>
    <row r="52" spans="7:61">
      <c r="G52" s="79"/>
      <c r="H52" s="79"/>
      <c r="I52" s="79"/>
      <c r="J52" s="79"/>
      <c r="Q52" s="79"/>
      <c r="R52" s="79"/>
      <c r="S52" s="79"/>
      <c r="BD52" s="78"/>
      <c r="BE52" s="78"/>
      <c r="BF52" s="78"/>
      <c r="BG52" s="78"/>
    </row>
    <row r="53" spans="7:61">
      <c r="G53" s="79"/>
      <c r="H53" s="79"/>
      <c r="I53" s="79"/>
      <c r="J53" s="79"/>
      <c r="Q53" s="79"/>
      <c r="R53" s="79"/>
      <c r="S53" s="79"/>
      <c r="BD53" s="78"/>
      <c r="BF53" s="78"/>
      <c r="BG53" s="78"/>
      <c r="BH53" s="78"/>
      <c r="BI53" s="78"/>
    </row>
    <row r="54" spans="7:61">
      <c r="G54" s="79"/>
      <c r="H54" s="79"/>
      <c r="I54" s="79"/>
      <c r="J54" s="79"/>
      <c r="Q54" s="79"/>
      <c r="R54" s="79"/>
      <c r="S54" s="79"/>
      <c r="BC54" s="78"/>
      <c r="BD54" s="81"/>
      <c r="BF54" s="78"/>
      <c r="BG54" s="78"/>
      <c r="BH54" s="78"/>
      <c r="BI54" s="78"/>
    </row>
    <row r="55" spans="7:61">
      <c r="G55" s="79"/>
      <c r="H55" s="79"/>
      <c r="I55" s="79"/>
      <c r="J55" s="79"/>
      <c r="Q55" s="79"/>
      <c r="R55" s="79"/>
      <c r="S55" s="79"/>
      <c r="BC55" s="78"/>
      <c r="BD55" s="81"/>
      <c r="BF55" s="78"/>
      <c r="BG55" s="78"/>
      <c r="BH55" s="78"/>
      <c r="BI55" s="78"/>
    </row>
    <row r="56" spans="7:61">
      <c r="G56" s="79"/>
      <c r="H56" s="79"/>
      <c r="I56" s="79"/>
      <c r="J56" s="79"/>
      <c r="Q56" s="79"/>
      <c r="R56" s="79"/>
      <c r="S56" s="79"/>
      <c r="BC56" s="78"/>
      <c r="BD56" s="81"/>
      <c r="BF56" s="78"/>
      <c r="BG56" s="78"/>
      <c r="BH56" s="78"/>
      <c r="BI56" s="78"/>
    </row>
    <row r="57" spans="7:61">
      <c r="G57" s="79"/>
      <c r="H57" s="79"/>
      <c r="BC57" s="78"/>
      <c r="BD57" s="81"/>
      <c r="BF57" s="78"/>
      <c r="BG57" s="78"/>
      <c r="BH57" s="78"/>
      <c r="BI57" s="78"/>
    </row>
    <row r="58" spans="7:61" ht="12.75">
      <c r="G58" s="79"/>
      <c r="H58" s="79"/>
      <c r="K58" s="79"/>
      <c r="L58" s="82"/>
      <c r="M58" s="79"/>
      <c r="N58" s="79"/>
      <c r="BC58" s="78"/>
      <c r="BD58" s="81"/>
      <c r="BF58" s="78"/>
      <c r="BG58" s="78"/>
      <c r="BH58" s="78"/>
      <c r="BI58" s="78"/>
    </row>
    <row r="59" spans="7:61">
      <c r="G59" s="79"/>
      <c r="H59" s="79"/>
      <c r="BC59" s="78"/>
      <c r="BD59" s="81"/>
      <c r="BF59" s="78"/>
      <c r="BG59" s="78"/>
      <c r="BH59" s="78"/>
      <c r="BI59" s="78"/>
    </row>
    <row r="60" spans="7:61">
      <c r="G60" s="79"/>
      <c r="H60" s="79"/>
      <c r="BC60" s="78"/>
      <c r="BD60" s="81"/>
      <c r="BF60" s="78"/>
      <c r="BG60" s="78"/>
      <c r="BH60" s="78"/>
      <c r="BI60" s="78"/>
    </row>
    <row r="61" spans="7:61">
      <c r="G61" s="79"/>
      <c r="H61" s="79"/>
      <c r="BC61" s="78"/>
      <c r="BD61" s="81"/>
      <c r="BF61" s="78"/>
      <c r="BG61" s="78"/>
      <c r="BH61" s="78"/>
      <c r="BI61" s="78"/>
    </row>
    <row r="62" spans="7:61">
      <c r="BC62" s="78"/>
      <c r="BD62" s="81"/>
      <c r="BF62" s="78"/>
      <c r="BG62" s="78"/>
      <c r="BH62" s="78"/>
      <c r="BI62" s="78"/>
    </row>
    <row r="63" spans="7:61">
      <c r="BC63" s="78"/>
      <c r="BD63" s="81"/>
      <c r="BF63" s="78"/>
      <c r="BG63" s="78"/>
      <c r="BH63" s="78"/>
      <c r="BI63" s="78"/>
    </row>
    <row r="64" spans="7:61">
      <c r="BC64" s="78"/>
      <c r="BD64" s="81"/>
      <c r="BF64" s="78"/>
      <c r="BG64" s="78"/>
      <c r="BH64" s="78"/>
      <c r="BI64" s="78"/>
    </row>
    <row r="65" spans="11:61">
      <c r="BC65" s="78"/>
      <c r="BD65" s="81"/>
      <c r="BF65" s="78"/>
      <c r="BG65" s="78"/>
      <c r="BH65" s="78"/>
      <c r="BI65" s="78"/>
    </row>
    <row r="66" spans="11:61">
      <c r="BC66" s="78"/>
      <c r="BD66" s="81"/>
      <c r="BF66" s="78"/>
      <c r="BG66" s="78"/>
      <c r="BH66" s="78"/>
      <c r="BI66" s="78"/>
    </row>
    <row r="67" spans="11:61">
      <c r="BC67" s="78"/>
      <c r="BD67" s="81"/>
      <c r="BF67" s="78"/>
      <c r="BG67" s="78"/>
      <c r="BH67" s="78"/>
      <c r="BI67" s="78"/>
    </row>
    <row r="69" spans="11:61" ht="12.75">
      <c r="K69" s="79"/>
      <c r="L69" s="82"/>
      <c r="M69" s="79"/>
      <c r="N69" s="79"/>
    </row>
    <row r="70" spans="11:61" ht="12.75">
      <c r="K70" s="79"/>
      <c r="L70" s="82"/>
      <c r="M70" s="79"/>
      <c r="N70" s="79"/>
    </row>
    <row r="71" spans="11:61" ht="12.75">
      <c r="K71" s="79"/>
      <c r="L71" s="82"/>
      <c r="M71" s="79"/>
      <c r="N71" s="79"/>
    </row>
    <row r="72" spans="11:61" ht="12.75">
      <c r="K72" s="79"/>
      <c r="L72" s="82"/>
      <c r="M72" s="79"/>
      <c r="N72" s="79"/>
    </row>
    <row r="73" spans="11:61" ht="12.75">
      <c r="K73" s="79"/>
      <c r="L73" s="82"/>
      <c r="M73" s="79"/>
      <c r="N73" s="79"/>
    </row>
    <row r="74" spans="11:61" ht="12.75">
      <c r="K74" s="79"/>
      <c r="L74" s="82"/>
      <c r="M74" s="79"/>
      <c r="N74" s="79"/>
    </row>
    <row r="75" spans="11:61" ht="12.75">
      <c r="K75" s="79"/>
      <c r="L75" s="82"/>
      <c r="M75" s="79"/>
      <c r="N75" s="79"/>
    </row>
    <row r="76" spans="11:61" ht="12.75">
      <c r="K76" s="79"/>
      <c r="L76" s="82"/>
      <c r="M76" s="79"/>
      <c r="N76" s="79"/>
    </row>
  </sheetData>
  <sheetProtection algorithmName="SHA-512" hashValue="vr8frJf5gikVE2ePRI9FEFeEFhha191dSP0kiYXpNlVO9iIPCkTPG1nWIiwuDVmirg0sUkwp1k4cxJScduaO1A==" saltValue="3IIKvlepJtDzw9h0LGpKzQ==" spinCount="100000" sheet="1" objects="1" scenarios="1"/>
  <mergeCells count="101">
    <mergeCell ref="AR3:AS3"/>
    <mergeCell ref="R29:U29"/>
    <mergeCell ref="X28:Y28"/>
    <mergeCell ref="AK31:AP31"/>
    <mergeCell ref="X30:Y30"/>
    <mergeCell ref="Z28:AD28"/>
    <mergeCell ref="AA3:AC3"/>
    <mergeCell ref="Y5:AC5"/>
    <mergeCell ref="AL29:AO29"/>
    <mergeCell ref="AO3:AQ4"/>
    <mergeCell ref="AR4:AS4"/>
    <mergeCell ref="AE5:AU5"/>
    <mergeCell ref="AH8:AM8"/>
    <mergeCell ref="AR31:AT31"/>
    <mergeCell ref="AS29:AU30"/>
    <mergeCell ref="AR29:AR30"/>
    <mergeCell ref="AR16:AS16"/>
    <mergeCell ref="AF32:AI34"/>
    <mergeCell ref="AJ32:AN34"/>
    <mergeCell ref="P14:S14"/>
    <mergeCell ref="P23:S23"/>
    <mergeCell ref="P17:S17"/>
    <mergeCell ref="O21:R21"/>
    <mergeCell ref="AH14:AM14"/>
    <mergeCell ref="T17:W17"/>
    <mergeCell ref="Y17:AA17"/>
    <mergeCell ref="AD9:AD14"/>
    <mergeCell ref="O16:AA16"/>
    <mergeCell ref="O12:R12"/>
    <mergeCell ref="AG12:AL12"/>
    <mergeCell ref="AG9:AL9"/>
    <mergeCell ref="AH11:AM11"/>
    <mergeCell ref="O15:R15"/>
    <mergeCell ref="AL26:AO26"/>
    <mergeCell ref="X29:Y29"/>
    <mergeCell ref="Z30:AD30"/>
    <mergeCell ref="Z32:AE34"/>
    <mergeCell ref="AK30:AN30"/>
    <mergeCell ref="AG15:AL15"/>
    <mergeCell ref="O18:R18"/>
    <mergeCell ref="O22:U22"/>
    <mergeCell ref="B27:E27"/>
    <mergeCell ref="F23:H23"/>
    <mergeCell ref="B26:E26"/>
    <mergeCell ref="C8:J8"/>
    <mergeCell ref="F12:G12"/>
    <mergeCell ref="F27:G27"/>
    <mergeCell ref="B24:E24"/>
    <mergeCell ref="F26:G26"/>
    <mergeCell ref="B23:E23"/>
    <mergeCell ref="B25:E25"/>
    <mergeCell ref="G14:H14"/>
    <mergeCell ref="F15:G15"/>
    <mergeCell ref="B20:H22"/>
    <mergeCell ref="B2:G3"/>
    <mergeCell ref="R7:U7"/>
    <mergeCell ref="G11:H11"/>
    <mergeCell ref="P11:S11"/>
    <mergeCell ref="F9:H9"/>
    <mergeCell ref="D7:H7"/>
    <mergeCell ref="B7:C7"/>
    <mergeCell ref="B29:E29"/>
    <mergeCell ref="B30:E30"/>
    <mergeCell ref="O27:R27"/>
    <mergeCell ref="B28:E28"/>
    <mergeCell ref="F28:G28"/>
    <mergeCell ref="P26:S26"/>
    <mergeCell ref="L26:L33"/>
    <mergeCell ref="B33:E33"/>
    <mergeCell ref="Q33:T33"/>
    <mergeCell ref="R32:U32"/>
    <mergeCell ref="Q30:T30"/>
    <mergeCell ref="B32:E32"/>
    <mergeCell ref="F30:G30"/>
    <mergeCell ref="F32:G32"/>
    <mergeCell ref="B31:E31"/>
    <mergeCell ref="F33:G33"/>
    <mergeCell ref="F31:G31"/>
    <mergeCell ref="F29:G29"/>
    <mergeCell ref="Z29:AD29"/>
    <mergeCell ref="AR18:AS18"/>
    <mergeCell ref="F24:G24"/>
    <mergeCell ref="P20:S20"/>
    <mergeCell ref="AN17:AO17"/>
    <mergeCell ref="X18:Z18"/>
    <mergeCell ref="X21:Z21"/>
    <mergeCell ref="AN20:AO20"/>
    <mergeCell ref="AD17:AD21"/>
    <mergeCell ref="Y20:AA20"/>
    <mergeCell ref="AG18:AJ18"/>
    <mergeCell ref="F25:G25"/>
    <mergeCell ref="AR24:AT24"/>
    <mergeCell ref="O24:R24"/>
    <mergeCell ref="T23:W23"/>
    <mergeCell ref="AK27:AN27"/>
    <mergeCell ref="AS26:AU26"/>
    <mergeCell ref="AR27:AT27"/>
    <mergeCell ref="AS23:AU23"/>
    <mergeCell ref="AR17:AS17"/>
    <mergeCell ref="AH17:AK17"/>
    <mergeCell ref="L11:L24"/>
  </mergeCells>
  <phoneticPr fontId="3"/>
  <dataValidations count="3">
    <dataValidation type="custom" allowBlank="1" showInputMessage="1" showErrorMessage="1" error="入力は少数第1位までにして下さい。" sqref="AT13:AT14 V7:W7">
      <formula1>V7=ROUND(V7,1)</formula1>
    </dataValidation>
    <dataValidation type="custom" allowBlank="1" showInputMessage="1" showErrorMessage="1" error="入力は少数第2位までにしてください。" sqref="AR31:AT31 AK30:AN30 F15:G15 O21:R21 O12:R12 O15:R15 O18:R18 O24:R24 AG9:AL9 AG12:AL12 AG15:AL15 AT16:AT18 AN21 AR27:AT27 Z28:AD30 F24:G33">
      <formula1>F9=ROUND(F9,2)</formula1>
    </dataValidation>
    <dataValidation type="textLength" allowBlank="1" showInputMessage="1" showErrorMessage="1" errorTitle="要確認" error="「廃油」は、中間処理を経ずに「最終処分」はできません。" sqref="Q33:T33">
      <formula1>0</formula1>
      <formula2>0</formula2>
    </dataValidation>
  </dataValidations>
  <pageMargins left="0.59055118110236227" right="0.59055118110236227" top="0.62992125984251968" bottom="0.39370078740157483" header="0.51181102362204722" footer="0"/>
  <pageSetup paperSize="9" scale="70" orientation="landscape"/>
  <headerFooter alignWithMargins="0"/>
  <cellWatches>
    <cellWatch r="T18"/>
  </cellWatches>
  <drawing r:id="rId1"/>
  <legacy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7"/>
  <dimension ref="A1:BB263"/>
  <sheetViews>
    <sheetView showGridLines="0" view="pageBreakPreview" topLeftCell="B1" zoomScale="115" zoomScaleNormal="100" zoomScaleSheetLayoutView="115" workbookViewId="0">
      <selection activeCell="B1" sqref="B1"/>
    </sheetView>
  </sheetViews>
  <sheetFormatPr defaultColWidth="9" defaultRowHeight="12"/>
  <cols>
    <col min="1" max="1" width="1.875" style="23" hidden="1" customWidth="1"/>
    <col min="2" max="2" width="3.375" style="23" customWidth="1"/>
    <col min="3" max="3" width="2.75" style="246" customWidth="1"/>
    <col min="4" max="4" width="3.375" style="246" customWidth="1"/>
    <col min="5" max="5" width="8.75" style="246" customWidth="1"/>
    <col min="6" max="6" width="2.75" style="246" customWidth="1"/>
    <col min="7" max="7" width="9.75" style="246" customWidth="1"/>
    <col min="8" max="8" width="1.75" style="246" customWidth="1"/>
    <col min="9" max="9" width="3.75" style="246" customWidth="1"/>
    <col min="10" max="10" width="9.75" style="246" customWidth="1"/>
    <col min="11" max="11" width="1.75" style="246" customWidth="1"/>
    <col min="12" max="12" width="3.75" style="246" customWidth="1"/>
    <col min="13" max="13" width="9.75" style="246" customWidth="1"/>
    <col min="14" max="14" width="1.75" style="246" customWidth="1"/>
    <col min="15" max="15" width="4.75" style="246" customWidth="1"/>
    <col min="16" max="16" width="8.75" style="246" customWidth="1"/>
    <col min="17" max="17" width="1.75" style="246" customWidth="1"/>
    <col min="18" max="18" width="4.75" style="246" customWidth="1"/>
    <col min="19" max="19" width="0.875" style="246" customWidth="1"/>
    <col min="20" max="20" width="7.75" style="246" customWidth="1"/>
    <col min="21" max="21" width="1.375" style="246" customWidth="1"/>
    <col min="22" max="22" width="2.25" style="44" customWidth="1"/>
    <col min="23" max="30" width="9" style="46"/>
    <col min="31" max="16384" width="9" style="44"/>
  </cols>
  <sheetData>
    <row r="1" spans="1:24" ht="16.149999999999999" customHeight="1">
      <c r="C1" s="86" t="s">
        <v>260</v>
      </c>
    </row>
    <row r="2" spans="1:24" ht="16.149999999999999" customHeight="1">
      <c r="C2" s="86"/>
    </row>
    <row r="3" spans="1:24" ht="13.9" customHeight="1" thickBot="1">
      <c r="U3" s="251"/>
      <c r="V3" s="251"/>
      <c r="W3" s="251"/>
      <c r="X3" s="44"/>
    </row>
    <row r="4" spans="1:24" ht="13.5">
      <c r="A4" s="44">
        <v>14</v>
      </c>
      <c r="P4" s="975" t="s">
        <v>326</v>
      </c>
      <c r="Q4" s="1045" t="s">
        <v>86</v>
      </c>
      <c r="R4" s="1046"/>
      <c r="S4" s="1047"/>
      <c r="T4" s="253" t="s">
        <v>87</v>
      </c>
      <c r="U4" s="401"/>
      <c r="V4" s="401"/>
      <c r="W4" s="44"/>
    </row>
    <row r="5" spans="1:24" ht="20.100000000000001" customHeight="1" thickBot="1">
      <c r="A5" s="23" t="e">
        <f>+#REF!</f>
        <v>#REF!</v>
      </c>
      <c r="C5" s="246" t="s">
        <v>298</v>
      </c>
      <c r="P5" s="976"/>
      <c r="Q5" s="970" t="str">
        <f>+表紙!Q29</f>
        <v>〇</v>
      </c>
      <c r="R5" s="971"/>
      <c r="S5" s="972"/>
      <c r="T5" s="348">
        <f>+表紙!T29</f>
        <v>0</v>
      </c>
      <c r="U5" s="402"/>
      <c r="V5" s="402"/>
      <c r="W5" s="44"/>
    </row>
    <row r="6" spans="1:24" ht="13.15" customHeight="1">
      <c r="C6" s="973" t="s">
        <v>390</v>
      </c>
      <c r="D6" s="973"/>
      <c r="E6" s="973"/>
      <c r="F6" s="973"/>
      <c r="G6" s="973"/>
      <c r="H6" s="973"/>
      <c r="I6" s="973"/>
      <c r="J6" s="973"/>
      <c r="K6" s="973"/>
      <c r="L6" s="973"/>
      <c r="M6" s="973"/>
      <c r="N6" s="973"/>
      <c r="O6" s="973"/>
      <c r="P6" s="973"/>
      <c r="Q6" s="973"/>
      <c r="R6" s="973"/>
      <c r="S6" s="973"/>
      <c r="T6" s="973"/>
      <c r="U6" s="973"/>
    </row>
    <row r="7" spans="1:24" ht="13.15" customHeight="1">
      <c r="C7" s="255"/>
      <c r="D7" s="256"/>
      <c r="E7" s="256"/>
      <c r="F7" s="256"/>
      <c r="G7" s="256"/>
      <c r="H7" s="256"/>
      <c r="I7" s="256"/>
      <c r="J7" s="256"/>
      <c r="K7" s="256"/>
      <c r="L7" s="256"/>
      <c r="M7" s="256"/>
      <c r="N7" s="256"/>
      <c r="O7" s="256"/>
      <c r="P7" s="256"/>
      <c r="Q7" s="256"/>
      <c r="R7" s="256"/>
      <c r="S7" s="256"/>
      <c r="T7" s="256"/>
      <c r="U7" s="257"/>
    </row>
    <row r="8" spans="1:24" ht="12" customHeight="1">
      <c r="C8" s="635" t="s">
        <v>300</v>
      </c>
      <c r="D8" s="636"/>
      <c r="E8" s="636"/>
      <c r="F8" s="636"/>
      <c r="G8" s="636"/>
      <c r="H8" s="636"/>
      <c r="I8" s="636"/>
      <c r="J8" s="636"/>
      <c r="K8" s="636"/>
      <c r="L8" s="636"/>
      <c r="M8" s="636"/>
      <c r="N8" s="636"/>
      <c r="O8" s="636"/>
      <c r="P8" s="636"/>
      <c r="Q8" s="636"/>
      <c r="R8" s="636"/>
      <c r="S8" s="636"/>
      <c r="T8" s="636"/>
      <c r="U8" s="637"/>
      <c r="V8" s="252"/>
    </row>
    <row r="9" spans="1:24" ht="12" customHeight="1">
      <c r="C9" s="635"/>
      <c r="D9" s="636"/>
      <c r="E9" s="636"/>
      <c r="F9" s="636"/>
      <c r="G9" s="636"/>
      <c r="H9" s="636"/>
      <c r="I9" s="636"/>
      <c r="J9" s="636"/>
      <c r="K9" s="636"/>
      <c r="L9" s="636"/>
      <c r="M9" s="636"/>
      <c r="N9" s="636"/>
      <c r="O9" s="636"/>
      <c r="P9" s="636"/>
      <c r="Q9" s="636"/>
      <c r="R9" s="636"/>
      <c r="S9" s="636"/>
      <c r="T9" s="636"/>
      <c r="U9" s="637"/>
    </row>
    <row r="10" spans="1:24" ht="10.15" customHeight="1">
      <c r="C10" s="258"/>
      <c r="D10" s="259"/>
      <c r="E10" s="259"/>
      <c r="F10" s="259"/>
      <c r="G10" s="259"/>
      <c r="H10" s="259"/>
      <c r="I10" s="259"/>
      <c r="J10" s="259"/>
      <c r="K10" s="259"/>
      <c r="L10" s="259"/>
      <c r="M10" s="259"/>
      <c r="N10" s="259"/>
      <c r="O10" s="259"/>
      <c r="P10" s="259"/>
      <c r="Q10" s="259"/>
      <c r="R10" s="259"/>
      <c r="S10" s="259"/>
      <c r="T10" s="259"/>
      <c r="U10" s="260"/>
    </row>
    <row r="11" spans="1:24" ht="13.5">
      <c r="C11" s="258"/>
      <c r="D11" s="259"/>
      <c r="E11" s="259"/>
      <c r="F11" s="259"/>
      <c r="G11" s="259"/>
      <c r="H11" s="259"/>
      <c r="I11" s="259"/>
      <c r="J11" s="259"/>
      <c r="K11" s="259"/>
      <c r="L11" s="259"/>
      <c r="M11" s="259"/>
      <c r="N11" s="259"/>
      <c r="O11" s="259"/>
      <c r="P11" s="977" t="str">
        <f>+表紙!P35</f>
        <v>令和 ６年 ６月 ２８日</v>
      </c>
      <c r="Q11" s="978"/>
      <c r="R11" s="978"/>
      <c r="S11" s="978"/>
      <c r="T11" s="979"/>
      <c r="U11" s="385"/>
    </row>
    <row r="12" spans="1:24" ht="13.15" customHeight="1">
      <c r="C12" s="258"/>
      <c r="D12" s="259"/>
      <c r="E12" s="259"/>
      <c r="F12" s="259"/>
      <c r="G12" s="259"/>
      <c r="H12" s="259"/>
      <c r="I12" s="259"/>
      <c r="J12" s="259"/>
      <c r="K12" s="259"/>
      <c r="L12" s="259"/>
      <c r="M12" s="259"/>
      <c r="N12" s="259"/>
      <c r="O12" s="259"/>
      <c r="P12" s="259"/>
      <c r="Q12" s="259"/>
      <c r="R12" s="259"/>
      <c r="S12" s="403"/>
      <c r="T12" s="403"/>
      <c r="U12" s="261"/>
    </row>
    <row r="13" spans="1:24" ht="13.5">
      <c r="C13" s="1092" t="str">
        <f>+表紙!C37</f>
        <v>横浜市長</v>
      </c>
      <c r="D13" s="1093"/>
      <c r="E13" s="1093"/>
      <c r="F13" s="1093"/>
      <c r="G13" s="262" t="s">
        <v>5</v>
      </c>
      <c r="H13" s="262"/>
      <c r="I13" s="259"/>
      <c r="J13" s="259"/>
      <c r="K13" s="259"/>
      <c r="L13" s="259"/>
      <c r="M13" s="259"/>
      <c r="N13" s="259"/>
      <c r="O13" s="259"/>
      <c r="P13" s="259"/>
      <c r="Q13" s="259"/>
      <c r="R13" s="259"/>
      <c r="S13" s="259"/>
      <c r="T13" s="259"/>
      <c r="U13" s="260"/>
    </row>
    <row r="14" spans="1:24" ht="13.15" customHeight="1">
      <c r="C14" s="258"/>
      <c r="D14" s="259"/>
      <c r="E14" s="259"/>
      <c r="F14" s="259"/>
      <c r="G14" s="259"/>
      <c r="H14" s="259"/>
      <c r="I14" s="259"/>
      <c r="J14" s="259"/>
      <c r="K14" s="259"/>
      <c r="L14" s="259"/>
      <c r="M14" s="259"/>
      <c r="N14" s="259"/>
      <c r="O14" s="259"/>
      <c r="P14" s="259"/>
      <c r="Q14" s="259"/>
      <c r="R14" s="259"/>
      <c r="S14" s="259"/>
      <c r="T14" s="259"/>
      <c r="U14" s="260"/>
    </row>
    <row r="15" spans="1:24" ht="13.15" customHeight="1">
      <c r="A15" s="23">
        <v>3</v>
      </c>
      <c r="C15" s="90"/>
      <c r="D15" s="25"/>
      <c r="E15" s="25"/>
      <c r="F15" s="25"/>
      <c r="G15" s="25"/>
      <c r="H15" s="25"/>
      <c r="I15" s="83"/>
      <c r="J15" s="83" t="s">
        <v>239</v>
      </c>
      <c r="K15" s="254"/>
      <c r="L15" s="259"/>
      <c r="M15" s="259"/>
      <c r="N15" s="259"/>
      <c r="O15" s="259"/>
      <c r="P15" s="259"/>
      <c r="Q15" s="259"/>
      <c r="R15" s="259"/>
      <c r="S15" s="259"/>
      <c r="T15" s="259"/>
      <c r="U15" s="260"/>
    </row>
    <row r="16" spans="1:24" ht="26.25" customHeight="1">
      <c r="C16" s="90"/>
      <c r="D16" s="25"/>
      <c r="E16" s="25"/>
      <c r="F16" s="25"/>
      <c r="G16" s="25"/>
      <c r="H16" s="25"/>
      <c r="I16" s="26"/>
      <c r="J16" s="26" t="s">
        <v>6</v>
      </c>
      <c r="K16" s="263"/>
      <c r="L16" s="974" t="str">
        <f>+表紙!L40</f>
        <v>横浜市金沢区昭和町３１７５</v>
      </c>
      <c r="M16" s="974"/>
      <c r="N16" s="974"/>
      <c r="O16" s="974"/>
      <c r="P16" s="974"/>
      <c r="Q16" s="974"/>
      <c r="R16" s="974"/>
      <c r="S16" s="974"/>
      <c r="T16" s="974"/>
      <c r="U16" s="386"/>
    </row>
    <row r="17" spans="1:23" ht="26.25" customHeight="1">
      <c r="C17" s="90"/>
      <c r="D17" s="25"/>
      <c r="E17" s="25"/>
      <c r="F17" s="25"/>
      <c r="G17" s="25"/>
      <c r="H17" s="25"/>
      <c r="I17" s="26"/>
      <c r="J17" s="26" t="s">
        <v>7</v>
      </c>
      <c r="K17" s="263"/>
      <c r="L17" s="974" t="str">
        <f>+表紙!L41</f>
        <v>日本飛行機株式会社</v>
      </c>
      <c r="M17" s="974"/>
      <c r="N17" s="974"/>
      <c r="O17" s="974"/>
      <c r="P17" s="974"/>
      <c r="Q17" s="974"/>
      <c r="R17" s="974"/>
      <c r="S17" s="974"/>
      <c r="T17" s="974"/>
      <c r="U17" s="386"/>
    </row>
    <row r="18" spans="1:23">
      <c r="C18" s="258"/>
      <c r="D18" s="259"/>
      <c r="E18" s="259"/>
      <c r="F18" s="259"/>
      <c r="G18" s="259"/>
      <c r="H18" s="259"/>
      <c r="I18" s="259"/>
      <c r="J18" s="259"/>
      <c r="K18" s="259"/>
      <c r="L18" s="259" t="s">
        <v>8</v>
      </c>
      <c r="M18" s="259"/>
      <c r="N18" s="259"/>
      <c r="O18" s="259"/>
      <c r="P18" s="259"/>
      <c r="Q18" s="259"/>
      <c r="R18" s="259"/>
      <c r="S18" s="259"/>
      <c r="T18" s="259"/>
      <c r="U18" s="260"/>
    </row>
    <row r="19" spans="1:23">
      <c r="C19" s="258"/>
      <c r="D19" s="259"/>
      <c r="E19" s="259"/>
      <c r="F19" s="259"/>
      <c r="G19" s="259"/>
      <c r="H19" s="259"/>
      <c r="I19" s="259"/>
      <c r="J19" s="259"/>
      <c r="K19" s="259"/>
      <c r="L19" s="27"/>
      <c r="M19" s="27" t="s">
        <v>9</v>
      </c>
      <c r="N19" s="264"/>
      <c r="O19" s="1016" t="str">
        <f>IF(+表紙!O43="","",+表紙!O43)</f>
        <v>045-773-5121</v>
      </c>
      <c r="P19" s="1016"/>
      <c r="Q19" s="1016"/>
      <c r="R19" s="1016"/>
      <c r="S19" s="1016"/>
      <c r="T19" s="1016"/>
      <c r="U19" s="387"/>
    </row>
    <row r="20" spans="1:23">
      <c r="C20" s="258"/>
      <c r="D20" s="259"/>
      <c r="E20" s="259"/>
      <c r="F20" s="259"/>
      <c r="G20" s="259"/>
      <c r="H20" s="259"/>
      <c r="I20" s="259"/>
      <c r="J20" s="259"/>
      <c r="K20" s="259"/>
      <c r="L20" s="264"/>
      <c r="M20" s="264"/>
      <c r="N20" s="264"/>
      <c r="O20" s="259"/>
      <c r="P20" s="259"/>
      <c r="Q20" s="259"/>
      <c r="R20" s="259"/>
      <c r="S20" s="259"/>
      <c r="T20" s="259"/>
      <c r="U20" s="260"/>
    </row>
    <row r="21" spans="1:23">
      <c r="C21" s="258"/>
      <c r="D21" s="259"/>
      <c r="E21" s="259"/>
      <c r="F21" s="259"/>
      <c r="G21" s="259"/>
      <c r="H21" s="259"/>
      <c r="I21" s="259"/>
      <c r="J21" s="259"/>
      <c r="K21" s="259"/>
      <c r="L21" s="259"/>
      <c r="M21" s="259"/>
      <c r="N21" s="259"/>
      <c r="O21" s="259"/>
      <c r="P21" s="259"/>
      <c r="Q21" s="259"/>
      <c r="R21" s="259"/>
      <c r="S21" s="259"/>
      <c r="T21" s="259"/>
      <c r="U21" s="260"/>
    </row>
    <row r="22" spans="1:23" ht="30" customHeight="1">
      <c r="A22" s="23">
        <v>4</v>
      </c>
      <c r="C22" s="1017" t="s">
        <v>369</v>
      </c>
      <c r="D22" s="1018"/>
      <c r="E22" s="1018"/>
      <c r="F22" s="1018"/>
      <c r="G22" s="1018"/>
      <c r="H22" s="1018"/>
      <c r="I22" s="1018"/>
      <c r="J22" s="1018"/>
      <c r="K22" s="1018"/>
      <c r="L22" s="1018"/>
      <c r="M22" s="1018"/>
      <c r="N22" s="1018"/>
      <c r="O22" s="1018"/>
      <c r="P22" s="1018"/>
      <c r="Q22" s="1018"/>
      <c r="R22" s="1018"/>
      <c r="S22" s="1018"/>
      <c r="T22" s="1018"/>
      <c r="U22" s="1019"/>
    </row>
    <row r="23" spans="1:23">
      <c r="C23" s="265"/>
      <c r="D23" s="266"/>
      <c r="E23" s="266"/>
      <c r="F23" s="266"/>
      <c r="G23" s="266"/>
      <c r="H23" s="266"/>
      <c r="I23" s="266"/>
      <c r="J23" s="266"/>
      <c r="K23" s="266"/>
      <c r="L23" s="266"/>
      <c r="M23" s="266"/>
      <c r="N23" s="266"/>
      <c r="O23" s="266"/>
      <c r="P23" s="259"/>
      <c r="Q23" s="259"/>
      <c r="R23" s="259"/>
      <c r="S23" s="259"/>
      <c r="T23" s="259"/>
      <c r="U23" s="260"/>
    </row>
    <row r="24" spans="1:23" ht="24.75" customHeight="1">
      <c r="C24" s="988" t="s">
        <v>10</v>
      </c>
      <c r="D24" s="1030"/>
      <c r="E24" s="1031"/>
      <c r="F24" s="1035" t="str">
        <f>+表紙!F48</f>
        <v>日本飛行機株式会社　横浜工場</v>
      </c>
      <c r="G24" s="1036"/>
      <c r="H24" s="1036"/>
      <c r="I24" s="1037"/>
      <c r="J24" s="1037"/>
      <c r="K24" s="1037"/>
      <c r="L24" s="1037"/>
      <c r="M24" s="1037"/>
      <c r="N24" s="1037"/>
      <c r="O24" s="1037"/>
      <c r="P24" s="994" t="s">
        <v>406</v>
      </c>
      <c r="Q24" s="995"/>
      <c r="R24" s="995"/>
      <c r="S24" s="995"/>
      <c r="T24" s="995"/>
      <c r="U24" s="996"/>
    </row>
    <row r="25" spans="1:23" ht="21.75" customHeight="1">
      <c r="C25" s="1032"/>
      <c r="D25" s="1033"/>
      <c r="E25" s="1034"/>
      <c r="F25" s="1038"/>
      <c r="G25" s="1039"/>
      <c r="H25" s="1039"/>
      <c r="I25" s="1039"/>
      <c r="J25" s="1039"/>
      <c r="K25" s="1039"/>
      <c r="L25" s="1039"/>
      <c r="M25" s="1039"/>
      <c r="N25" s="1039"/>
      <c r="O25" s="1039"/>
      <c r="P25" s="997">
        <f>表紙!P49</f>
        <v>2715</v>
      </c>
      <c r="Q25" s="998"/>
      <c r="R25" s="998"/>
      <c r="S25" s="998"/>
      <c r="T25" s="998"/>
      <c r="U25" s="999"/>
    </row>
    <row r="26" spans="1:23" ht="26.25" customHeight="1">
      <c r="C26" s="988" t="s">
        <v>11</v>
      </c>
      <c r="D26" s="989"/>
      <c r="E26" s="990"/>
      <c r="F26" s="1040" t="str">
        <f>+表紙!F50</f>
        <v>横浜市金沢区昭和町３１７５</v>
      </c>
      <c r="G26" s="1041"/>
      <c r="H26" s="1041"/>
      <c r="I26" s="1041"/>
      <c r="J26" s="1041"/>
      <c r="K26" s="1041"/>
      <c r="L26" s="1041"/>
      <c r="M26" s="1041"/>
      <c r="N26" s="130" t="s">
        <v>131</v>
      </c>
      <c r="O26" s="409"/>
      <c r="P26" s="409"/>
      <c r="Q26" s="1000" t="str">
        <f>IF(+表紙!Q50="","",+表紙!Q50)</f>
        <v>045-773-5121</v>
      </c>
      <c r="R26" s="1000"/>
      <c r="S26" s="1000"/>
      <c r="T26" s="1000"/>
      <c r="U26" s="1001"/>
      <c r="V26" s="404"/>
      <c r="W26" s="44"/>
    </row>
    <row r="27" spans="1:23" ht="26.25" customHeight="1">
      <c r="C27" s="991"/>
      <c r="D27" s="992"/>
      <c r="E27" s="993"/>
      <c r="F27" s="1042"/>
      <c r="G27" s="1043"/>
      <c r="H27" s="1043"/>
      <c r="I27" s="1043"/>
      <c r="J27" s="1043"/>
      <c r="K27" s="1043"/>
      <c r="L27" s="1043"/>
      <c r="M27" s="1043"/>
      <c r="N27" s="632" t="str">
        <f>IF(+表紙!N51="","",+表紙!N51)</f>
        <v/>
      </c>
      <c r="O27" s="632"/>
      <c r="P27" s="632"/>
      <c r="Q27" s="632"/>
      <c r="R27" s="632"/>
      <c r="S27" s="632"/>
      <c r="T27" s="632"/>
      <c r="U27" s="633"/>
      <c r="V27" s="466"/>
      <c r="W27" s="44"/>
    </row>
    <row r="28" spans="1:23" ht="26.25" customHeight="1">
      <c r="C28" s="1020" t="s">
        <v>178</v>
      </c>
      <c r="D28" s="1021"/>
      <c r="E28" s="1022"/>
      <c r="F28" s="651" t="str">
        <f>+表紙!F52</f>
        <v>令和 ６ 年 ４ 月 １ 日 ～ 令和 ７ 年 ３ 月 31 日（ １ 年間）</v>
      </c>
      <c r="G28" s="652"/>
      <c r="H28" s="652"/>
      <c r="I28" s="652"/>
      <c r="J28" s="652"/>
      <c r="K28" s="652"/>
      <c r="L28" s="652"/>
      <c r="M28" s="652"/>
      <c r="N28" s="652"/>
      <c r="O28" s="652"/>
      <c r="P28" s="652"/>
      <c r="Q28" s="652"/>
      <c r="R28" s="652"/>
      <c r="S28" s="652"/>
      <c r="T28" s="652"/>
      <c r="U28" s="1044"/>
    </row>
    <row r="29" spans="1:23" ht="15" customHeight="1">
      <c r="C29" s="270" t="s">
        <v>395</v>
      </c>
      <c r="D29" s="271"/>
      <c r="E29" s="271"/>
      <c r="F29" s="272"/>
      <c r="G29" s="272"/>
      <c r="H29" s="272"/>
      <c r="I29" s="272"/>
      <c r="J29" s="272"/>
      <c r="K29" s="272"/>
      <c r="L29" s="272"/>
      <c r="M29" s="272"/>
      <c r="N29" s="272"/>
      <c r="O29" s="186"/>
      <c r="P29" s="273"/>
      <c r="Q29" s="273"/>
      <c r="R29" s="273"/>
      <c r="S29" s="273"/>
      <c r="T29" s="318"/>
      <c r="U29" s="410"/>
    </row>
    <row r="30" spans="1:23" ht="45" customHeight="1">
      <c r="C30" s="274"/>
      <c r="D30" s="248" t="s">
        <v>17</v>
      </c>
      <c r="E30" s="275" t="s">
        <v>12</v>
      </c>
      <c r="F30" s="1004" t="str">
        <f>+表紙!F54</f>
        <v>Ｅ31－輸送用機械器具製造業</v>
      </c>
      <c r="G30" s="1005"/>
      <c r="H30" s="1005"/>
      <c r="I30" s="1005"/>
      <c r="J30" s="1005"/>
      <c r="K30" s="1005"/>
      <c r="L30" s="276" t="s">
        <v>48</v>
      </c>
      <c r="M30" s="276"/>
      <c r="N30" s="1006" t="str">
        <f>IF(COUNTA(表紙!N54)=1,+表紙!N54,"")</f>
        <v>航空機部品、宇宙機器部品の設計製造</v>
      </c>
      <c r="O30" s="1006"/>
      <c r="P30" s="1006"/>
      <c r="Q30" s="1006"/>
      <c r="R30" s="1006"/>
      <c r="S30" s="1006"/>
      <c r="T30" s="1006"/>
      <c r="U30" s="1007"/>
      <c r="V30" s="46"/>
    </row>
    <row r="31" spans="1:23" ht="27" customHeight="1">
      <c r="C31" s="277"/>
      <c r="D31" s="267" t="s">
        <v>19</v>
      </c>
      <c r="E31" s="278" t="s">
        <v>179</v>
      </c>
      <c r="F31" s="629" t="s">
        <v>198</v>
      </c>
      <c r="G31" s="630"/>
      <c r="H31" s="630"/>
      <c r="I31" s="631"/>
      <c r="J31" s="651" t="s">
        <v>201</v>
      </c>
      <c r="K31" s="652"/>
      <c r="L31" s="652"/>
      <c r="M31" s="653"/>
      <c r="N31" s="980" t="str">
        <f>IF(+表紙!N55="","",+表紙!N55)</f>
        <v/>
      </c>
      <c r="O31" s="981"/>
      <c r="P31" s="981"/>
      <c r="Q31" s="981"/>
      <c r="R31" s="981"/>
      <c r="S31" s="284" t="str">
        <f>+表紙!S55</f>
        <v>百万円</v>
      </c>
      <c r="T31" s="411"/>
      <c r="U31" s="250"/>
    </row>
    <row r="32" spans="1:23" ht="27" customHeight="1">
      <c r="C32" s="277"/>
      <c r="D32" s="279"/>
      <c r="E32" s="280"/>
      <c r="F32" s="629" t="s">
        <v>199</v>
      </c>
      <c r="G32" s="630"/>
      <c r="H32" s="630"/>
      <c r="I32" s="631"/>
      <c r="J32" s="651" t="s">
        <v>204</v>
      </c>
      <c r="K32" s="652"/>
      <c r="L32" s="652"/>
      <c r="M32" s="653"/>
      <c r="N32" s="980" t="str">
        <f>IF(+表紙!N56="","",+表紙!N56)</f>
        <v/>
      </c>
      <c r="O32" s="981"/>
      <c r="P32" s="981"/>
      <c r="Q32" s="981"/>
      <c r="R32" s="981"/>
      <c r="S32" s="284" t="str">
        <f>+表紙!S56</f>
        <v>百万円</v>
      </c>
      <c r="T32" s="411"/>
      <c r="U32" s="250"/>
    </row>
    <row r="33" spans="3:21" ht="27" customHeight="1">
      <c r="C33" s="277"/>
      <c r="D33" s="1002" t="s">
        <v>238</v>
      </c>
      <c r="E33" s="1003"/>
      <c r="F33" s="629" t="s">
        <v>200</v>
      </c>
      <c r="G33" s="630"/>
      <c r="H33" s="630"/>
      <c r="I33" s="631"/>
      <c r="J33" s="651" t="s">
        <v>202</v>
      </c>
      <c r="K33" s="652"/>
      <c r="L33" s="652"/>
      <c r="M33" s="653"/>
      <c r="N33" s="980" t="str">
        <f>IF(+表紙!N57="","",+表紙!N57)</f>
        <v/>
      </c>
      <c r="O33" s="981"/>
      <c r="P33" s="981"/>
      <c r="Q33" s="981"/>
      <c r="R33" s="981"/>
      <c r="S33" s="284" t="str">
        <f>+表紙!S57</f>
        <v>床</v>
      </c>
      <c r="T33" s="411"/>
      <c r="U33" s="250"/>
    </row>
    <row r="34" spans="3:21" ht="27" customHeight="1">
      <c r="C34" s="277"/>
      <c r="D34" s="1002"/>
      <c r="E34" s="1003"/>
      <c r="F34" s="629" t="str">
        <f>+表紙!F58</f>
        <v>その他の業種</v>
      </c>
      <c r="G34" s="630">
        <f>+表紙!G58</f>
        <v>0</v>
      </c>
      <c r="H34" s="630"/>
      <c r="I34" s="631">
        <f>+表紙!I58</f>
        <v>0</v>
      </c>
      <c r="J34" s="651" t="str">
        <f>+表紙!J58</f>
        <v>売上高</v>
      </c>
      <c r="K34" s="652"/>
      <c r="L34" s="652">
        <f>+表紙!L58</f>
        <v>0</v>
      </c>
      <c r="M34" s="653">
        <f>+表紙!M58</f>
        <v>0</v>
      </c>
      <c r="N34" s="980" t="str">
        <f>IF(+表紙!N58="","",+表紙!N58)</f>
        <v/>
      </c>
      <c r="O34" s="981"/>
      <c r="P34" s="981"/>
      <c r="Q34" s="981"/>
      <c r="R34" s="981"/>
      <c r="S34" s="284" t="str">
        <f>+表紙!S58</f>
        <v>百万円</v>
      </c>
      <c r="T34" s="411"/>
      <c r="U34" s="250"/>
    </row>
    <row r="35" spans="3:21" ht="15" customHeight="1">
      <c r="C35" s="277"/>
      <c r="D35" s="388"/>
      <c r="E35" s="380"/>
      <c r="F35" s="288" t="s">
        <v>330</v>
      </c>
      <c r="G35" s="390"/>
      <c r="H35" s="390"/>
      <c r="I35" s="390"/>
      <c r="J35" s="314"/>
      <c r="K35" s="314"/>
      <c r="L35" s="314"/>
      <c r="M35" s="314"/>
      <c r="N35" s="314"/>
      <c r="O35" s="391"/>
      <c r="P35" s="391"/>
      <c r="Q35" s="391"/>
      <c r="R35" s="391"/>
      <c r="S35" s="406"/>
      <c r="T35" s="412"/>
      <c r="U35" s="392"/>
    </row>
    <row r="36" spans="3:21" ht="23.45" customHeight="1">
      <c r="C36" s="277"/>
      <c r="D36" s="388"/>
      <c r="E36" s="380"/>
      <c r="F36" s="985" t="str">
        <f>IF(+表紙!F60="","",+表紙!F60)</f>
        <v/>
      </c>
      <c r="G36" s="986"/>
      <c r="H36" s="986"/>
      <c r="I36" s="986"/>
      <c r="J36" s="986"/>
      <c r="K36" s="986"/>
      <c r="L36" s="986"/>
      <c r="M36" s="986"/>
      <c r="N36" s="986"/>
      <c r="O36" s="986"/>
      <c r="P36" s="986"/>
      <c r="Q36" s="986"/>
      <c r="R36" s="986"/>
      <c r="S36" s="986"/>
      <c r="T36" s="986"/>
      <c r="U36" s="987"/>
    </row>
    <row r="37" spans="3:21" ht="18" customHeight="1">
      <c r="C37" s="281"/>
      <c r="D37" s="269" t="s">
        <v>24</v>
      </c>
      <c r="E37" s="268" t="s">
        <v>180</v>
      </c>
      <c r="F37" s="982">
        <f>IF(+表紙!F61="","",+表紙!F61)</f>
        <v>599</v>
      </c>
      <c r="G37" s="983"/>
      <c r="H37" s="983"/>
      <c r="I37" s="983"/>
      <c r="J37" s="983"/>
      <c r="K37" s="983"/>
      <c r="L37" s="983"/>
      <c r="M37" s="983"/>
      <c r="N37" s="983"/>
      <c r="O37" s="983"/>
      <c r="P37" s="983"/>
      <c r="Q37" s="983"/>
      <c r="R37" s="983"/>
      <c r="S37" s="983"/>
      <c r="T37" s="983"/>
      <c r="U37" s="984"/>
    </row>
    <row r="38" spans="3:21" ht="13.9" customHeight="1">
      <c r="C38" s="281"/>
      <c r="D38" s="498"/>
      <c r="E38" s="496"/>
      <c r="F38" s="1025" t="str">
        <f>IF(COUNTA(表紙!F62)=1,+表紙!F62,"")</f>
        <v>①老化した表面処理液、メッキ液の処分（別紙ー１参照）
②処理施設から発生する汚水、汚泥等の処分
③工事などで表面処理設備、排水処理施設の清掃、水抜きの際の排水の委託処分
④廃棄溶剤、塗料お処分
⑤微量ＰＣＢ含有のトランスの処分</v>
      </c>
      <c r="G38" s="1026"/>
      <c r="H38" s="1026"/>
      <c r="I38" s="1026"/>
      <c r="J38" s="1026"/>
      <c r="K38" s="1026"/>
      <c r="L38" s="1026"/>
      <c r="M38" s="1026"/>
      <c r="N38" s="1026"/>
      <c r="O38" s="1026"/>
      <c r="P38" s="1026"/>
      <c r="Q38" s="1026"/>
      <c r="R38" s="1026"/>
      <c r="S38" s="1026"/>
      <c r="T38" s="1026"/>
      <c r="U38" s="1027"/>
    </row>
    <row r="39" spans="3:21" ht="13.9" customHeight="1">
      <c r="C39" s="281"/>
      <c r="D39" s="499" t="s">
        <v>386</v>
      </c>
      <c r="E39" s="756" t="s">
        <v>387</v>
      </c>
      <c r="F39" s="1010"/>
      <c r="G39" s="1011"/>
      <c r="H39" s="1011"/>
      <c r="I39" s="1011"/>
      <c r="J39" s="1011"/>
      <c r="K39" s="1011"/>
      <c r="L39" s="1011"/>
      <c r="M39" s="1011"/>
      <c r="N39" s="1011"/>
      <c r="O39" s="1011"/>
      <c r="P39" s="1011"/>
      <c r="Q39" s="1011"/>
      <c r="R39" s="1011"/>
      <c r="S39" s="1011"/>
      <c r="T39" s="1011"/>
      <c r="U39" s="1012"/>
    </row>
    <row r="40" spans="3:21" ht="13.9" customHeight="1">
      <c r="C40" s="281"/>
      <c r="D40" s="499"/>
      <c r="E40" s="756"/>
      <c r="F40" s="1010"/>
      <c r="G40" s="1011"/>
      <c r="H40" s="1011"/>
      <c r="I40" s="1011"/>
      <c r="J40" s="1011"/>
      <c r="K40" s="1011"/>
      <c r="L40" s="1011"/>
      <c r="M40" s="1011"/>
      <c r="N40" s="1011"/>
      <c r="O40" s="1011"/>
      <c r="P40" s="1011"/>
      <c r="Q40" s="1011"/>
      <c r="R40" s="1011"/>
      <c r="S40" s="1011"/>
      <c r="T40" s="1011"/>
      <c r="U40" s="1012"/>
    </row>
    <row r="41" spans="3:21" ht="13.9" customHeight="1">
      <c r="C41" s="281"/>
      <c r="D41" s="499"/>
      <c r="E41" s="756"/>
      <c r="F41" s="1010"/>
      <c r="G41" s="1011"/>
      <c r="H41" s="1011"/>
      <c r="I41" s="1011"/>
      <c r="J41" s="1011"/>
      <c r="K41" s="1011"/>
      <c r="L41" s="1011"/>
      <c r="M41" s="1011"/>
      <c r="N41" s="1011"/>
      <c r="O41" s="1011"/>
      <c r="P41" s="1011"/>
      <c r="Q41" s="1011"/>
      <c r="R41" s="1011"/>
      <c r="S41" s="1011"/>
      <c r="T41" s="1011"/>
      <c r="U41" s="1012"/>
    </row>
    <row r="42" spans="3:21" ht="13.9" customHeight="1">
      <c r="C42" s="281"/>
      <c r="D42" s="499"/>
      <c r="E42" s="756"/>
      <c r="F42" s="1010"/>
      <c r="G42" s="1011"/>
      <c r="H42" s="1011"/>
      <c r="I42" s="1011"/>
      <c r="J42" s="1011"/>
      <c r="K42" s="1011"/>
      <c r="L42" s="1011"/>
      <c r="M42" s="1011"/>
      <c r="N42" s="1011"/>
      <c r="O42" s="1011"/>
      <c r="P42" s="1011"/>
      <c r="Q42" s="1011"/>
      <c r="R42" s="1011"/>
      <c r="S42" s="1011"/>
      <c r="T42" s="1011"/>
      <c r="U42" s="1012"/>
    </row>
    <row r="43" spans="3:21" ht="13.9" customHeight="1">
      <c r="C43" s="281"/>
      <c r="D43" s="499"/>
      <c r="E43" s="756"/>
      <c r="F43" s="1010"/>
      <c r="G43" s="1011"/>
      <c r="H43" s="1011"/>
      <c r="I43" s="1011"/>
      <c r="J43" s="1011"/>
      <c r="K43" s="1011"/>
      <c r="L43" s="1011"/>
      <c r="M43" s="1011"/>
      <c r="N43" s="1011"/>
      <c r="O43" s="1011"/>
      <c r="P43" s="1011"/>
      <c r="Q43" s="1011"/>
      <c r="R43" s="1011"/>
      <c r="S43" s="1011"/>
      <c r="T43" s="1011"/>
      <c r="U43" s="1012"/>
    </row>
    <row r="44" spans="3:21" ht="13.9" customHeight="1">
      <c r="C44" s="281"/>
      <c r="D44" s="757" t="s">
        <v>388</v>
      </c>
      <c r="E44" s="758"/>
      <c r="F44" s="1010"/>
      <c r="G44" s="1011"/>
      <c r="H44" s="1011"/>
      <c r="I44" s="1011"/>
      <c r="J44" s="1011"/>
      <c r="K44" s="1011"/>
      <c r="L44" s="1011"/>
      <c r="M44" s="1011"/>
      <c r="N44" s="1011"/>
      <c r="O44" s="1011"/>
      <c r="P44" s="1011"/>
      <c r="Q44" s="1011"/>
      <c r="R44" s="1011"/>
      <c r="S44" s="1011"/>
      <c r="T44" s="1011"/>
      <c r="U44" s="1012"/>
    </row>
    <row r="45" spans="3:21" ht="13.9" customHeight="1">
      <c r="C45" s="281"/>
      <c r="D45" s="759"/>
      <c r="E45" s="758"/>
      <c r="F45" s="1010"/>
      <c r="G45" s="1011"/>
      <c r="H45" s="1011"/>
      <c r="I45" s="1011"/>
      <c r="J45" s="1011"/>
      <c r="K45" s="1011"/>
      <c r="L45" s="1011"/>
      <c r="M45" s="1011"/>
      <c r="N45" s="1011"/>
      <c r="O45" s="1011"/>
      <c r="P45" s="1011"/>
      <c r="Q45" s="1011"/>
      <c r="R45" s="1011"/>
      <c r="S45" s="1011"/>
      <c r="T45" s="1011"/>
      <c r="U45" s="1012"/>
    </row>
    <row r="46" spans="3:21" ht="13.9" customHeight="1">
      <c r="C46" s="281"/>
      <c r="D46" s="759"/>
      <c r="E46" s="758"/>
      <c r="F46" s="1010"/>
      <c r="G46" s="1011"/>
      <c r="H46" s="1011"/>
      <c r="I46" s="1011"/>
      <c r="J46" s="1011"/>
      <c r="K46" s="1011"/>
      <c r="L46" s="1011"/>
      <c r="M46" s="1011"/>
      <c r="N46" s="1011"/>
      <c r="O46" s="1011"/>
      <c r="P46" s="1011"/>
      <c r="Q46" s="1011"/>
      <c r="R46" s="1011"/>
      <c r="S46" s="1011"/>
      <c r="T46" s="1011"/>
      <c r="U46" s="1012"/>
    </row>
    <row r="47" spans="3:21" ht="13.9" customHeight="1">
      <c r="C47" s="281"/>
      <c r="D47" s="759"/>
      <c r="E47" s="758"/>
      <c r="F47" s="1010"/>
      <c r="G47" s="1011"/>
      <c r="H47" s="1011"/>
      <c r="I47" s="1011"/>
      <c r="J47" s="1011"/>
      <c r="K47" s="1011"/>
      <c r="L47" s="1011"/>
      <c r="M47" s="1011"/>
      <c r="N47" s="1011"/>
      <c r="O47" s="1011"/>
      <c r="P47" s="1011"/>
      <c r="Q47" s="1011"/>
      <c r="R47" s="1011"/>
      <c r="S47" s="1011"/>
      <c r="T47" s="1011"/>
      <c r="U47" s="1012"/>
    </row>
    <row r="48" spans="3:21" ht="13.9" customHeight="1">
      <c r="C48" s="282"/>
      <c r="D48" s="500"/>
      <c r="E48" s="497"/>
      <c r="F48" s="1013"/>
      <c r="G48" s="1014"/>
      <c r="H48" s="1014"/>
      <c r="I48" s="1014"/>
      <c r="J48" s="1014"/>
      <c r="K48" s="1014"/>
      <c r="L48" s="1014"/>
      <c r="M48" s="1014"/>
      <c r="N48" s="1014"/>
      <c r="O48" s="1014"/>
      <c r="P48" s="1014"/>
      <c r="Q48" s="1014"/>
      <c r="R48" s="1014"/>
      <c r="S48" s="1014"/>
      <c r="T48" s="1014"/>
      <c r="U48" s="1015"/>
    </row>
    <row r="49" spans="3:21" ht="3" customHeight="1">
      <c r="C49" s="471"/>
      <c r="D49" s="468"/>
      <c r="E49" s="472"/>
      <c r="F49" s="469"/>
      <c r="G49" s="469"/>
      <c r="H49" s="469"/>
      <c r="I49" s="469"/>
      <c r="J49" s="469"/>
      <c r="K49" s="469"/>
      <c r="L49" s="469"/>
      <c r="M49" s="469"/>
      <c r="N49" s="469"/>
      <c r="O49" s="469"/>
      <c r="P49" s="469"/>
      <c r="Q49" s="469"/>
      <c r="R49" s="469"/>
      <c r="S49" s="469"/>
      <c r="T49" s="469"/>
      <c r="U49" s="469"/>
    </row>
    <row r="50" spans="3:21" ht="13.15" customHeight="1">
      <c r="C50" s="969" t="s">
        <v>391</v>
      </c>
      <c r="D50" s="969"/>
      <c r="E50" s="969"/>
      <c r="F50" s="969"/>
      <c r="G50" s="969"/>
      <c r="H50" s="969"/>
      <c r="I50" s="969"/>
      <c r="J50" s="969"/>
      <c r="K50" s="969"/>
      <c r="L50" s="969"/>
      <c r="M50" s="969"/>
      <c r="N50" s="969"/>
      <c r="O50" s="969"/>
      <c r="P50" s="969"/>
      <c r="Q50" s="969"/>
      <c r="R50" s="969"/>
      <c r="S50" s="969"/>
      <c r="T50" s="969"/>
      <c r="U50" s="969"/>
    </row>
    <row r="51" spans="3:21" ht="15" customHeight="1">
      <c r="C51" s="270" t="s">
        <v>301</v>
      </c>
      <c r="D51" s="269"/>
      <c r="E51" s="271"/>
      <c r="F51" s="283"/>
      <c r="G51" s="283"/>
      <c r="H51" s="283"/>
      <c r="I51" s="284"/>
      <c r="J51" s="284"/>
      <c r="K51" s="284"/>
      <c r="L51" s="285"/>
      <c r="M51" s="285"/>
      <c r="N51" s="285"/>
      <c r="O51" s="276"/>
      <c r="P51" s="276"/>
      <c r="Q51" s="276"/>
      <c r="R51" s="276"/>
      <c r="S51" s="284"/>
      <c r="T51" s="284"/>
      <c r="U51" s="286"/>
    </row>
    <row r="52" spans="3:21" ht="15" customHeight="1">
      <c r="C52" s="287"/>
      <c r="D52" s="288" t="s">
        <v>181</v>
      </c>
      <c r="E52" s="289"/>
      <c r="F52" s="290"/>
      <c r="G52" s="290"/>
      <c r="H52" s="290"/>
      <c r="I52" s="195"/>
      <c r="J52" s="195"/>
      <c r="K52" s="195"/>
      <c r="L52" s="291"/>
      <c r="M52" s="291"/>
      <c r="N52" s="291"/>
      <c r="O52" s="292"/>
      <c r="P52" s="292"/>
      <c r="Q52" s="292"/>
      <c r="R52" s="292"/>
      <c r="S52" s="195"/>
      <c r="T52" s="407"/>
      <c r="U52" s="414"/>
    </row>
    <row r="53" spans="3:21" ht="13.9" customHeight="1">
      <c r="C53" s="277"/>
      <c r="D53" s="1010"/>
      <c r="E53" s="1011"/>
      <c r="F53" s="1011"/>
      <c r="G53" s="1011"/>
      <c r="H53" s="1011"/>
      <c r="I53" s="1011"/>
      <c r="J53" s="1011"/>
      <c r="K53" s="1011"/>
      <c r="L53" s="1011"/>
      <c r="M53" s="1011"/>
      <c r="N53" s="1011"/>
      <c r="O53" s="1011"/>
      <c r="P53" s="1011"/>
      <c r="Q53" s="1011"/>
      <c r="R53" s="1011"/>
      <c r="S53" s="1011"/>
      <c r="T53" s="1011"/>
      <c r="U53" s="1012"/>
    </row>
    <row r="54" spans="3:21" ht="13.9" customHeight="1">
      <c r="C54" s="277"/>
      <c r="D54" s="1010"/>
      <c r="E54" s="1011"/>
      <c r="F54" s="1011"/>
      <c r="G54" s="1011"/>
      <c r="H54" s="1011"/>
      <c r="I54" s="1011"/>
      <c r="J54" s="1011"/>
      <c r="K54" s="1011"/>
      <c r="L54" s="1011"/>
      <c r="M54" s="1011"/>
      <c r="N54" s="1011"/>
      <c r="O54" s="1011"/>
      <c r="P54" s="1011"/>
      <c r="Q54" s="1011"/>
      <c r="R54" s="1011"/>
      <c r="S54" s="1011"/>
      <c r="T54" s="1011"/>
      <c r="U54" s="1012"/>
    </row>
    <row r="55" spans="3:21" ht="13.9" customHeight="1">
      <c r="C55" s="277"/>
      <c r="D55" s="1010"/>
      <c r="E55" s="1011"/>
      <c r="F55" s="1011"/>
      <c r="G55" s="1011"/>
      <c r="H55" s="1011"/>
      <c r="I55" s="1011"/>
      <c r="J55" s="1011"/>
      <c r="K55" s="1011"/>
      <c r="L55" s="1011"/>
      <c r="M55" s="1011"/>
      <c r="N55" s="1011"/>
      <c r="O55" s="1011"/>
      <c r="P55" s="1011"/>
      <c r="Q55" s="1011"/>
      <c r="R55" s="1011"/>
      <c r="S55" s="1011"/>
      <c r="T55" s="1011"/>
      <c r="U55" s="1012"/>
    </row>
    <row r="56" spans="3:21" ht="13.9" customHeight="1">
      <c r="C56" s="277"/>
      <c r="D56" s="1010"/>
      <c r="E56" s="1011"/>
      <c r="F56" s="1011"/>
      <c r="G56" s="1011"/>
      <c r="H56" s="1011"/>
      <c r="I56" s="1011"/>
      <c r="J56" s="1011"/>
      <c r="K56" s="1011"/>
      <c r="L56" s="1011"/>
      <c r="M56" s="1011"/>
      <c r="N56" s="1011"/>
      <c r="O56" s="1011"/>
      <c r="P56" s="1011"/>
      <c r="Q56" s="1011"/>
      <c r="R56" s="1011"/>
      <c r="S56" s="1011"/>
      <c r="T56" s="1011"/>
      <c r="U56" s="1012"/>
    </row>
    <row r="57" spans="3:21" ht="13.9" customHeight="1">
      <c r="C57" s="277"/>
      <c r="D57" s="1010"/>
      <c r="E57" s="1011"/>
      <c r="F57" s="1011"/>
      <c r="G57" s="1011"/>
      <c r="H57" s="1011"/>
      <c r="I57" s="1011"/>
      <c r="J57" s="1011"/>
      <c r="K57" s="1011"/>
      <c r="L57" s="1011"/>
      <c r="M57" s="1011"/>
      <c r="N57" s="1011"/>
      <c r="O57" s="1011"/>
      <c r="P57" s="1011"/>
      <c r="Q57" s="1011"/>
      <c r="R57" s="1011"/>
      <c r="S57" s="1011"/>
      <c r="T57" s="1011"/>
      <c r="U57" s="1012"/>
    </row>
    <row r="58" spans="3:21" ht="13.9" customHeight="1">
      <c r="C58" s="277"/>
      <c r="D58" s="1010"/>
      <c r="E58" s="1011"/>
      <c r="F58" s="1011"/>
      <c r="G58" s="1011"/>
      <c r="H58" s="1011"/>
      <c r="I58" s="1011"/>
      <c r="J58" s="1011"/>
      <c r="K58" s="1011"/>
      <c r="L58" s="1011"/>
      <c r="M58" s="1011"/>
      <c r="N58" s="1011"/>
      <c r="O58" s="1011"/>
      <c r="P58" s="1011"/>
      <c r="Q58" s="1011"/>
      <c r="R58" s="1011"/>
      <c r="S58" s="1011"/>
      <c r="T58" s="1011"/>
      <c r="U58" s="1012"/>
    </row>
    <row r="59" spans="3:21" ht="13.9" customHeight="1">
      <c r="C59" s="277"/>
      <c r="D59" s="1010"/>
      <c r="E59" s="1011"/>
      <c r="F59" s="1011"/>
      <c r="G59" s="1011"/>
      <c r="H59" s="1011"/>
      <c r="I59" s="1011"/>
      <c r="J59" s="1011"/>
      <c r="K59" s="1011"/>
      <c r="L59" s="1011"/>
      <c r="M59" s="1011"/>
      <c r="N59" s="1011"/>
      <c r="O59" s="1011"/>
      <c r="P59" s="1011"/>
      <c r="Q59" s="1011"/>
      <c r="R59" s="1011"/>
      <c r="S59" s="1011"/>
      <c r="T59" s="1011"/>
      <c r="U59" s="1012"/>
    </row>
    <row r="60" spans="3:21" ht="13.9" customHeight="1">
      <c r="C60" s="277"/>
      <c r="D60" s="1010"/>
      <c r="E60" s="1011"/>
      <c r="F60" s="1011"/>
      <c r="G60" s="1011"/>
      <c r="H60" s="1011"/>
      <c r="I60" s="1011"/>
      <c r="J60" s="1011"/>
      <c r="K60" s="1011"/>
      <c r="L60" s="1011"/>
      <c r="M60" s="1011"/>
      <c r="N60" s="1011"/>
      <c r="O60" s="1011"/>
      <c r="P60" s="1011"/>
      <c r="Q60" s="1011"/>
      <c r="R60" s="1011"/>
      <c r="S60" s="1011"/>
      <c r="T60" s="1011"/>
      <c r="U60" s="1012"/>
    </row>
    <row r="61" spans="3:21" ht="13.9" customHeight="1">
      <c r="C61" s="277"/>
      <c r="D61" s="1010"/>
      <c r="E61" s="1011"/>
      <c r="F61" s="1011"/>
      <c r="G61" s="1011"/>
      <c r="H61" s="1011"/>
      <c r="I61" s="1011"/>
      <c r="J61" s="1011"/>
      <c r="K61" s="1011"/>
      <c r="L61" s="1011"/>
      <c r="M61" s="1011"/>
      <c r="N61" s="1011"/>
      <c r="O61" s="1011"/>
      <c r="P61" s="1011"/>
      <c r="Q61" s="1011"/>
      <c r="R61" s="1011"/>
      <c r="S61" s="1011"/>
      <c r="T61" s="1011"/>
      <c r="U61" s="1012"/>
    </row>
    <row r="62" spans="3:21" ht="13.9" customHeight="1">
      <c r="C62" s="282"/>
      <c r="D62" s="1013"/>
      <c r="E62" s="1014"/>
      <c r="F62" s="1014"/>
      <c r="G62" s="1014"/>
      <c r="H62" s="1014"/>
      <c r="I62" s="1014"/>
      <c r="J62" s="1014"/>
      <c r="K62" s="1014"/>
      <c r="L62" s="1014"/>
      <c r="M62" s="1014"/>
      <c r="N62" s="1014"/>
      <c r="O62" s="1014"/>
      <c r="P62" s="1014"/>
      <c r="Q62" s="1014"/>
      <c r="R62" s="1014"/>
      <c r="S62" s="1014"/>
      <c r="T62" s="1014"/>
      <c r="U62" s="1015"/>
    </row>
    <row r="63" spans="3:21" ht="15" customHeight="1">
      <c r="C63" s="270" t="s">
        <v>302</v>
      </c>
      <c r="D63" s="269"/>
      <c r="E63" s="271"/>
      <c r="F63" s="283"/>
      <c r="G63" s="283"/>
      <c r="H63" s="283"/>
      <c r="I63" s="284"/>
      <c r="J63" s="284"/>
      <c r="K63" s="284"/>
      <c r="L63" s="285"/>
      <c r="M63" s="285"/>
      <c r="N63" s="285"/>
      <c r="O63" s="276"/>
      <c r="P63" s="276"/>
      <c r="Q63" s="276"/>
      <c r="R63" s="276"/>
      <c r="S63" s="284"/>
      <c r="T63" s="284"/>
      <c r="U63" s="286"/>
    </row>
    <row r="64" spans="3:21" ht="15" customHeight="1">
      <c r="C64" s="1023"/>
      <c r="D64" s="994" t="s">
        <v>17</v>
      </c>
      <c r="E64" s="1055" t="s">
        <v>182</v>
      </c>
      <c r="F64" s="33" t="s">
        <v>408</v>
      </c>
      <c r="G64" s="294"/>
      <c r="H64" s="294"/>
      <c r="I64" s="284"/>
      <c r="J64" s="284"/>
      <c r="K64" s="284"/>
      <c r="L64" s="285"/>
      <c r="M64" s="285"/>
      <c r="N64" s="285"/>
      <c r="O64" s="276"/>
      <c r="P64" s="276"/>
      <c r="Q64" s="276"/>
      <c r="R64" s="276"/>
      <c r="S64" s="284"/>
      <c r="T64" s="284"/>
      <c r="U64" s="286"/>
    </row>
    <row r="65" spans="1:24" ht="15" customHeight="1">
      <c r="A65" s="23">
        <v>5</v>
      </c>
      <c r="C65" s="1024"/>
      <c r="D65" s="1053"/>
      <c r="E65" s="1056"/>
      <c r="F65" s="288" t="s">
        <v>303</v>
      </c>
      <c r="G65" s="418"/>
      <c r="H65" s="418"/>
      <c r="I65" s="418"/>
      <c r="J65" s="418"/>
      <c r="K65" s="1028">
        <f>+表紙!K89</f>
        <v>8</v>
      </c>
      <c r="L65" s="1028"/>
      <c r="M65" s="1028"/>
      <c r="N65" s="195" t="s">
        <v>47</v>
      </c>
      <c r="O65" s="195"/>
      <c r="P65" s="6"/>
      <c r="Q65" s="1049" t="s">
        <v>323</v>
      </c>
      <c r="R65" s="1049"/>
      <c r="S65" s="1049"/>
      <c r="T65" s="1049"/>
      <c r="U65" s="1050"/>
      <c r="V65" s="384"/>
      <c r="W65" s="384"/>
      <c r="X65" s="44"/>
    </row>
    <row r="66" spans="1:24" ht="18" customHeight="1">
      <c r="A66" s="23">
        <v>6</v>
      </c>
      <c r="C66" s="1024"/>
      <c r="D66" s="1053"/>
      <c r="E66" s="1056"/>
      <c r="F66" s="274" t="s">
        <v>157</v>
      </c>
      <c r="G66" s="296"/>
      <c r="H66" s="296"/>
      <c r="I66" s="296"/>
      <c r="J66" s="296"/>
      <c r="K66" s="1057">
        <f>+表紙!K90</f>
        <v>342.37</v>
      </c>
      <c r="L66" s="1057"/>
      <c r="M66" s="1057"/>
      <c r="N66" s="1057"/>
      <c r="O66" s="1057"/>
      <c r="P66" s="296" t="s">
        <v>13</v>
      </c>
      <c r="Q66" s="1051"/>
      <c r="R66" s="1051"/>
      <c r="S66" s="1051"/>
      <c r="T66" s="1051"/>
      <c r="U66" s="1052"/>
      <c r="V66" s="384"/>
      <c r="W66" s="384"/>
      <c r="X66" s="419"/>
    </row>
    <row r="67" spans="1:24" ht="13.9" customHeight="1">
      <c r="C67" s="1024"/>
      <c r="D67" s="1053"/>
      <c r="E67" s="1056"/>
      <c r="F67" s="297"/>
      <c r="G67" s="297"/>
      <c r="H67" s="297"/>
      <c r="I67" s="298"/>
      <c r="J67" s="298"/>
      <c r="K67" s="298"/>
      <c r="L67" s="298"/>
      <c r="M67" s="298"/>
      <c r="N67" s="298"/>
      <c r="O67" s="299"/>
      <c r="P67" s="382"/>
      <c r="Q67" s="382"/>
      <c r="R67" s="382"/>
      <c r="S67" s="382"/>
      <c r="T67" s="382"/>
      <c r="U67" s="300"/>
      <c r="V67" s="419"/>
    </row>
    <row r="68" spans="1:24" ht="18" hidden="1" customHeight="1">
      <c r="C68" s="1024"/>
      <c r="D68" s="1053"/>
      <c r="E68" s="1056"/>
      <c r="F68" s="394"/>
      <c r="G68" s="431"/>
      <c r="H68" s="393"/>
      <c r="I68" s="393"/>
      <c r="J68" s="431"/>
      <c r="K68" s="393"/>
      <c r="L68" s="395"/>
      <c r="M68" s="431"/>
      <c r="N68" s="393"/>
      <c r="O68" s="396"/>
      <c r="P68" s="431"/>
      <c r="Q68" s="393"/>
      <c r="R68" s="396"/>
      <c r="S68" s="1048"/>
      <c r="T68" s="1048"/>
      <c r="U68" s="435"/>
      <c r="V68" s="316"/>
    </row>
    <row r="69" spans="1:24" ht="15" customHeight="1">
      <c r="C69" s="1024"/>
      <c r="D69" s="1053"/>
      <c r="E69" s="1056"/>
      <c r="F69" s="288" t="s">
        <v>183</v>
      </c>
      <c r="G69" s="301"/>
      <c r="H69" s="301"/>
      <c r="I69" s="195"/>
      <c r="J69" s="195"/>
      <c r="K69" s="195"/>
      <c r="L69" s="291"/>
      <c r="M69" s="291"/>
      <c r="N69" s="291"/>
      <c r="O69" s="292"/>
      <c r="P69" s="292"/>
      <c r="Q69" s="292"/>
      <c r="R69" s="292"/>
      <c r="S69" s="195"/>
      <c r="T69" s="195"/>
      <c r="U69" s="293"/>
      <c r="V69" s="316"/>
    </row>
    <row r="70" spans="1:24" ht="13.9" customHeight="1">
      <c r="C70" s="1024"/>
      <c r="D70" s="1053"/>
      <c r="E70" s="1056"/>
      <c r="F70" s="963" t="str">
        <f>IF(COUNTA(表紙!F94)=1,+表紙!F94,"")</f>
        <v>無用な廃水の発生抑制</v>
      </c>
      <c r="G70" s="964"/>
      <c r="H70" s="964"/>
      <c r="I70" s="964"/>
      <c r="J70" s="964"/>
      <c r="K70" s="964"/>
      <c r="L70" s="964"/>
      <c r="M70" s="964"/>
      <c r="N70" s="964"/>
      <c r="O70" s="964"/>
      <c r="P70" s="964"/>
      <c r="Q70" s="964"/>
      <c r="R70" s="964"/>
      <c r="S70" s="964"/>
      <c r="T70" s="964"/>
      <c r="U70" s="965"/>
      <c r="V70" s="316"/>
    </row>
    <row r="71" spans="1:24" ht="13.9" customHeight="1">
      <c r="C71" s="295"/>
      <c r="D71" s="1053"/>
      <c r="E71" s="1056"/>
      <c r="F71" s="963"/>
      <c r="G71" s="964"/>
      <c r="H71" s="964"/>
      <c r="I71" s="964"/>
      <c r="J71" s="964"/>
      <c r="K71" s="964"/>
      <c r="L71" s="964"/>
      <c r="M71" s="964"/>
      <c r="N71" s="964"/>
      <c r="O71" s="964"/>
      <c r="P71" s="964"/>
      <c r="Q71" s="964"/>
      <c r="R71" s="964"/>
      <c r="S71" s="964"/>
      <c r="T71" s="964"/>
      <c r="U71" s="965"/>
      <c r="V71" s="316"/>
    </row>
    <row r="72" spans="1:24" ht="13.9" customHeight="1">
      <c r="C72" s="295"/>
      <c r="D72" s="1053"/>
      <c r="E72" s="1056"/>
      <c r="F72" s="963"/>
      <c r="G72" s="964"/>
      <c r="H72" s="964"/>
      <c r="I72" s="964"/>
      <c r="J72" s="964"/>
      <c r="K72" s="964"/>
      <c r="L72" s="964"/>
      <c r="M72" s="964"/>
      <c r="N72" s="964"/>
      <c r="O72" s="964"/>
      <c r="P72" s="964"/>
      <c r="Q72" s="964"/>
      <c r="R72" s="964"/>
      <c r="S72" s="964"/>
      <c r="T72" s="964"/>
      <c r="U72" s="965"/>
      <c r="V72" s="316"/>
    </row>
    <row r="73" spans="1:24" ht="13.9" customHeight="1">
      <c r="C73" s="295"/>
      <c r="D73" s="1053"/>
      <c r="E73" s="1056"/>
      <c r="F73" s="963"/>
      <c r="G73" s="964"/>
      <c r="H73" s="964"/>
      <c r="I73" s="964"/>
      <c r="J73" s="964"/>
      <c r="K73" s="964"/>
      <c r="L73" s="964"/>
      <c r="M73" s="964"/>
      <c r="N73" s="964"/>
      <c r="O73" s="964"/>
      <c r="P73" s="964"/>
      <c r="Q73" s="964"/>
      <c r="R73" s="964"/>
      <c r="S73" s="964"/>
      <c r="T73" s="964"/>
      <c r="U73" s="965"/>
      <c r="V73" s="316"/>
    </row>
    <row r="74" spans="1:24" ht="13.9" customHeight="1">
      <c r="C74" s="295"/>
      <c r="D74" s="1053"/>
      <c r="E74" s="1056"/>
      <c r="F74" s="963"/>
      <c r="G74" s="964"/>
      <c r="H74" s="964"/>
      <c r="I74" s="964"/>
      <c r="J74" s="964"/>
      <c r="K74" s="964"/>
      <c r="L74" s="964"/>
      <c r="M74" s="964"/>
      <c r="N74" s="964"/>
      <c r="O74" s="964"/>
      <c r="P74" s="964"/>
      <c r="Q74" s="964"/>
      <c r="R74" s="964"/>
      <c r="S74" s="964"/>
      <c r="T74" s="964"/>
      <c r="U74" s="965"/>
      <c r="V74" s="316"/>
    </row>
    <row r="75" spans="1:24" ht="13.9" customHeight="1">
      <c r="C75" s="295"/>
      <c r="D75" s="1053"/>
      <c r="E75" s="1056"/>
      <c r="F75" s="963"/>
      <c r="G75" s="964"/>
      <c r="H75" s="964"/>
      <c r="I75" s="964"/>
      <c r="J75" s="964"/>
      <c r="K75" s="964"/>
      <c r="L75" s="964"/>
      <c r="M75" s="964"/>
      <c r="N75" s="964"/>
      <c r="O75" s="964"/>
      <c r="P75" s="964"/>
      <c r="Q75" s="964"/>
      <c r="R75" s="964"/>
      <c r="S75" s="964"/>
      <c r="T75" s="964"/>
      <c r="U75" s="965"/>
      <c r="V75" s="316"/>
    </row>
    <row r="76" spans="1:24" ht="13.9" customHeight="1">
      <c r="C76" s="295"/>
      <c r="D76" s="1053"/>
      <c r="E76" s="1056"/>
      <c r="F76" s="963"/>
      <c r="G76" s="964"/>
      <c r="H76" s="964"/>
      <c r="I76" s="964"/>
      <c r="J76" s="964"/>
      <c r="K76" s="964"/>
      <c r="L76" s="964"/>
      <c r="M76" s="964"/>
      <c r="N76" s="964"/>
      <c r="O76" s="964"/>
      <c r="P76" s="964"/>
      <c r="Q76" s="964"/>
      <c r="R76" s="964"/>
      <c r="S76" s="964"/>
      <c r="T76" s="964"/>
      <c r="U76" s="965"/>
      <c r="V76" s="316"/>
    </row>
    <row r="77" spans="1:24" ht="13.9" customHeight="1">
      <c r="C77" s="295"/>
      <c r="D77" s="1053"/>
      <c r="E77" s="1056"/>
      <c r="F77" s="963"/>
      <c r="G77" s="964"/>
      <c r="H77" s="964"/>
      <c r="I77" s="964"/>
      <c r="J77" s="964"/>
      <c r="K77" s="964"/>
      <c r="L77" s="964"/>
      <c r="M77" s="964"/>
      <c r="N77" s="964"/>
      <c r="O77" s="964"/>
      <c r="P77" s="964"/>
      <c r="Q77" s="964"/>
      <c r="R77" s="964"/>
      <c r="S77" s="964"/>
      <c r="T77" s="964"/>
      <c r="U77" s="965"/>
      <c r="V77" s="316"/>
    </row>
    <row r="78" spans="1:24" ht="13.9" customHeight="1">
      <c r="C78" s="295"/>
      <c r="D78" s="1054"/>
      <c r="E78" s="987"/>
      <c r="F78" s="966"/>
      <c r="G78" s="967"/>
      <c r="H78" s="967"/>
      <c r="I78" s="967"/>
      <c r="J78" s="967"/>
      <c r="K78" s="967"/>
      <c r="L78" s="967"/>
      <c r="M78" s="967"/>
      <c r="N78" s="967"/>
      <c r="O78" s="967"/>
      <c r="P78" s="967"/>
      <c r="Q78" s="967"/>
      <c r="R78" s="967"/>
      <c r="S78" s="967"/>
      <c r="T78" s="967"/>
      <c r="U78" s="968"/>
      <c r="V78" s="316"/>
    </row>
    <row r="79" spans="1:24" ht="15" customHeight="1">
      <c r="C79" s="1008"/>
      <c r="D79" s="954" t="s">
        <v>19</v>
      </c>
      <c r="E79" s="960" t="s">
        <v>185</v>
      </c>
      <c r="F79" s="417" t="s">
        <v>409</v>
      </c>
      <c r="G79" s="294"/>
      <c r="H79" s="294"/>
      <c r="I79" s="284"/>
      <c r="J79" s="284"/>
      <c r="K79" s="284"/>
      <c r="L79" s="285"/>
      <c r="M79" s="285"/>
      <c r="N79" s="285"/>
      <c r="O79" s="276"/>
      <c r="P79" s="276"/>
      <c r="Q79" s="276"/>
      <c r="R79" s="276"/>
      <c r="S79" s="284"/>
      <c r="T79" s="420"/>
      <c r="U79" s="421"/>
      <c r="V79" s="316"/>
    </row>
    <row r="80" spans="1:24" ht="15" customHeight="1">
      <c r="A80" s="23">
        <v>7</v>
      </c>
      <c r="C80" s="1009"/>
      <c r="D80" s="955"/>
      <c r="E80" s="961"/>
      <c r="F80" s="288" t="s">
        <v>303</v>
      </c>
      <c r="G80" s="292"/>
      <c r="H80" s="292"/>
      <c r="I80" s="292"/>
      <c r="J80" s="292"/>
      <c r="K80" s="1028">
        <f>+表紙!K104</f>
        <v>10</v>
      </c>
      <c r="L80" s="1028"/>
      <c r="M80" s="1028"/>
      <c r="N80" s="195" t="s">
        <v>47</v>
      </c>
      <c r="O80" s="195"/>
      <c r="P80" s="6"/>
      <c r="Q80" s="1049" t="s">
        <v>324</v>
      </c>
      <c r="R80" s="1049"/>
      <c r="S80" s="1049"/>
      <c r="T80" s="1049"/>
      <c r="U80" s="1050"/>
      <c r="V80" s="384"/>
      <c r="W80" s="384"/>
      <c r="X80" s="422"/>
    </row>
    <row r="81" spans="1:24" ht="18" customHeight="1">
      <c r="A81" s="23">
        <v>8</v>
      </c>
      <c r="C81" s="1009"/>
      <c r="D81" s="955"/>
      <c r="E81" s="961"/>
      <c r="F81" s="274" t="s">
        <v>157</v>
      </c>
      <c r="G81" s="296"/>
      <c r="H81" s="296"/>
      <c r="I81" s="296"/>
      <c r="J81" s="296"/>
      <c r="K81" s="1057">
        <f>+表紙!K105</f>
        <v>312.02</v>
      </c>
      <c r="L81" s="1057"/>
      <c r="M81" s="1057"/>
      <c r="N81" s="1057"/>
      <c r="O81" s="1057"/>
      <c r="P81" s="299" t="s">
        <v>13</v>
      </c>
      <c r="Q81" s="1051"/>
      <c r="R81" s="1051"/>
      <c r="S81" s="1051"/>
      <c r="T81" s="1051"/>
      <c r="U81" s="1052"/>
      <c r="V81" s="384"/>
      <c r="W81" s="384"/>
      <c r="X81" s="304"/>
    </row>
    <row r="82" spans="1:24" ht="13.9" customHeight="1">
      <c r="C82" s="1009"/>
      <c r="D82" s="955"/>
      <c r="E82" s="961"/>
      <c r="F82" s="305"/>
      <c r="G82" s="297"/>
      <c r="H82" s="297"/>
      <c r="I82" s="298"/>
      <c r="J82" s="298"/>
      <c r="K82" s="298"/>
      <c r="L82" s="298"/>
      <c r="M82" s="298"/>
      <c r="N82" s="298"/>
      <c r="O82" s="299"/>
      <c r="P82" s="382"/>
      <c r="Q82" s="382"/>
      <c r="R82" s="382"/>
      <c r="S82" s="382"/>
      <c r="T82" s="382"/>
      <c r="U82" s="300"/>
      <c r="V82" s="304"/>
    </row>
    <row r="83" spans="1:24" ht="18" hidden="1" customHeight="1">
      <c r="A83" s="23">
        <v>9</v>
      </c>
      <c r="C83" s="1009"/>
      <c r="D83" s="955"/>
      <c r="E83" s="961"/>
      <c r="F83" s="394"/>
      <c r="G83" s="430"/>
      <c r="H83" s="393"/>
      <c r="I83" s="393"/>
      <c r="J83" s="430"/>
      <c r="K83" s="393"/>
      <c r="L83" s="395"/>
      <c r="M83" s="430"/>
      <c r="N83" s="393"/>
      <c r="O83" s="396"/>
      <c r="P83" s="430"/>
      <c r="Q83" s="393"/>
      <c r="R83" s="396"/>
      <c r="S83" s="1029"/>
      <c r="T83" s="1029"/>
      <c r="U83" s="435"/>
      <c r="V83" s="316"/>
    </row>
    <row r="84" spans="1:24" ht="15" customHeight="1">
      <c r="C84" s="1009"/>
      <c r="D84" s="955"/>
      <c r="E84" s="961"/>
      <c r="F84" s="288" t="s">
        <v>184</v>
      </c>
      <c r="G84" s="301"/>
      <c r="H84" s="301"/>
      <c r="I84" s="195"/>
      <c r="J84" s="195"/>
      <c r="K84" s="195"/>
      <c r="L84" s="291"/>
      <c r="M84" s="291"/>
      <c r="N84" s="291"/>
      <c r="O84" s="292"/>
      <c r="P84" s="292"/>
      <c r="Q84" s="292"/>
      <c r="R84" s="292"/>
      <c r="S84" s="195"/>
      <c r="T84" s="195"/>
      <c r="U84" s="293"/>
      <c r="V84" s="316"/>
    </row>
    <row r="85" spans="1:24" ht="13.9" customHeight="1">
      <c r="C85" s="1009"/>
      <c r="D85" s="955"/>
      <c r="E85" s="961"/>
      <c r="F85" s="963" t="str">
        <f>IF(COUNTA(表紙!F109)=1,+表紙!F109,"")</f>
        <v>廃棄物の削減</v>
      </c>
      <c r="G85" s="964"/>
      <c r="H85" s="964"/>
      <c r="I85" s="964"/>
      <c r="J85" s="964"/>
      <c r="K85" s="964"/>
      <c r="L85" s="964"/>
      <c r="M85" s="964"/>
      <c r="N85" s="964"/>
      <c r="O85" s="964"/>
      <c r="P85" s="964"/>
      <c r="Q85" s="964"/>
      <c r="R85" s="964"/>
      <c r="S85" s="964"/>
      <c r="T85" s="964"/>
      <c r="U85" s="965"/>
      <c r="V85" s="316"/>
    </row>
    <row r="86" spans="1:24" ht="13.9" customHeight="1">
      <c r="C86" s="303"/>
      <c r="D86" s="955"/>
      <c r="E86" s="961"/>
      <c r="F86" s="963"/>
      <c r="G86" s="964"/>
      <c r="H86" s="964"/>
      <c r="I86" s="964"/>
      <c r="J86" s="964"/>
      <c r="K86" s="964"/>
      <c r="L86" s="964"/>
      <c r="M86" s="964"/>
      <c r="N86" s="964"/>
      <c r="O86" s="964"/>
      <c r="P86" s="964"/>
      <c r="Q86" s="964"/>
      <c r="R86" s="964"/>
      <c r="S86" s="964"/>
      <c r="T86" s="964"/>
      <c r="U86" s="965"/>
      <c r="V86" s="316"/>
    </row>
    <row r="87" spans="1:24" ht="13.9" customHeight="1">
      <c r="C87" s="303"/>
      <c r="D87" s="955"/>
      <c r="E87" s="961"/>
      <c r="F87" s="963"/>
      <c r="G87" s="964"/>
      <c r="H87" s="964"/>
      <c r="I87" s="964"/>
      <c r="J87" s="964"/>
      <c r="K87" s="964"/>
      <c r="L87" s="964"/>
      <c r="M87" s="964"/>
      <c r="N87" s="964"/>
      <c r="O87" s="964"/>
      <c r="P87" s="964"/>
      <c r="Q87" s="964"/>
      <c r="R87" s="964"/>
      <c r="S87" s="964"/>
      <c r="T87" s="964"/>
      <c r="U87" s="965"/>
      <c r="V87" s="316"/>
    </row>
    <row r="88" spans="1:24" ht="13.9" customHeight="1">
      <c r="C88" s="303"/>
      <c r="D88" s="955"/>
      <c r="E88" s="961"/>
      <c r="F88" s="963"/>
      <c r="G88" s="964"/>
      <c r="H88" s="964"/>
      <c r="I88" s="964"/>
      <c r="J88" s="964"/>
      <c r="K88" s="964"/>
      <c r="L88" s="964"/>
      <c r="M88" s="964"/>
      <c r="N88" s="964"/>
      <c r="O88" s="964"/>
      <c r="P88" s="964"/>
      <c r="Q88" s="964"/>
      <c r="R88" s="964"/>
      <c r="S88" s="964"/>
      <c r="T88" s="964"/>
      <c r="U88" s="965"/>
      <c r="V88" s="316"/>
    </row>
    <row r="89" spans="1:24" ht="13.9" customHeight="1">
      <c r="C89" s="303"/>
      <c r="D89" s="955"/>
      <c r="E89" s="961"/>
      <c r="F89" s="963"/>
      <c r="G89" s="964"/>
      <c r="H89" s="964"/>
      <c r="I89" s="964"/>
      <c r="J89" s="964"/>
      <c r="K89" s="964"/>
      <c r="L89" s="964"/>
      <c r="M89" s="964"/>
      <c r="N89" s="964"/>
      <c r="O89" s="964"/>
      <c r="P89" s="964"/>
      <c r="Q89" s="964"/>
      <c r="R89" s="964"/>
      <c r="S89" s="964"/>
      <c r="T89" s="964"/>
      <c r="U89" s="965"/>
      <c r="V89" s="316"/>
    </row>
    <row r="90" spans="1:24" ht="13.9" customHeight="1">
      <c r="C90" s="303"/>
      <c r="D90" s="955"/>
      <c r="E90" s="961"/>
      <c r="F90" s="963"/>
      <c r="G90" s="964"/>
      <c r="H90" s="964"/>
      <c r="I90" s="964"/>
      <c r="J90" s="964"/>
      <c r="K90" s="964"/>
      <c r="L90" s="964"/>
      <c r="M90" s="964"/>
      <c r="N90" s="964"/>
      <c r="O90" s="964"/>
      <c r="P90" s="964"/>
      <c r="Q90" s="964"/>
      <c r="R90" s="964"/>
      <c r="S90" s="964"/>
      <c r="T90" s="964"/>
      <c r="U90" s="965"/>
      <c r="V90" s="316"/>
    </row>
    <row r="91" spans="1:24" ht="13.9" customHeight="1">
      <c r="C91" s="303"/>
      <c r="D91" s="955"/>
      <c r="E91" s="961"/>
      <c r="F91" s="963"/>
      <c r="G91" s="964"/>
      <c r="H91" s="964"/>
      <c r="I91" s="964"/>
      <c r="J91" s="964"/>
      <c r="K91" s="964"/>
      <c r="L91" s="964"/>
      <c r="M91" s="964"/>
      <c r="N91" s="964"/>
      <c r="O91" s="964"/>
      <c r="P91" s="964"/>
      <c r="Q91" s="964"/>
      <c r="R91" s="964"/>
      <c r="S91" s="964"/>
      <c r="T91" s="964"/>
      <c r="U91" s="965"/>
      <c r="V91" s="316"/>
    </row>
    <row r="92" spans="1:24" ht="13.9" customHeight="1">
      <c r="C92" s="303"/>
      <c r="D92" s="955"/>
      <c r="E92" s="961"/>
      <c r="F92" s="963"/>
      <c r="G92" s="964"/>
      <c r="H92" s="964"/>
      <c r="I92" s="964"/>
      <c r="J92" s="964"/>
      <c r="K92" s="964"/>
      <c r="L92" s="964"/>
      <c r="M92" s="964"/>
      <c r="N92" s="964"/>
      <c r="O92" s="964"/>
      <c r="P92" s="964"/>
      <c r="Q92" s="964"/>
      <c r="R92" s="964"/>
      <c r="S92" s="964"/>
      <c r="T92" s="964"/>
      <c r="U92" s="965"/>
      <c r="V92" s="316"/>
    </row>
    <row r="93" spans="1:24" ht="13.9" customHeight="1">
      <c r="C93" s="306"/>
      <c r="D93" s="956"/>
      <c r="E93" s="962"/>
      <c r="F93" s="966"/>
      <c r="G93" s="967"/>
      <c r="H93" s="967"/>
      <c r="I93" s="967"/>
      <c r="J93" s="967"/>
      <c r="K93" s="967"/>
      <c r="L93" s="967"/>
      <c r="M93" s="967"/>
      <c r="N93" s="967"/>
      <c r="O93" s="967"/>
      <c r="P93" s="967"/>
      <c r="Q93" s="967"/>
      <c r="R93" s="967"/>
      <c r="S93" s="967"/>
      <c r="T93" s="967"/>
      <c r="U93" s="968"/>
      <c r="V93" s="316"/>
    </row>
    <row r="94" spans="1:24" ht="15" customHeight="1">
      <c r="C94" s="270" t="s">
        <v>304</v>
      </c>
      <c r="D94" s="307"/>
      <c r="E94" s="308"/>
      <c r="F94" s="309"/>
      <c r="G94" s="309"/>
      <c r="H94" s="309"/>
      <c r="I94" s="310"/>
      <c r="J94" s="310"/>
      <c r="K94" s="310"/>
      <c r="L94" s="310"/>
      <c r="M94" s="310"/>
      <c r="N94" s="310"/>
      <c r="O94" s="310"/>
      <c r="P94" s="310"/>
      <c r="Q94" s="310"/>
      <c r="R94" s="310"/>
      <c r="S94" s="310"/>
      <c r="T94" s="310"/>
      <c r="U94" s="311"/>
      <c r="V94" s="316"/>
    </row>
    <row r="95" spans="1:24" ht="15" customHeight="1">
      <c r="C95" s="238"/>
      <c r="D95" s="954" t="s">
        <v>17</v>
      </c>
      <c r="E95" s="960" t="s">
        <v>182</v>
      </c>
      <c r="F95" s="292" t="s">
        <v>305</v>
      </c>
      <c r="G95" s="301"/>
      <c r="H95" s="301"/>
      <c r="I95" s="312"/>
      <c r="J95" s="312"/>
      <c r="K95" s="312"/>
      <c r="L95" s="312"/>
      <c r="M95" s="312"/>
      <c r="N95" s="312"/>
      <c r="O95" s="312"/>
      <c r="P95" s="312"/>
      <c r="Q95" s="312"/>
      <c r="R95" s="312"/>
      <c r="S95" s="312"/>
      <c r="T95" s="408"/>
      <c r="U95" s="423"/>
      <c r="V95" s="316"/>
    </row>
    <row r="96" spans="1:24" ht="13.9" customHeight="1">
      <c r="C96" s="238"/>
      <c r="D96" s="955"/>
      <c r="E96" s="961"/>
      <c r="F96" s="963" t="str">
        <f>IF(COUNTA(表紙!F120)=1,+表紙!F120,"")</f>
        <v>有害物が普通の廃棄物（廃液）に混入し、特管廃棄物になる事の防止</v>
      </c>
      <c r="G96" s="964"/>
      <c r="H96" s="964"/>
      <c r="I96" s="964"/>
      <c r="J96" s="964"/>
      <c r="K96" s="964"/>
      <c r="L96" s="964"/>
      <c r="M96" s="964"/>
      <c r="N96" s="964"/>
      <c r="O96" s="964"/>
      <c r="P96" s="964"/>
      <c r="Q96" s="964"/>
      <c r="R96" s="964"/>
      <c r="S96" s="964"/>
      <c r="T96" s="964"/>
      <c r="U96" s="965"/>
      <c r="V96" s="316"/>
      <c r="W96" s="350"/>
      <c r="X96" s="350"/>
    </row>
    <row r="97" spans="3:24" ht="13.9" customHeight="1">
      <c r="C97" s="238"/>
      <c r="D97" s="955"/>
      <c r="E97" s="961"/>
      <c r="F97" s="963"/>
      <c r="G97" s="964"/>
      <c r="H97" s="964"/>
      <c r="I97" s="964"/>
      <c r="J97" s="964"/>
      <c r="K97" s="964"/>
      <c r="L97" s="964"/>
      <c r="M97" s="964"/>
      <c r="N97" s="964"/>
      <c r="O97" s="964"/>
      <c r="P97" s="964"/>
      <c r="Q97" s="964"/>
      <c r="R97" s="964"/>
      <c r="S97" s="964"/>
      <c r="T97" s="964"/>
      <c r="U97" s="965"/>
      <c r="V97" s="316"/>
      <c r="W97" s="350"/>
      <c r="X97" s="350"/>
    </row>
    <row r="98" spans="3:24" ht="13.9" customHeight="1">
      <c r="C98" s="238"/>
      <c r="D98" s="955"/>
      <c r="E98" s="961"/>
      <c r="F98" s="963"/>
      <c r="G98" s="964"/>
      <c r="H98" s="964"/>
      <c r="I98" s="964"/>
      <c r="J98" s="964"/>
      <c r="K98" s="964"/>
      <c r="L98" s="964"/>
      <c r="M98" s="964"/>
      <c r="N98" s="964"/>
      <c r="O98" s="964"/>
      <c r="P98" s="964"/>
      <c r="Q98" s="964"/>
      <c r="R98" s="964"/>
      <c r="S98" s="964"/>
      <c r="T98" s="964"/>
      <c r="U98" s="965"/>
      <c r="V98" s="316"/>
      <c r="W98" s="350"/>
      <c r="X98" s="350"/>
    </row>
    <row r="99" spans="3:24" ht="13.9" customHeight="1">
      <c r="C99" s="238"/>
      <c r="D99" s="955"/>
      <c r="E99" s="961"/>
      <c r="F99" s="963"/>
      <c r="G99" s="964"/>
      <c r="H99" s="964"/>
      <c r="I99" s="964"/>
      <c r="J99" s="964"/>
      <c r="K99" s="964"/>
      <c r="L99" s="964"/>
      <c r="M99" s="964"/>
      <c r="N99" s="964"/>
      <c r="O99" s="964"/>
      <c r="P99" s="964"/>
      <c r="Q99" s="964"/>
      <c r="R99" s="964"/>
      <c r="S99" s="964"/>
      <c r="T99" s="964"/>
      <c r="U99" s="965"/>
      <c r="V99" s="316"/>
      <c r="W99" s="350"/>
      <c r="X99" s="350"/>
    </row>
    <row r="100" spans="3:24" ht="13.9" customHeight="1">
      <c r="C100" s="238"/>
      <c r="D100" s="956"/>
      <c r="E100" s="962"/>
      <c r="F100" s="966"/>
      <c r="G100" s="967"/>
      <c r="H100" s="967"/>
      <c r="I100" s="967"/>
      <c r="J100" s="967"/>
      <c r="K100" s="967"/>
      <c r="L100" s="967"/>
      <c r="M100" s="967"/>
      <c r="N100" s="967"/>
      <c r="O100" s="967"/>
      <c r="P100" s="967"/>
      <c r="Q100" s="967"/>
      <c r="R100" s="967"/>
      <c r="S100" s="967"/>
      <c r="T100" s="967"/>
      <c r="U100" s="968"/>
      <c r="V100" s="316"/>
      <c r="W100" s="350"/>
      <c r="X100" s="350"/>
    </row>
    <row r="101" spans="3:24" ht="15" customHeight="1">
      <c r="C101" s="313"/>
      <c r="D101" s="954" t="s">
        <v>19</v>
      </c>
      <c r="E101" s="960" t="s">
        <v>185</v>
      </c>
      <c r="F101" s="288" t="s">
        <v>306</v>
      </c>
      <c r="G101" s="292"/>
      <c r="H101" s="292"/>
      <c r="I101" s="314"/>
      <c r="J101" s="314"/>
      <c r="K101" s="314"/>
      <c r="L101" s="314"/>
      <c r="M101" s="314"/>
      <c r="N101" s="314"/>
      <c r="O101" s="314"/>
      <c r="P101" s="314"/>
      <c r="Q101" s="314"/>
      <c r="R101" s="314"/>
      <c r="S101" s="314"/>
      <c r="T101" s="405"/>
      <c r="U101" s="424"/>
      <c r="V101" s="316"/>
      <c r="W101" s="350"/>
      <c r="X101" s="350"/>
    </row>
    <row r="102" spans="3:24" ht="13.9" customHeight="1">
      <c r="C102" s="313"/>
      <c r="D102" s="955"/>
      <c r="E102" s="961"/>
      <c r="F102" s="1058" t="str">
        <f>IF(COUNTA(表紙!F126)=1,+表紙!F126,"")</f>
        <v>有害でない材料への転換の検討</v>
      </c>
      <c r="G102" s="1059"/>
      <c r="H102" s="1059"/>
      <c r="I102" s="1059"/>
      <c r="J102" s="1059"/>
      <c r="K102" s="1059"/>
      <c r="L102" s="1059"/>
      <c r="M102" s="1059"/>
      <c r="N102" s="1059"/>
      <c r="O102" s="1059"/>
      <c r="P102" s="1059"/>
      <c r="Q102" s="1059"/>
      <c r="R102" s="1059"/>
      <c r="S102" s="1059"/>
      <c r="T102" s="1059"/>
      <c r="U102" s="1060"/>
      <c r="V102" s="316"/>
      <c r="W102" s="350"/>
      <c r="X102" s="350"/>
    </row>
    <row r="103" spans="3:24" ht="13.9" customHeight="1">
      <c r="C103" s="238"/>
      <c r="D103" s="955"/>
      <c r="E103" s="961"/>
      <c r="F103" s="1058"/>
      <c r="G103" s="1059"/>
      <c r="H103" s="1059"/>
      <c r="I103" s="1059"/>
      <c r="J103" s="1059"/>
      <c r="K103" s="1059"/>
      <c r="L103" s="1059"/>
      <c r="M103" s="1059"/>
      <c r="N103" s="1059"/>
      <c r="O103" s="1059"/>
      <c r="P103" s="1059"/>
      <c r="Q103" s="1059"/>
      <c r="R103" s="1059"/>
      <c r="S103" s="1059"/>
      <c r="T103" s="1059"/>
      <c r="U103" s="1060"/>
      <c r="V103" s="316"/>
      <c r="W103" s="350"/>
      <c r="X103" s="350"/>
    </row>
    <row r="104" spans="3:24" ht="13.9" customHeight="1">
      <c r="C104" s="313"/>
      <c r="D104" s="955"/>
      <c r="E104" s="961"/>
      <c r="F104" s="1058"/>
      <c r="G104" s="1059"/>
      <c r="H104" s="1059"/>
      <c r="I104" s="1059"/>
      <c r="J104" s="1059"/>
      <c r="K104" s="1059"/>
      <c r="L104" s="1059"/>
      <c r="M104" s="1059"/>
      <c r="N104" s="1059"/>
      <c r="O104" s="1059"/>
      <c r="P104" s="1059"/>
      <c r="Q104" s="1059"/>
      <c r="R104" s="1059"/>
      <c r="S104" s="1059"/>
      <c r="T104" s="1059"/>
      <c r="U104" s="1060"/>
      <c r="V104" s="316"/>
      <c r="W104" s="350"/>
      <c r="X104" s="350"/>
    </row>
    <row r="105" spans="3:24" ht="13.9" customHeight="1">
      <c r="C105" s="313"/>
      <c r="D105" s="955"/>
      <c r="E105" s="961"/>
      <c r="F105" s="1058"/>
      <c r="G105" s="1059"/>
      <c r="H105" s="1059"/>
      <c r="I105" s="1059"/>
      <c r="J105" s="1059"/>
      <c r="K105" s="1059"/>
      <c r="L105" s="1059"/>
      <c r="M105" s="1059"/>
      <c r="N105" s="1059"/>
      <c r="O105" s="1059"/>
      <c r="P105" s="1059"/>
      <c r="Q105" s="1059"/>
      <c r="R105" s="1059"/>
      <c r="S105" s="1059"/>
      <c r="T105" s="1059"/>
      <c r="U105" s="1060"/>
      <c r="V105" s="316"/>
      <c r="W105" s="350"/>
      <c r="X105" s="350"/>
    </row>
    <row r="106" spans="3:24" ht="13.9" customHeight="1">
      <c r="C106" s="317"/>
      <c r="D106" s="956"/>
      <c r="E106" s="962"/>
      <c r="F106" s="1061"/>
      <c r="G106" s="1062"/>
      <c r="H106" s="1062"/>
      <c r="I106" s="1062"/>
      <c r="J106" s="1062"/>
      <c r="K106" s="1062"/>
      <c r="L106" s="1062"/>
      <c r="M106" s="1062"/>
      <c r="N106" s="1062"/>
      <c r="O106" s="1062"/>
      <c r="P106" s="1062"/>
      <c r="Q106" s="1062"/>
      <c r="R106" s="1062"/>
      <c r="S106" s="1062"/>
      <c r="T106" s="1062"/>
      <c r="U106" s="1063"/>
      <c r="V106" s="316"/>
      <c r="W106" s="350"/>
      <c r="X106" s="350"/>
    </row>
    <row r="107" spans="3:24" ht="13.9" customHeight="1">
      <c r="C107" s="969" t="s">
        <v>389</v>
      </c>
      <c r="D107" s="969"/>
      <c r="E107" s="969"/>
      <c r="F107" s="969"/>
      <c r="G107" s="969"/>
      <c r="H107" s="969"/>
      <c r="I107" s="969"/>
      <c r="J107" s="969"/>
      <c r="K107" s="969"/>
      <c r="L107" s="969"/>
      <c r="M107" s="969"/>
      <c r="N107" s="969"/>
      <c r="O107" s="969"/>
      <c r="P107" s="969"/>
      <c r="Q107" s="969"/>
      <c r="R107" s="969"/>
      <c r="S107" s="969"/>
      <c r="T107" s="969"/>
      <c r="U107" s="969"/>
      <c r="V107" s="316"/>
      <c r="W107" s="350"/>
      <c r="X107" s="350"/>
    </row>
    <row r="108" spans="3:24" ht="15" customHeight="1">
      <c r="C108" s="270" t="s">
        <v>307</v>
      </c>
      <c r="D108" s="318"/>
      <c r="E108" s="318"/>
      <c r="F108" s="249"/>
      <c r="G108" s="249"/>
      <c r="H108" s="249"/>
      <c r="I108" s="249"/>
      <c r="J108" s="249"/>
      <c r="K108" s="249"/>
      <c r="L108" s="249"/>
      <c r="M108" s="249"/>
      <c r="N108" s="249"/>
      <c r="O108" s="249"/>
      <c r="P108" s="249"/>
      <c r="Q108" s="249"/>
      <c r="R108" s="249"/>
      <c r="S108" s="249"/>
      <c r="T108" s="249"/>
      <c r="U108" s="319"/>
      <c r="V108" s="316"/>
      <c r="W108" s="350"/>
      <c r="X108" s="350"/>
    </row>
    <row r="109" spans="3:24" ht="15" customHeight="1">
      <c r="C109" s="320"/>
      <c r="D109" s="954" t="s">
        <v>17</v>
      </c>
      <c r="E109" s="957" t="s">
        <v>182</v>
      </c>
      <c r="F109" s="33" t="s">
        <v>408</v>
      </c>
      <c r="G109" s="276"/>
      <c r="H109" s="276"/>
      <c r="I109" s="284"/>
      <c r="J109" s="284"/>
      <c r="K109" s="284"/>
      <c r="L109" s="285"/>
      <c r="M109" s="285"/>
      <c r="N109" s="285"/>
      <c r="O109" s="276"/>
      <c r="P109" s="276"/>
      <c r="Q109" s="276"/>
      <c r="R109" s="276"/>
      <c r="S109" s="284"/>
      <c r="T109" s="284"/>
      <c r="U109" s="286"/>
      <c r="V109" s="316"/>
      <c r="W109" s="350"/>
      <c r="X109" s="350"/>
    </row>
    <row r="110" spans="3:24" ht="30" customHeight="1">
      <c r="C110" s="320"/>
      <c r="D110" s="955"/>
      <c r="E110" s="958"/>
      <c r="F110" s="760" t="s">
        <v>308</v>
      </c>
      <c r="G110" s="761"/>
      <c r="H110" s="761"/>
      <c r="I110" s="761"/>
      <c r="J110" s="761"/>
      <c r="K110" s="951" t="str">
        <f>+表紙!K134</f>
        <v>0</v>
      </c>
      <c r="L110" s="951"/>
      <c r="M110" s="951"/>
      <c r="N110" s="951"/>
      <c r="O110" s="951"/>
      <c r="P110" s="321" t="s">
        <v>13</v>
      </c>
      <c r="Q110" s="952" t="s">
        <v>331</v>
      </c>
      <c r="R110" s="952"/>
      <c r="S110" s="952"/>
      <c r="T110" s="952"/>
      <c r="U110" s="953"/>
      <c r="V110" s="384"/>
      <c r="W110" s="384"/>
      <c r="X110" s="316"/>
    </row>
    <row r="111" spans="3:24" ht="13.9" customHeight="1">
      <c r="C111" s="320"/>
      <c r="D111" s="955"/>
      <c r="E111" s="958"/>
      <c r="F111" s="292" t="s">
        <v>183</v>
      </c>
      <c r="G111" s="292"/>
      <c r="H111" s="292"/>
      <c r="I111" s="314"/>
      <c r="J111" s="314"/>
      <c r="K111" s="314"/>
      <c r="L111" s="314"/>
      <c r="M111" s="314"/>
      <c r="N111" s="314"/>
      <c r="O111" s="314"/>
      <c r="P111" s="314"/>
      <c r="Q111" s="314"/>
      <c r="R111" s="314"/>
      <c r="S111" s="314"/>
      <c r="T111" s="314"/>
      <c r="U111" s="424"/>
      <c r="V111" s="316"/>
      <c r="W111" s="350"/>
      <c r="X111" s="350"/>
    </row>
    <row r="112" spans="3:24" ht="13.9" customHeight="1">
      <c r="C112" s="320"/>
      <c r="D112" s="955"/>
      <c r="E112" s="958"/>
      <c r="F112" s="963" t="str">
        <f>IF(COUNTA(表紙!F136)=1,+表紙!F136,"")</f>
        <v>特管産廃となる対象は、再生利用はしていない。</v>
      </c>
      <c r="G112" s="964"/>
      <c r="H112" s="964"/>
      <c r="I112" s="964"/>
      <c r="J112" s="964"/>
      <c r="K112" s="964"/>
      <c r="L112" s="964"/>
      <c r="M112" s="964"/>
      <c r="N112" s="964"/>
      <c r="O112" s="964"/>
      <c r="P112" s="964"/>
      <c r="Q112" s="964"/>
      <c r="R112" s="964"/>
      <c r="S112" s="964"/>
      <c r="T112" s="964"/>
      <c r="U112" s="965"/>
      <c r="V112" s="316"/>
      <c r="W112" s="350"/>
      <c r="X112" s="350"/>
    </row>
    <row r="113" spans="3:24" ht="13.9" customHeight="1">
      <c r="C113" s="320"/>
      <c r="D113" s="955"/>
      <c r="E113" s="958"/>
      <c r="F113" s="963"/>
      <c r="G113" s="964"/>
      <c r="H113" s="964"/>
      <c r="I113" s="964"/>
      <c r="J113" s="964"/>
      <c r="K113" s="964"/>
      <c r="L113" s="964"/>
      <c r="M113" s="964"/>
      <c r="N113" s="964"/>
      <c r="O113" s="964"/>
      <c r="P113" s="964"/>
      <c r="Q113" s="964"/>
      <c r="R113" s="964"/>
      <c r="S113" s="964"/>
      <c r="T113" s="964"/>
      <c r="U113" s="965"/>
      <c r="V113" s="316"/>
      <c r="W113" s="350"/>
      <c r="X113" s="350"/>
    </row>
    <row r="114" spans="3:24" ht="13.9" customHeight="1">
      <c r="C114" s="320"/>
      <c r="D114" s="955"/>
      <c r="E114" s="958"/>
      <c r="F114" s="963"/>
      <c r="G114" s="964"/>
      <c r="H114" s="964"/>
      <c r="I114" s="964"/>
      <c r="J114" s="964"/>
      <c r="K114" s="964"/>
      <c r="L114" s="964"/>
      <c r="M114" s="964"/>
      <c r="N114" s="964"/>
      <c r="O114" s="964"/>
      <c r="P114" s="964"/>
      <c r="Q114" s="964"/>
      <c r="R114" s="964"/>
      <c r="S114" s="964"/>
      <c r="T114" s="964"/>
      <c r="U114" s="965"/>
      <c r="V114" s="316"/>
      <c r="W114" s="350"/>
      <c r="X114" s="350"/>
    </row>
    <row r="115" spans="3:24" ht="13.9" customHeight="1">
      <c r="C115" s="320"/>
      <c r="D115" s="955"/>
      <c r="E115" s="958"/>
      <c r="F115" s="963"/>
      <c r="G115" s="964"/>
      <c r="H115" s="964"/>
      <c r="I115" s="964"/>
      <c r="J115" s="964"/>
      <c r="K115" s="964"/>
      <c r="L115" s="964"/>
      <c r="M115" s="964"/>
      <c r="N115" s="964"/>
      <c r="O115" s="964"/>
      <c r="P115" s="964"/>
      <c r="Q115" s="964"/>
      <c r="R115" s="964"/>
      <c r="S115" s="964"/>
      <c r="T115" s="964"/>
      <c r="U115" s="965"/>
      <c r="V115" s="316"/>
      <c r="W115" s="350"/>
      <c r="X115" s="350"/>
    </row>
    <row r="116" spans="3:24" ht="13.9" customHeight="1">
      <c r="C116" s="320"/>
      <c r="D116" s="955"/>
      <c r="E116" s="958"/>
      <c r="F116" s="963"/>
      <c r="G116" s="964"/>
      <c r="H116" s="964"/>
      <c r="I116" s="964"/>
      <c r="J116" s="964"/>
      <c r="K116" s="964"/>
      <c r="L116" s="964"/>
      <c r="M116" s="964"/>
      <c r="N116" s="964"/>
      <c r="O116" s="964"/>
      <c r="P116" s="964"/>
      <c r="Q116" s="964"/>
      <c r="R116" s="964"/>
      <c r="S116" s="964"/>
      <c r="T116" s="964"/>
      <c r="U116" s="965"/>
      <c r="V116" s="316"/>
      <c r="W116" s="350"/>
      <c r="X116" s="350"/>
    </row>
    <row r="117" spans="3:24" ht="13.9" customHeight="1">
      <c r="C117" s="320"/>
      <c r="D117" s="955"/>
      <c r="E117" s="958"/>
      <c r="F117" s="963"/>
      <c r="G117" s="964"/>
      <c r="H117" s="964"/>
      <c r="I117" s="964"/>
      <c r="J117" s="964"/>
      <c r="K117" s="964"/>
      <c r="L117" s="964"/>
      <c r="M117" s="964"/>
      <c r="N117" s="964"/>
      <c r="O117" s="964"/>
      <c r="P117" s="964"/>
      <c r="Q117" s="964"/>
      <c r="R117" s="964"/>
      <c r="S117" s="964"/>
      <c r="T117" s="964"/>
      <c r="U117" s="965"/>
      <c r="V117" s="316"/>
      <c r="W117" s="350"/>
      <c r="X117" s="350"/>
    </row>
    <row r="118" spans="3:24" ht="13.9" customHeight="1">
      <c r="C118" s="320"/>
      <c r="D118" s="955"/>
      <c r="E118" s="958"/>
      <c r="F118" s="963"/>
      <c r="G118" s="964"/>
      <c r="H118" s="964"/>
      <c r="I118" s="964"/>
      <c r="J118" s="964"/>
      <c r="K118" s="964"/>
      <c r="L118" s="964"/>
      <c r="M118" s="964"/>
      <c r="N118" s="964"/>
      <c r="O118" s="964"/>
      <c r="P118" s="964"/>
      <c r="Q118" s="964"/>
      <c r="R118" s="964"/>
      <c r="S118" s="964"/>
      <c r="T118" s="964"/>
      <c r="U118" s="965"/>
      <c r="V118" s="316"/>
      <c r="W118" s="350"/>
      <c r="X118" s="350"/>
    </row>
    <row r="119" spans="3:24" ht="13.9" customHeight="1">
      <c r="C119" s="320"/>
      <c r="D119" s="956"/>
      <c r="E119" s="959"/>
      <c r="F119" s="966"/>
      <c r="G119" s="967"/>
      <c r="H119" s="967"/>
      <c r="I119" s="967"/>
      <c r="J119" s="967"/>
      <c r="K119" s="967"/>
      <c r="L119" s="967"/>
      <c r="M119" s="967"/>
      <c r="N119" s="967"/>
      <c r="O119" s="967"/>
      <c r="P119" s="967"/>
      <c r="Q119" s="967"/>
      <c r="R119" s="967"/>
      <c r="S119" s="967"/>
      <c r="T119" s="967"/>
      <c r="U119" s="968"/>
      <c r="V119" s="316"/>
      <c r="W119" s="350"/>
      <c r="X119" s="350"/>
    </row>
    <row r="120" spans="3:24" ht="15" customHeight="1">
      <c r="C120" s="320"/>
      <c r="D120" s="954" t="s">
        <v>19</v>
      </c>
      <c r="E120" s="960" t="s">
        <v>185</v>
      </c>
      <c r="F120" s="417" t="s">
        <v>409</v>
      </c>
      <c r="G120" s="321"/>
      <c r="H120" s="321"/>
      <c r="I120" s="420"/>
      <c r="J120" s="420"/>
      <c r="K120" s="420"/>
      <c r="L120" s="428"/>
      <c r="M120" s="428"/>
      <c r="N120" s="428"/>
      <c r="O120" s="321"/>
      <c r="P120" s="321"/>
      <c r="Q120" s="321"/>
      <c r="R120" s="321"/>
      <c r="S120" s="420"/>
      <c r="T120" s="420"/>
      <c r="U120" s="414"/>
      <c r="V120" s="316"/>
      <c r="W120" s="350"/>
      <c r="X120" s="350"/>
    </row>
    <row r="121" spans="3:24" ht="30" customHeight="1">
      <c r="C121" s="320"/>
      <c r="D121" s="955"/>
      <c r="E121" s="961"/>
      <c r="F121" s="760" t="s">
        <v>309</v>
      </c>
      <c r="G121" s="761"/>
      <c r="H121" s="761"/>
      <c r="I121" s="761"/>
      <c r="J121" s="761"/>
      <c r="K121" s="951">
        <f>+表紙!K145</f>
        <v>0</v>
      </c>
      <c r="L121" s="951"/>
      <c r="M121" s="951"/>
      <c r="N121" s="951"/>
      <c r="O121" s="951"/>
      <c r="P121" s="296" t="s">
        <v>13</v>
      </c>
      <c r="Q121" s="952" t="s">
        <v>332</v>
      </c>
      <c r="R121" s="952"/>
      <c r="S121" s="952"/>
      <c r="T121" s="952"/>
      <c r="U121" s="953"/>
      <c r="V121" s="384"/>
      <c r="W121" s="384"/>
      <c r="X121" s="316"/>
    </row>
    <row r="122" spans="3:24" ht="13.9" customHeight="1">
      <c r="C122" s="320"/>
      <c r="D122" s="955"/>
      <c r="E122" s="961"/>
      <c r="F122" s="288" t="s">
        <v>184</v>
      </c>
      <c r="G122" s="292"/>
      <c r="H122" s="292"/>
      <c r="I122" s="195"/>
      <c r="J122" s="195"/>
      <c r="K122" s="195"/>
      <c r="L122" s="291"/>
      <c r="M122" s="291"/>
      <c r="N122" s="291"/>
      <c r="O122" s="292"/>
      <c r="P122" s="292"/>
      <c r="Q122" s="292"/>
      <c r="R122" s="292"/>
      <c r="S122" s="195"/>
      <c r="T122" s="407"/>
      <c r="U122" s="414"/>
      <c r="V122" s="316"/>
      <c r="W122" s="350"/>
      <c r="X122" s="350"/>
    </row>
    <row r="123" spans="3:24" ht="13.9" customHeight="1">
      <c r="C123" s="320"/>
      <c r="D123" s="955"/>
      <c r="E123" s="961"/>
      <c r="F123" s="963" t="str">
        <f>IF(COUNTA(表紙!F147)=1,+表紙!F147,"")</f>
        <v>自ら特管廃棄物を利用、処理する計画はない。</v>
      </c>
      <c r="G123" s="964"/>
      <c r="H123" s="964"/>
      <c r="I123" s="964"/>
      <c r="J123" s="964"/>
      <c r="K123" s="964"/>
      <c r="L123" s="964"/>
      <c r="M123" s="964"/>
      <c r="N123" s="964"/>
      <c r="O123" s="964"/>
      <c r="P123" s="964"/>
      <c r="Q123" s="964"/>
      <c r="R123" s="964"/>
      <c r="S123" s="964"/>
      <c r="T123" s="964"/>
      <c r="U123" s="965"/>
      <c r="V123" s="316"/>
      <c r="W123" s="350"/>
      <c r="X123" s="350"/>
    </row>
    <row r="124" spans="3:24" ht="13.9" customHeight="1">
      <c r="C124" s="320"/>
      <c r="D124" s="955"/>
      <c r="E124" s="961"/>
      <c r="F124" s="963"/>
      <c r="G124" s="964"/>
      <c r="H124" s="964"/>
      <c r="I124" s="964"/>
      <c r="J124" s="964"/>
      <c r="K124" s="964"/>
      <c r="L124" s="964"/>
      <c r="M124" s="964"/>
      <c r="N124" s="964"/>
      <c r="O124" s="964"/>
      <c r="P124" s="964"/>
      <c r="Q124" s="964"/>
      <c r="R124" s="964"/>
      <c r="S124" s="964"/>
      <c r="T124" s="964"/>
      <c r="U124" s="965"/>
      <c r="V124" s="316"/>
      <c r="W124" s="350"/>
      <c r="X124" s="350"/>
    </row>
    <row r="125" spans="3:24" ht="13.9" customHeight="1">
      <c r="C125" s="320"/>
      <c r="D125" s="955"/>
      <c r="E125" s="961"/>
      <c r="F125" s="963"/>
      <c r="G125" s="964"/>
      <c r="H125" s="964"/>
      <c r="I125" s="964"/>
      <c r="J125" s="964"/>
      <c r="K125" s="964"/>
      <c r="L125" s="964"/>
      <c r="M125" s="964"/>
      <c r="N125" s="964"/>
      <c r="O125" s="964"/>
      <c r="P125" s="964"/>
      <c r="Q125" s="964"/>
      <c r="R125" s="964"/>
      <c r="S125" s="964"/>
      <c r="T125" s="964"/>
      <c r="U125" s="965"/>
      <c r="V125" s="316"/>
      <c r="W125" s="350"/>
      <c r="X125" s="350"/>
    </row>
    <row r="126" spans="3:24" ht="13.9" customHeight="1">
      <c r="C126" s="320"/>
      <c r="D126" s="955"/>
      <c r="E126" s="961"/>
      <c r="F126" s="963"/>
      <c r="G126" s="964"/>
      <c r="H126" s="964"/>
      <c r="I126" s="964"/>
      <c r="J126" s="964"/>
      <c r="K126" s="964"/>
      <c r="L126" s="964"/>
      <c r="M126" s="964"/>
      <c r="N126" s="964"/>
      <c r="O126" s="964"/>
      <c r="P126" s="964"/>
      <c r="Q126" s="964"/>
      <c r="R126" s="964"/>
      <c r="S126" s="964"/>
      <c r="T126" s="964"/>
      <c r="U126" s="965"/>
      <c r="V126" s="316"/>
      <c r="W126" s="350"/>
      <c r="X126" s="350"/>
    </row>
    <row r="127" spans="3:24" ht="13.9" customHeight="1">
      <c r="C127" s="320"/>
      <c r="D127" s="955"/>
      <c r="E127" s="961"/>
      <c r="F127" s="963"/>
      <c r="G127" s="964"/>
      <c r="H127" s="964"/>
      <c r="I127" s="964"/>
      <c r="J127" s="964"/>
      <c r="K127" s="964"/>
      <c r="L127" s="964"/>
      <c r="M127" s="964"/>
      <c r="N127" s="964"/>
      <c r="O127" s="964"/>
      <c r="P127" s="964"/>
      <c r="Q127" s="964"/>
      <c r="R127" s="964"/>
      <c r="S127" s="964"/>
      <c r="T127" s="964"/>
      <c r="U127" s="965"/>
      <c r="V127" s="316"/>
      <c r="W127" s="350"/>
      <c r="X127" s="350"/>
    </row>
    <row r="128" spans="3:24" ht="13.9" customHeight="1">
      <c r="C128" s="320"/>
      <c r="D128" s="955"/>
      <c r="E128" s="961"/>
      <c r="F128" s="963"/>
      <c r="G128" s="964"/>
      <c r="H128" s="964"/>
      <c r="I128" s="964"/>
      <c r="J128" s="964"/>
      <c r="K128" s="964"/>
      <c r="L128" s="964"/>
      <c r="M128" s="964"/>
      <c r="N128" s="964"/>
      <c r="O128" s="964"/>
      <c r="P128" s="964"/>
      <c r="Q128" s="964"/>
      <c r="R128" s="964"/>
      <c r="S128" s="964"/>
      <c r="T128" s="964"/>
      <c r="U128" s="965"/>
      <c r="V128" s="316"/>
      <c r="W128" s="350"/>
      <c r="X128" s="350"/>
    </row>
    <row r="129" spans="3:24" ht="13.9" customHeight="1">
      <c r="C129" s="320"/>
      <c r="D129" s="955"/>
      <c r="E129" s="961"/>
      <c r="F129" s="963"/>
      <c r="G129" s="964"/>
      <c r="H129" s="964"/>
      <c r="I129" s="964"/>
      <c r="J129" s="964"/>
      <c r="K129" s="964"/>
      <c r="L129" s="964"/>
      <c r="M129" s="964"/>
      <c r="N129" s="964"/>
      <c r="O129" s="964"/>
      <c r="P129" s="964"/>
      <c r="Q129" s="964"/>
      <c r="R129" s="964"/>
      <c r="S129" s="964"/>
      <c r="T129" s="964"/>
      <c r="U129" s="965"/>
      <c r="V129" s="316"/>
      <c r="W129" s="350"/>
      <c r="X129" s="350"/>
    </row>
    <row r="130" spans="3:24" ht="13.9" customHeight="1">
      <c r="C130" s="322"/>
      <c r="D130" s="956"/>
      <c r="E130" s="962"/>
      <c r="F130" s="966"/>
      <c r="G130" s="967"/>
      <c r="H130" s="967"/>
      <c r="I130" s="967"/>
      <c r="J130" s="967"/>
      <c r="K130" s="967"/>
      <c r="L130" s="967"/>
      <c r="M130" s="967"/>
      <c r="N130" s="967"/>
      <c r="O130" s="967"/>
      <c r="P130" s="967"/>
      <c r="Q130" s="967"/>
      <c r="R130" s="967"/>
      <c r="S130" s="967"/>
      <c r="T130" s="967"/>
      <c r="U130" s="968"/>
      <c r="V130" s="316"/>
      <c r="W130" s="350"/>
      <c r="X130" s="350"/>
    </row>
    <row r="131" spans="3:24" ht="15" customHeight="1">
      <c r="C131" s="270" t="s">
        <v>310</v>
      </c>
      <c r="D131" s="318"/>
      <c r="E131" s="318"/>
      <c r="F131" s="249"/>
      <c r="G131" s="249"/>
      <c r="H131" s="249"/>
      <c r="I131" s="249"/>
      <c r="J131" s="249"/>
      <c r="K131" s="249"/>
      <c r="L131" s="249"/>
      <c r="M131" s="249"/>
      <c r="N131" s="249"/>
      <c r="O131" s="249"/>
      <c r="P131" s="249"/>
      <c r="Q131" s="249"/>
      <c r="R131" s="249"/>
      <c r="S131" s="249"/>
      <c r="T131" s="249"/>
      <c r="U131" s="319"/>
      <c r="V131" s="316"/>
      <c r="W131" s="350"/>
      <c r="X131" s="350"/>
    </row>
    <row r="132" spans="3:24" ht="15" customHeight="1">
      <c r="C132" s="320"/>
      <c r="D132" s="954" t="s">
        <v>17</v>
      </c>
      <c r="E132" s="960" t="s">
        <v>182</v>
      </c>
      <c r="F132" s="33" t="s">
        <v>408</v>
      </c>
      <c r="G132" s="276"/>
      <c r="H132" s="276"/>
      <c r="I132" s="284"/>
      <c r="J132" s="284"/>
      <c r="K132" s="284"/>
      <c r="L132" s="285"/>
      <c r="M132" s="285"/>
      <c r="N132" s="285"/>
      <c r="O132" s="276"/>
      <c r="P132" s="276"/>
      <c r="Q132" s="276"/>
      <c r="R132" s="276"/>
      <c r="S132" s="284"/>
      <c r="T132" s="407"/>
      <c r="U132" s="414"/>
      <c r="V132" s="316"/>
      <c r="W132" s="350"/>
      <c r="X132" s="350"/>
    </row>
    <row r="133" spans="3:24" ht="37.9" customHeight="1">
      <c r="C133" s="320"/>
      <c r="D133" s="955"/>
      <c r="E133" s="961"/>
      <c r="F133" s="760" t="s">
        <v>311</v>
      </c>
      <c r="G133" s="761"/>
      <c r="H133" s="761"/>
      <c r="I133" s="761"/>
      <c r="J133" s="761"/>
      <c r="K133" s="951" t="str">
        <f>+表紙!K157</f>
        <v>0</v>
      </c>
      <c r="L133" s="951"/>
      <c r="M133" s="951"/>
      <c r="N133" s="951"/>
      <c r="O133" s="951"/>
      <c r="P133" s="321" t="s">
        <v>13</v>
      </c>
      <c r="Q133" s="952" t="s">
        <v>187</v>
      </c>
      <c r="R133" s="952"/>
      <c r="S133" s="952"/>
      <c r="T133" s="952"/>
      <c r="U133" s="953"/>
      <c r="V133" s="384"/>
      <c r="W133" s="384"/>
      <c r="X133" s="316"/>
    </row>
    <row r="134" spans="3:24" ht="37.9" customHeight="1">
      <c r="C134" s="320"/>
      <c r="D134" s="955"/>
      <c r="E134" s="961"/>
      <c r="F134" s="760" t="s">
        <v>312</v>
      </c>
      <c r="G134" s="761"/>
      <c r="H134" s="761"/>
      <c r="I134" s="761"/>
      <c r="J134" s="761"/>
      <c r="K134" s="951" t="str">
        <f>+表紙!K158</f>
        <v>0</v>
      </c>
      <c r="L134" s="951"/>
      <c r="M134" s="951"/>
      <c r="N134" s="951"/>
      <c r="O134" s="951"/>
      <c r="P134" s="321" t="s">
        <v>13</v>
      </c>
      <c r="Q134" s="952" t="s">
        <v>186</v>
      </c>
      <c r="R134" s="952"/>
      <c r="S134" s="952"/>
      <c r="T134" s="952"/>
      <c r="U134" s="953"/>
      <c r="V134" s="384"/>
      <c r="W134" s="384"/>
      <c r="X134" s="316"/>
    </row>
    <row r="135" spans="3:24" ht="13.9" customHeight="1">
      <c r="C135" s="320"/>
      <c r="D135" s="955"/>
      <c r="E135" s="961"/>
      <c r="F135" s="288" t="s">
        <v>183</v>
      </c>
      <c r="G135" s="292"/>
      <c r="H135" s="292"/>
      <c r="I135" s="314"/>
      <c r="J135" s="314"/>
      <c r="K135" s="314"/>
      <c r="L135" s="314"/>
      <c r="M135" s="314"/>
      <c r="N135" s="314"/>
      <c r="O135" s="314"/>
      <c r="P135" s="314"/>
      <c r="Q135" s="314"/>
      <c r="R135" s="314"/>
      <c r="S135" s="314"/>
      <c r="T135" s="405"/>
      <c r="U135" s="424"/>
      <c r="V135" s="316"/>
      <c r="W135" s="350"/>
      <c r="X135" s="350"/>
    </row>
    <row r="136" spans="3:24" ht="13.9" customHeight="1">
      <c r="C136" s="320"/>
      <c r="D136" s="955"/>
      <c r="E136" s="961"/>
      <c r="F136" s="963" t="str">
        <f>IF(COUNTA(表紙!F160)=1,+表紙!F160,"")</f>
        <v>実施していない。</v>
      </c>
      <c r="G136" s="964"/>
      <c r="H136" s="964"/>
      <c r="I136" s="964"/>
      <c r="J136" s="964"/>
      <c r="K136" s="964"/>
      <c r="L136" s="964"/>
      <c r="M136" s="964"/>
      <c r="N136" s="964"/>
      <c r="O136" s="964"/>
      <c r="P136" s="964"/>
      <c r="Q136" s="964"/>
      <c r="R136" s="964"/>
      <c r="S136" s="964"/>
      <c r="T136" s="964"/>
      <c r="U136" s="965"/>
      <c r="V136" s="316"/>
      <c r="W136" s="350"/>
      <c r="X136" s="350"/>
    </row>
    <row r="137" spans="3:24" ht="13.9" customHeight="1">
      <c r="C137" s="320"/>
      <c r="D137" s="955"/>
      <c r="E137" s="961"/>
      <c r="F137" s="963"/>
      <c r="G137" s="964"/>
      <c r="H137" s="964"/>
      <c r="I137" s="964"/>
      <c r="J137" s="964"/>
      <c r="K137" s="964"/>
      <c r="L137" s="964"/>
      <c r="M137" s="964"/>
      <c r="N137" s="964"/>
      <c r="O137" s="964"/>
      <c r="P137" s="964"/>
      <c r="Q137" s="964"/>
      <c r="R137" s="964"/>
      <c r="S137" s="964"/>
      <c r="T137" s="964"/>
      <c r="U137" s="965"/>
      <c r="V137" s="316"/>
      <c r="W137" s="350"/>
      <c r="X137" s="350"/>
    </row>
    <row r="138" spans="3:24" ht="13.9" customHeight="1">
      <c r="C138" s="320"/>
      <c r="D138" s="955"/>
      <c r="E138" s="961"/>
      <c r="F138" s="963"/>
      <c r="G138" s="964"/>
      <c r="H138" s="964"/>
      <c r="I138" s="964"/>
      <c r="J138" s="964"/>
      <c r="K138" s="964"/>
      <c r="L138" s="964"/>
      <c r="M138" s="964"/>
      <c r="N138" s="964"/>
      <c r="O138" s="964"/>
      <c r="P138" s="964"/>
      <c r="Q138" s="964"/>
      <c r="R138" s="964"/>
      <c r="S138" s="964"/>
      <c r="T138" s="964"/>
      <c r="U138" s="965"/>
      <c r="V138" s="316"/>
      <c r="W138" s="350"/>
      <c r="X138" s="350"/>
    </row>
    <row r="139" spans="3:24" ht="13.9" customHeight="1">
      <c r="C139" s="320"/>
      <c r="D139" s="955"/>
      <c r="E139" s="961"/>
      <c r="F139" s="963"/>
      <c r="G139" s="964"/>
      <c r="H139" s="964"/>
      <c r="I139" s="964"/>
      <c r="J139" s="964"/>
      <c r="K139" s="964"/>
      <c r="L139" s="964"/>
      <c r="M139" s="964"/>
      <c r="N139" s="964"/>
      <c r="O139" s="964"/>
      <c r="P139" s="964"/>
      <c r="Q139" s="964"/>
      <c r="R139" s="964"/>
      <c r="S139" s="964"/>
      <c r="T139" s="964"/>
      <c r="U139" s="965"/>
      <c r="V139" s="316"/>
      <c r="W139" s="350"/>
      <c r="X139" s="350"/>
    </row>
    <row r="140" spans="3:24" ht="13.9" customHeight="1">
      <c r="C140" s="320"/>
      <c r="D140" s="955"/>
      <c r="E140" s="961"/>
      <c r="F140" s="963"/>
      <c r="G140" s="964"/>
      <c r="H140" s="964"/>
      <c r="I140" s="964"/>
      <c r="J140" s="964"/>
      <c r="K140" s="964"/>
      <c r="L140" s="964"/>
      <c r="M140" s="964"/>
      <c r="N140" s="964"/>
      <c r="O140" s="964"/>
      <c r="P140" s="964"/>
      <c r="Q140" s="964"/>
      <c r="R140" s="964"/>
      <c r="S140" s="964"/>
      <c r="T140" s="964"/>
      <c r="U140" s="965"/>
      <c r="V140" s="316"/>
      <c r="W140" s="350"/>
      <c r="X140" s="350"/>
    </row>
    <row r="141" spans="3:24" ht="13.9" customHeight="1">
      <c r="C141" s="320"/>
      <c r="D141" s="955"/>
      <c r="E141" s="961"/>
      <c r="F141" s="963"/>
      <c r="G141" s="964"/>
      <c r="H141" s="964"/>
      <c r="I141" s="964"/>
      <c r="J141" s="964"/>
      <c r="K141" s="964"/>
      <c r="L141" s="964"/>
      <c r="M141" s="964"/>
      <c r="N141" s="964"/>
      <c r="O141" s="964"/>
      <c r="P141" s="964"/>
      <c r="Q141" s="964"/>
      <c r="R141" s="964"/>
      <c r="S141" s="964"/>
      <c r="T141" s="964"/>
      <c r="U141" s="965"/>
      <c r="V141" s="316"/>
      <c r="W141" s="350"/>
      <c r="X141" s="350"/>
    </row>
    <row r="142" spans="3:24" ht="13.9" customHeight="1">
      <c r="C142" s="320"/>
      <c r="D142" s="955"/>
      <c r="E142" s="961"/>
      <c r="F142" s="963"/>
      <c r="G142" s="964"/>
      <c r="H142" s="964"/>
      <c r="I142" s="964"/>
      <c r="J142" s="964"/>
      <c r="K142" s="964"/>
      <c r="L142" s="964"/>
      <c r="M142" s="964"/>
      <c r="N142" s="964"/>
      <c r="O142" s="964"/>
      <c r="P142" s="964"/>
      <c r="Q142" s="964"/>
      <c r="R142" s="964"/>
      <c r="S142" s="964"/>
      <c r="T142" s="964"/>
      <c r="U142" s="965"/>
      <c r="V142" s="316"/>
      <c r="W142" s="350"/>
      <c r="X142" s="350"/>
    </row>
    <row r="143" spans="3:24" ht="13.9" customHeight="1">
      <c r="C143" s="320"/>
      <c r="D143" s="956"/>
      <c r="E143" s="962"/>
      <c r="F143" s="966"/>
      <c r="G143" s="967"/>
      <c r="H143" s="967"/>
      <c r="I143" s="967"/>
      <c r="J143" s="967"/>
      <c r="K143" s="967"/>
      <c r="L143" s="967"/>
      <c r="M143" s="967"/>
      <c r="N143" s="967"/>
      <c r="O143" s="967"/>
      <c r="P143" s="967"/>
      <c r="Q143" s="967"/>
      <c r="R143" s="967"/>
      <c r="S143" s="967"/>
      <c r="T143" s="967"/>
      <c r="U143" s="968"/>
      <c r="V143" s="316"/>
      <c r="W143" s="350"/>
      <c r="X143" s="350"/>
    </row>
    <row r="144" spans="3:24" ht="13.9" customHeight="1">
      <c r="C144" s="320"/>
      <c r="D144" s="954" t="s">
        <v>19</v>
      </c>
      <c r="E144" s="960" t="s">
        <v>185</v>
      </c>
      <c r="F144" s="417" t="s">
        <v>409</v>
      </c>
      <c r="G144" s="276"/>
      <c r="H144" s="276"/>
      <c r="I144" s="284"/>
      <c r="J144" s="284"/>
      <c r="K144" s="284"/>
      <c r="L144" s="285"/>
      <c r="M144" s="285"/>
      <c r="N144" s="285"/>
      <c r="O144" s="276"/>
      <c r="P144" s="276"/>
      <c r="Q144" s="276"/>
      <c r="R144" s="276"/>
      <c r="S144" s="284"/>
      <c r="T144" s="407"/>
      <c r="U144" s="414"/>
      <c r="V144" s="316"/>
      <c r="W144" s="350"/>
      <c r="X144" s="350"/>
    </row>
    <row r="145" spans="3:24" ht="37.9" customHeight="1">
      <c r="C145" s="320"/>
      <c r="D145" s="955"/>
      <c r="E145" s="961"/>
      <c r="F145" s="760" t="s">
        <v>313</v>
      </c>
      <c r="G145" s="761"/>
      <c r="H145" s="761"/>
      <c r="I145" s="761"/>
      <c r="J145" s="761"/>
      <c r="K145" s="951">
        <f>+表紙!K169</f>
        <v>0</v>
      </c>
      <c r="L145" s="951"/>
      <c r="M145" s="951"/>
      <c r="N145" s="951"/>
      <c r="O145" s="951"/>
      <c r="P145" s="321" t="s">
        <v>13</v>
      </c>
      <c r="Q145" s="952" t="s">
        <v>333</v>
      </c>
      <c r="R145" s="952"/>
      <c r="S145" s="952"/>
      <c r="T145" s="952"/>
      <c r="U145" s="953"/>
      <c r="V145" s="384"/>
      <c r="W145" s="384"/>
      <c r="X145" s="316"/>
    </row>
    <row r="146" spans="3:24" ht="37.9" customHeight="1">
      <c r="C146" s="320"/>
      <c r="D146" s="955"/>
      <c r="E146" s="961"/>
      <c r="F146" s="760" t="s">
        <v>314</v>
      </c>
      <c r="G146" s="761"/>
      <c r="H146" s="761"/>
      <c r="I146" s="761"/>
      <c r="J146" s="761"/>
      <c r="K146" s="951">
        <f>+表紙!K170</f>
        <v>0</v>
      </c>
      <c r="L146" s="951"/>
      <c r="M146" s="951"/>
      <c r="N146" s="951"/>
      <c r="O146" s="951"/>
      <c r="P146" s="321" t="s">
        <v>13</v>
      </c>
      <c r="Q146" s="952" t="s">
        <v>334</v>
      </c>
      <c r="R146" s="952"/>
      <c r="S146" s="952"/>
      <c r="T146" s="952"/>
      <c r="U146" s="953"/>
      <c r="V146" s="384"/>
      <c r="W146" s="384"/>
      <c r="X146" s="316"/>
    </row>
    <row r="147" spans="3:24" ht="15" customHeight="1">
      <c r="C147" s="320"/>
      <c r="D147" s="955"/>
      <c r="E147" s="961"/>
      <c r="F147" s="288" t="s">
        <v>184</v>
      </c>
      <c r="G147" s="292"/>
      <c r="H147" s="292"/>
      <c r="I147" s="195"/>
      <c r="J147" s="195"/>
      <c r="K147" s="195"/>
      <c r="L147" s="291"/>
      <c r="M147" s="291"/>
      <c r="N147" s="291"/>
      <c r="O147" s="292"/>
      <c r="P147" s="292"/>
      <c r="Q147" s="292"/>
      <c r="R147" s="292"/>
      <c r="S147" s="195"/>
      <c r="T147" s="195"/>
      <c r="U147" s="293"/>
      <c r="V147" s="316"/>
      <c r="W147" s="350"/>
      <c r="X147" s="350"/>
    </row>
    <row r="148" spans="3:24" ht="13.9" customHeight="1">
      <c r="C148" s="320"/>
      <c r="D148" s="955"/>
      <c r="E148" s="961"/>
      <c r="F148" s="963" t="str">
        <f>IF(COUNTA(表紙!F172)=1,+表紙!F172,"")</f>
        <v>実施予定はない。</v>
      </c>
      <c r="G148" s="964"/>
      <c r="H148" s="964"/>
      <c r="I148" s="964"/>
      <c r="J148" s="964"/>
      <c r="K148" s="964"/>
      <c r="L148" s="964"/>
      <c r="M148" s="964"/>
      <c r="N148" s="964"/>
      <c r="O148" s="964"/>
      <c r="P148" s="964"/>
      <c r="Q148" s="964"/>
      <c r="R148" s="964"/>
      <c r="S148" s="964"/>
      <c r="T148" s="964"/>
      <c r="U148" s="965"/>
      <c r="V148" s="316"/>
      <c r="W148" s="350"/>
      <c r="X148" s="350"/>
    </row>
    <row r="149" spans="3:24" ht="13.9" customHeight="1">
      <c r="C149" s="320"/>
      <c r="D149" s="955"/>
      <c r="E149" s="961"/>
      <c r="F149" s="963"/>
      <c r="G149" s="964"/>
      <c r="H149" s="964"/>
      <c r="I149" s="964"/>
      <c r="J149" s="964"/>
      <c r="K149" s="964"/>
      <c r="L149" s="964"/>
      <c r="M149" s="964"/>
      <c r="N149" s="964"/>
      <c r="O149" s="964"/>
      <c r="P149" s="964"/>
      <c r="Q149" s="964"/>
      <c r="R149" s="964"/>
      <c r="S149" s="964"/>
      <c r="T149" s="964"/>
      <c r="U149" s="965"/>
      <c r="V149" s="316"/>
      <c r="W149" s="350"/>
      <c r="X149" s="350"/>
    </row>
    <row r="150" spans="3:24" ht="13.9" customHeight="1">
      <c r="C150" s="320"/>
      <c r="D150" s="955"/>
      <c r="E150" s="961"/>
      <c r="F150" s="963"/>
      <c r="G150" s="964"/>
      <c r="H150" s="964"/>
      <c r="I150" s="964"/>
      <c r="J150" s="964"/>
      <c r="K150" s="964"/>
      <c r="L150" s="964"/>
      <c r="M150" s="964"/>
      <c r="N150" s="964"/>
      <c r="O150" s="964"/>
      <c r="P150" s="964"/>
      <c r="Q150" s="964"/>
      <c r="R150" s="964"/>
      <c r="S150" s="964"/>
      <c r="T150" s="964"/>
      <c r="U150" s="965"/>
      <c r="V150" s="316"/>
      <c r="W150" s="350"/>
      <c r="X150" s="350"/>
    </row>
    <row r="151" spans="3:24" ht="13.9" customHeight="1">
      <c r="C151" s="320"/>
      <c r="D151" s="955"/>
      <c r="E151" s="961"/>
      <c r="F151" s="963"/>
      <c r="G151" s="964"/>
      <c r="H151" s="964"/>
      <c r="I151" s="964"/>
      <c r="J151" s="964"/>
      <c r="K151" s="964"/>
      <c r="L151" s="964"/>
      <c r="M151" s="964"/>
      <c r="N151" s="964"/>
      <c r="O151" s="964"/>
      <c r="P151" s="964"/>
      <c r="Q151" s="964"/>
      <c r="R151" s="964"/>
      <c r="S151" s="964"/>
      <c r="T151" s="964"/>
      <c r="U151" s="965"/>
      <c r="V151" s="316"/>
      <c r="W151" s="350"/>
      <c r="X151" s="350"/>
    </row>
    <row r="152" spans="3:24" ht="13.9" customHeight="1">
      <c r="C152" s="320"/>
      <c r="D152" s="955"/>
      <c r="E152" s="961"/>
      <c r="F152" s="963"/>
      <c r="G152" s="964"/>
      <c r="H152" s="964"/>
      <c r="I152" s="964"/>
      <c r="J152" s="964"/>
      <c r="K152" s="964"/>
      <c r="L152" s="964"/>
      <c r="M152" s="964"/>
      <c r="N152" s="964"/>
      <c r="O152" s="964"/>
      <c r="P152" s="964"/>
      <c r="Q152" s="964"/>
      <c r="R152" s="964"/>
      <c r="S152" s="964"/>
      <c r="T152" s="964"/>
      <c r="U152" s="965"/>
      <c r="V152" s="316"/>
      <c r="W152" s="350"/>
      <c r="X152" s="350"/>
    </row>
    <row r="153" spans="3:24" ht="13.9" customHeight="1">
      <c r="C153" s="320"/>
      <c r="D153" s="955"/>
      <c r="E153" s="961"/>
      <c r="F153" s="963"/>
      <c r="G153" s="964"/>
      <c r="H153" s="964"/>
      <c r="I153" s="964"/>
      <c r="J153" s="964"/>
      <c r="K153" s="964"/>
      <c r="L153" s="964"/>
      <c r="M153" s="964"/>
      <c r="N153" s="964"/>
      <c r="O153" s="964"/>
      <c r="P153" s="964"/>
      <c r="Q153" s="964"/>
      <c r="R153" s="964"/>
      <c r="S153" s="964"/>
      <c r="T153" s="964"/>
      <c r="U153" s="965"/>
      <c r="V153" s="316"/>
      <c r="W153" s="350"/>
      <c r="X153" s="350"/>
    </row>
    <row r="154" spans="3:24" ht="13.9" customHeight="1">
      <c r="C154" s="320"/>
      <c r="D154" s="955"/>
      <c r="E154" s="961"/>
      <c r="F154" s="963"/>
      <c r="G154" s="964"/>
      <c r="H154" s="964"/>
      <c r="I154" s="964"/>
      <c r="J154" s="964"/>
      <c r="K154" s="964"/>
      <c r="L154" s="964"/>
      <c r="M154" s="964"/>
      <c r="N154" s="964"/>
      <c r="O154" s="964"/>
      <c r="P154" s="964"/>
      <c r="Q154" s="964"/>
      <c r="R154" s="964"/>
      <c r="S154" s="964"/>
      <c r="T154" s="964"/>
      <c r="U154" s="965"/>
      <c r="V154" s="316"/>
      <c r="W154" s="350"/>
      <c r="X154" s="350"/>
    </row>
    <row r="155" spans="3:24" ht="13.9" customHeight="1">
      <c r="C155" s="322"/>
      <c r="D155" s="956"/>
      <c r="E155" s="962"/>
      <c r="F155" s="966"/>
      <c r="G155" s="967"/>
      <c r="H155" s="967"/>
      <c r="I155" s="967"/>
      <c r="J155" s="967"/>
      <c r="K155" s="967"/>
      <c r="L155" s="967"/>
      <c r="M155" s="967"/>
      <c r="N155" s="967"/>
      <c r="O155" s="967"/>
      <c r="P155" s="967"/>
      <c r="Q155" s="967"/>
      <c r="R155" s="967"/>
      <c r="S155" s="967"/>
      <c r="T155" s="967"/>
      <c r="U155" s="968"/>
      <c r="V155" s="316"/>
      <c r="W155" s="350"/>
      <c r="X155" s="350"/>
    </row>
    <row r="156" spans="3:24" ht="18" customHeight="1">
      <c r="C156" s="969" t="s">
        <v>392</v>
      </c>
      <c r="D156" s="969"/>
      <c r="E156" s="969"/>
      <c r="F156" s="969"/>
      <c r="G156" s="969"/>
      <c r="H156" s="969"/>
      <c r="I156" s="969"/>
      <c r="J156" s="969"/>
      <c r="K156" s="969"/>
      <c r="L156" s="969"/>
      <c r="M156" s="969"/>
      <c r="N156" s="969"/>
      <c r="O156" s="969"/>
      <c r="P156" s="969"/>
      <c r="Q156" s="969"/>
      <c r="R156" s="969"/>
      <c r="S156" s="969"/>
      <c r="T156" s="969"/>
      <c r="U156" s="969"/>
      <c r="V156" s="316"/>
      <c r="W156" s="350"/>
      <c r="X156" s="350"/>
    </row>
    <row r="157" spans="3:24" ht="15" customHeight="1">
      <c r="C157" s="196" t="s">
        <v>318</v>
      </c>
      <c r="D157" s="318"/>
      <c r="E157" s="318"/>
      <c r="F157" s="249"/>
      <c r="G157" s="249"/>
      <c r="H157" s="249"/>
      <c r="I157" s="249"/>
      <c r="J157" s="249"/>
      <c r="K157" s="249"/>
      <c r="L157" s="249"/>
      <c r="M157" s="249"/>
      <c r="N157" s="249"/>
      <c r="O157" s="249"/>
      <c r="P157" s="249"/>
      <c r="Q157" s="249"/>
      <c r="R157" s="249"/>
      <c r="S157" s="249"/>
      <c r="T157" s="249"/>
      <c r="U157" s="319"/>
      <c r="V157" s="316"/>
      <c r="W157" s="350"/>
      <c r="X157" s="350"/>
    </row>
    <row r="158" spans="3:24" ht="15" customHeight="1">
      <c r="C158" s="320"/>
      <c r="D158" s="954" t="s">
        <v>17</v>
      </c>
      <c r="E158" s="957" t="s">
        <v>182</v>
      </c>
      <c r="F158" s="33" t="s">
        <v>408</v>
      </c>
      <c r="G158" s="276"/>
      <c r="H158" s="276"/>
      <c r="I158" s="284"/>
      <c r="J158" s="284"/>
      <c r="K158" s="284"/>
      <c r="L158" s="285"/>
      <c r="M158" s="285"/>
      <c r="N158" s="285"/>
      <c r="O158" s="276"/>
      <c r="P158" s="276"/>
      <c r="Q158" s="276"/>
      <c r="R158" s="276"/>
      <c r="S158" s="284"/>
      <c r="T158" s="284"/>
      <c r="U158" s="286"/>
      <c r="V158" s="316"/>
      <c r="W158" s="350"/>
      <c r="X158" s="350"/>
    </row>
    <row r="159" spans="3:24" ht="45" customHeight="1">
      <c r="C159" s="320"/>
      <c r="D159" s="955"/>
      <c r="E159" s="958"/>
      <c r="F159" s="739" t="s">
        <v>319</v>
      </c>
      <c r="G159" s="740"/>
      <c r="H159" s="740"/>
      <c r="I159" s="740"/>
      <c r="J159" s="740"/>
      <c r="K159" s="951" t="str">
        <f>+表紙!K183</f>
        <v>0</v>
      </c>
      <c r="L159" s="951"/>
      <c r="M159" s="951"/>
      <c r="N159" s="951"/>
      <c r="O159" s="951"/>
      <c r="P159" s="321" t="s">
        <v>13</v>
      </c>
      <c r="Q159" s="736" t="s">
        <v>335</v>
      </c>
      <c r="R159" s="736"/>
      <c r="S159" s="736"/>
      <c r="T159" s="736"/>
      <c r="U159" s="737"/>
      <c r="V159" s="400"/>
      <c r="W159" s="400"/>
      <c r="X159" s="316"/>
    </row>
    <row r="160" spans="3:24" ht="13.9" customHeight="1">
      <c r="C160" s="320"/>
      <c r="D160" s="955"/>
      <c r="E160" s="958"/>
      <c r="F160" s="288" t="s">
        <v>183</v>
      </c>
      <c r="G160" s="292"/>
      <c r="H160" s="292"/>
      <c r="I160" s="314"/>
      <c r="J160" s="314"/>
      <c r="K160" s="314"/>
      <c r="L160" s="314"/>
      <c r="M160" s="314"/>
      <c r="N160" s="314"/>
      <c r="O160" s="314"/>
      <c r="P160" s="314"/>
      <c r="Q160" s="314"/>
      <c r="R160" s="314"/>
      <c r="S160" s="314"/>
      <c r="T160" s="405"/>
      <c r="U160" s="424"/>
      <c r="V160" s="316"/>
      <c r="W160" s="350"/>
      <c r="X160" s="350"/>
    </row>
    <row r="161" spans="3:24" ht="13.9" customHeight="1">
      <c r="C161" s="320"/>
      <c r="D161" s="955"/>
      <c r="E161" s="958"/>
      <c r="F161" s="963" t="str">
        <f>IF(COUNTA(表紙!F185)=1,+表紙!F185,"")</f>
        <v>なし</v>
      </c>
      <c r="G161" s="964"/>
      <c r="H161" s="964"/>
      <c r="I161" s="964"/>
      <c r="J161" s="964"/>
      <c r="K161" s="964"/>
      <c r="L161" s="964"/>
      <c r="M161" s="964"/>
      <c r="N161" s="964"/>
      <c r="O161" s="964"/>
      <c r="P161" s="964"/>
      <c r="Q161" s="964"/>
      <c r="R161" s="964"/>
      <c r="S161" s="964"/>
      <c r="T161" s="964"/>
      <c r="U161" s="965"/>
      <c r="V161" s="316"/>
      <c r="W161" s="350"/>
      <c r="X161" s="350"/>
    </row>
    <row r="162" spans="3:24" ht="13.9" customHeight="1">
      <c r="C162" s="320"/>
      <c r="D162" s="955"/>
      <c r="E162" s="958"/>
      <c r="F162" s="963"/>
      <c r="G162" s="964"/>
      <c r="H162" s="964"/>
      <c r="I162" s="964"/>
      <c r="J162" s="964"/>
      <c r="K162" s="964"/>
      <c r="L162" s="964"/>
      <c r="M162" s="964"/>
      <c r="N162" s="964"/>
      <c r="O162" s="964"/>
      <c r="P162" s="964"/>
      <c r="Q162" s="964"/>
      <c r="R162" s="964"/>
      <c r="S162" s="964"/>
      <c r="T162" s="964"/>
      <c r="U162" s="965"/>
      <c r="V162" s="316"/>
      <c r="W162" s="350"/>
      <c r="X162" s="350"/>
    </row>
    <row r="163" spans="3:24" ht="13.9" customHeight="1">
      <c r="C163" s="320"/>
      <c r="D163" s="955"/>
      <c r="E163" s="958"/>
      <c r="F163" s="963"/>
      <c r="G163" s="964"/>
      <c r="H163" s="964"/>
      <c r="I163" s="964"/>
      <c r="J163" s="964"/>
      <c r="K163" s="964"/>
      <c r="L163" s="964"/>
      <c r="M163" s="964"/>
      <c r="N163" s="964"/>
      <c r="O163" s="964"/>
      <c r="P163" s="964"/>
      <c r="Q163" s="964"/>
      <c r="R163" s="964"/>
      <c r="S163" s="964"/>
      <c r="T163" s="964"/>
      <c r="U163" s="965"/>
      <c r="V163" s="316"/>
      <c r="W163" s="350"/>
      <c r="X163" s="350"/>
    </row>
    <row r="164" spans="3:24" ht="13.9" customHeight="1">
      <c r="C164" s="320"/>
      <c r="D164" s="955"/>
      <c r="E164" s="958"/>
      <c r="F164" s="963"/>
      <c r="G164" s="964"/>
      <c r="H164" s="964"/>
      <c r="I164" s="964"/>
      <c r="J164" s="964"/>
      <c r="K164" s="964"/>
      <c r="L164" s="964"/>
      <c r="M164" s="964"/>
      <c r="N164" s="964"/>
      <c r="O164" s="964"/>
      <c r="P164" s="964"/>
      <c r="Q164" s="964"/>
      <c r="R164" s="964"/>
      <c r="S164" s="964"/>
      <c r="T164" s="964"/>
      <c r="U164" s="965"/>
      <c r="V164" s="316"/>
      <c r="W164" s="350"/>
      <c r="X164" s="350"/>
    </row>
    <row r="165" spans="3:24" ht="13.9" customHeight="1">
      <c r="C165" s="320"/>
      <c r="D165" s="955"/>
      <c r="E165" s="958"/>
      <c r="F165" s="963"/>
      <c r="G165" s="964"/>
      <c r="H165" s="964"/>
      <c r="I165" s="964"/>
      <c r="J165" s="964"/>
      <c r="K165" s="964"/>
      <c r="L165" s="964"/>
      <c r="M165" s="964"/>
      <c r="N165" s="964"/>
      <c r="O165" s="964"/>
      <c r="P165" s="964"/>
      <c r="Q165" s="964"/>
      <c r="R165" s="964"/>
      <c r="S165" s="964"/>
      <c r="T165" s="964"/>
      <c r="U165" s="965"/>
      <c r="V165" s="316"/>
      <c r="W165" s="350"/>
      <c r="X165" s="350"/>
    </row>
    <row r="166" spans="3:24" ht="13.9" customHeight="1">
      <c r="C166" s="320"/>
      <c r="D166" s="955"/>
      <c r="E166" s="958"/>
      <c r="F166" s="963"/>
      <c r="G166" s="964"/>
      <c r="H166" s="964"/>
      <c r="I166" s="964"/>
      <c r="J166" s="964"/>
      <c r="K166" s="964"/>
      <c r="L166" s="964"/>
      <c r="M166" s="964"/>
      <c r="N166" s="964"/>
      <c r="O166" s="964"/>
      <c r="P166" s="964"/>
      <c r="Q166" s="964"/>
      <c r="R166" s="964"/>
      <c r="S166" s="964"/>
      <c r="T166" s="964"/>
      <c r="U166" s="965"/>
      <c r="V166" s="316"/>
      <c r="W166" s="350"/>
      <c r="X166" s="350"/>
    </row>
    <row r="167" spans="3:24" ht="13.9" customHeight="1">
      <c r="C167" s="320"/>
      <c r="D167" s="955"/>
      <c r="E167" s="958"/>
      <c r="F167" s="963"/>
      <c r="G167" s="964"/>
      <c r="H167" s="964"/>
      <c r="I167" s="964"/>
      <c r="J167" s="964"/>
      <c r="K167" s="964"/>
      <c r="L167" s="964"/>
      <c r="M167" s="964"/>
      <c r="N167" s="964"/>
      <c r="O167" s="964"/>
      <c r="P167" s="964"/>
      <c r="Q167" s="964"/>
      <c r="R167" s="964"/>
      <c r="S167" s="964"/>
      <c r="T167" s="964"/>
      <c r="U167" s="965"/>
      <c r="V167" s="316"/>
      <c r="W167" s="350"/>
      <c r="X167" s="350"/>
    </row>
    <row r="168" spans="3:24" ht="13.9" customHeight="1">
      <c r="C168" s="320"/>
      <c r="D168" s="955"/>
      <c r="E168" s="958"/>
      <c r="F168" s="963"/>
      <c r="G168" s="964"/>
      <c r="H168" s="964"/>
      <c r="I168" s="964"/>
      <c r="J168" s="964"/>
      <c r="K168" s="964"/>
      <c r="L168" s="964"/>
      <c r="M168" s="964"/>
      <c r="N168" s="964"/>
      <c r="O168" s="964"/>
      <c r="P168" s="964"/>
      <c r="Q168" s="964"/>
      <c r="R168" s="964"/>
      <c r="S168" s="964"/>
      <c r="T168" s="964"/>
      <c r="U168" s="965"/>
      <c r="V168" s="316"/>
      <c r="W168" s="350"/>
      <c r="X168" s="350"/>
    </row>
    <row r="169" spans="3:24" ht="13.9" customHeight="1">
      <c r="C169" s="320"/>
      <c r="D169" s="956"/>
      <c r="E169" s="959"/>
      <c r="F169" s="966"/>
      <c r="G169" s="967"/>
      <c r="H169" s="967"/>
      <c r="I169" s="967"/>
      <c r="J169" s="967"/>
      <c r="K169" s="967"/>
      <c r="L169" s="967"/>
      <c r="M169" s="967"/>
      <c r="N169" s="967"/>
      <c r="O169" s="967"/>
      <c r="P169" s="967"/>
      <c r="Q169" s="967"/>
      <c r="R169" s="967"/>
      <c r="S169" s="967"/>
      <c r="T169" s="967"/>
      <c r="U169" s="968"/>
      <c r="V169" s="316"/>
      <c r="W169" s="350"/>
      <c r="X169" s="350"/>
    </row>
    <row r="170" spans="3:24" ht="15" customHeight="1">
      <c r="C170" s="320"/>
      <c r="D170" s="954" t="s">
        <v>19</v>
      </c>
      <c r="E170" s="960" t="s">
        <v>185</v>
      </c>
      <c r="F170" s="417" t="s">
        <v>409</v>
      </c>
      <c r="G170" s="276"/>
      <c r="H170" s="276"/>
      <c r="I170" s="284"/>
      <c r="J170" s="284"/>
      <c r="K170" s="284"/>
      <c r="L170" s="285"/>
      <c r="M170" s="285"/>
      <c r="N170" s="285"/>
      <c r="O170" s="276"/>
      <c r="P170" s="276"/>
      <c r="Q170" s="276"/>
      <c r="R170" s="276"/>
      <c r="S170" s="284"/>
      <c r="T170" s="407"/>
      <c r="U170" s="414"/>
      <c r="V170" s="316"/>
      <c r="W170" s="350"/>
      <c r="X170" s="350"/>
    </row>
    <row r="171" spans="3:24" ht="45" customHeight="1">
      <c r="C171" s="320"/>
      <c r="D171" s="955"/>
      <c r="E171" s="961"/>
      <c r="F171" s="739" t="s">
        <v>320</v>
      </c>
      <c r="G171" s="740"/>
      <c r="H171" s="740"/>
      <c r="I171" s="740"/>
      <c r="J171" s="740"/>
      <c r="K171" s="951">
        <f>+表紙!K195</f>
        <v>0</v>
      </c>
      <c r="L171" s="951"/>
      <c r="M171" s="951"/>
      <c r="N171" s="951"/>
      <c r="O171" s="951"/>
      <c r="P171" s="296" t="s">
        <v>13</v>
      </c>
      <c r="Q171" s="736" t="s">
        <v>336</v>
      </c>
      <c r="R171" s="736"/>
      <c r="S171" s="736"/>
      <c r="T171" s="736"/>
      <c r="U171" s="737"/>
      <c r="V171" s="400"/>
      <c r="W171" s="400"/>
      <c r="X171" s="316"/>
    </row>
    <row r="172" spans="3:24" ht="15" customHeight="1">
      <c r="C172" s="320"/>
      <c r="D172" s="955"/>
      <c r="E172" s="961"/>
      <c r="F172" s="288" t="s">
        <v>184</v>
      </c>
      <c r="G172" s="292"/>
      <c r="H172" s="292"/>
      <c r="I172" s="195"/>
      <c r="J172" s="195"/>
      <c r="K172" s="195"/>
      <c r="L172" s="291"/>
      <c r="M172" s="291"/>
      <c r="N172" s="291"/>
      <c r="O172" s="292"/>
      <c r="P172" s="292"/>
      <c r="Q172" s="292"/>
      <c r="R172" s="292"/>
      <c r="S172" s="195"/>
      <c r="T172" s="407"/>
      <c r="U172" s="414"/>
      <c r="V172" s="316"/>
      <c r="W172" s="350"/>
      <c r="X172" s="350"/>
    </row>
    <row r="173" spans="3:24" ht="13.9" customHeight="1">
      <c r="C173" s="320"/>
      <c r="D173" s="955"/>
      <c r="E173" s="961"/>
      <c r="F173" s="963" t="str">
        <f>IF(COUNTA(表紙!F197)=1,+表紙!F197,"")</f>
        <v>なし</v>
      </c>
      <c r="G173" s="964"/>
      <c r="H173" s="964"/>
      <c r="I173" s="964"/>
      <c r="J173" s="964"/>
      <c r="K173" s="964"/>
      <c r="L173" s="964"/>
      <c r="M173" s="964"/>
      <c r="N173" s="964"/>
      <c r="O173" s="964"/>
      <c r="P173" s="964"/>
      <c r="Q173" s="964"/>
      <c r="R173" s="964"/>
      <c r="S173" s="964"/>
      <c r="T173" s="964"/>
      <c r="U173" s="965"/>
      <c r="V173" s="316"/>
      <c r="W173" s="350"/>
      <c r="X173" s="350"/>
    </row>
    <row r="174" spans="3:24" ht="13.9" customHeight="1">
      <c r="C174" s="320"/>
      <c r="D174" s="955"/>
      <c r="E174" s="961"/>
      <c r="F174" s="963"/>
      <c r="G174" s="964"/>
      <c r="H174" s="964"/>
      <c r="I174" s="964"/>
      <c r="J174" s="964"/>
      <c r="K174" s="964"/>
      <c r="L174" s="964"/>
      <c r="M174" s="964"/>
      <c r="N174" s="964"/>
      <c r="O174" s="964"/>
      <c r="P174" s="964"/>
      <c r="Q174" s="964"/>
      <c r="R174" s="964"/>
      <c r="S174" s="964"/>
      <c r="T174" s="964"/>
      <c r="U174" s="965"/>
      <c r="V174" s="316"/>
      <c r="W174" s="350"/>
      <c r="X174" s="350"/>
    </row>
    <row r="175" spans="3:24" ht="13.9" customHeight="1">
      <c r="C175" s="320"/>
      <c r="D175" s="955"/>
      <c r="E175" s="961"/>
      <c r="F175" s="963"/>
      <c r="G175" s="964"/>
      <c r="H175" s="964"/>
      <c r="I175" s="964"/>
      <c r="J175" s="964"/>
      <c r="K175" s="964"/>
      <c r="L175" s="964"/>
      <c r="M175" s="964"/>
      <c r="N175" s="964"/>
      <c r="O175" s="964"/>
      <c r="P175" s="964"/>
      <c r="Q175" s="964"/>
      <c r="R175" s="964"/>
      <c r="S175" s="964"/>
      <c r="T175" s="964"/>
      <c r="U175" s="965"/>
      <c r="V175" s="316"/>
      <c r="W175" s="350"/>
      <c r="X175" s="350"/>
    </row>
    <row r="176" spans="3:24" ht="13.9" customHeight="1">
      <c r="C176" s="320"/>
      <c r="D176" s="955"/>
      <c r="E176" s="961"/>
      <c r="F176" s="963"/>
      <c r="G176" s="964"/>
      <c r="H176" s="964"/>
      <c r="I176" s="964"/>
      <c r="J176" s="964"/>
      <c r="K176" s="964"/>
      <c r="L176" s="964"/>
      <c r="M176" s="964"/>
      <c r="N176" s="964"/>
      <c r="O176" s="964"/>
      <c r="P176" s="964"/>
      <c r="Q176" s="964"/>
      <c r="R176" s="964"/>
      <c r="S176" s="964"/>
      <c r="T176" s="964"/>
      <c r="U176" s="965"/>
      <c r="V176" s="316"/>
      <c r="W176" s="350"/>
      <c r="X176" s="350"/>
    </row>
    <row r="177" spans="3:24" ht="13.9" customHeight="1">
      <c r="C177" s="320"/>
      <c r="D177" s="955"/>
      <c r="E177" s="961"/>
      <c r="F177" s="963"/>
      <c r="G177" s="964"/>
      <c r="H177" s="964"/>
      <c r="I177" s="964"/>
      <c r="J177" s="964"/>
      <c r="K177" s="964"/>
      <c r="L177" s="964"/>
      <c r="M177" s="964"/>
      <c r="N177" s="964"/>
      <c r="O177" s="964"/>
      <c r="P177" s="964"/>
      <c r="Q177" s="964"/>
      <c r="R177" s="964"/>
      <c r="S177" s="964"/>
      <c r="T177" s="964"/>
      <c r="U177" s="965"/>
      <c r="V177" s="316"/>
      <c r="W177" s="350"/>
      <c r="X177" s="350"/>
    </row>
    <row r="178" spans="3:24" ht="13.9" customHeight="1">
      <c r="C178" s="320"/>
      <c r="D178" s="955"/>
      <c r="E178" s="961"/>
      <c r="F178" s="963"/>
      <c r="G178" s="964"/>
      <c r="H178" s="964"/>
      <c r="I178" s="964"/>
      <c r="J178" s="964"/>
      <c r="K178" s="964"/>
      <c r="L178" s="964"/>
      <c r="M178" s="964"/>
      <c r="N178" s="964"/>
      <c r="O178" s="964"/>
      <c r="P178" s="964"/>
      <c r="Q178" s="964"/>
      <c r="R178" s="964"/>
      <c r="S178" s="964"/>
      <c r="T178" s="964"/>
      <c r="U178" s="965"/>
      <c r="V178" s="316"/>
      <c r="W178" s="350"/>
      <c r="X178" s="350"/>
    </row>
    <row r="179" spans="3:24" ht="13.9" customHeight="1">
      <c r="C179" s="320"/>
      <c r="D179" s="955"/>
      <c r="E179" s="961"/>
      <c r="F179" s="963"/>
      <c r="G179" s="964"/>
      <c r="H179" s="964"/>
      <c r="I179" s="964"/>
      <c r="J179" s="964"/>
      <c r="K179" s="964"/>
      <c r="L179" s="964"/>
      <c r="M179" s="964"/>
      <c r="N179" s="964"/>
      <c r="O179" s="964"/>
      <c r="P179" s="964"/>
      <c r="Q179" s="964"/>
      <c r="R179" s="964"/>
      <c r="S179" s="964"/>
      <c r="T179" s="964"/>
      <c r="U179" s="965"/>
      <c r="V179" s="316"/>
      <c r="W179" s="350"/>
      <c r="X179" s="350"/>
    </row>
    <row r="180" spans="3:24" ht="13.9" customHeight="1">
      <c r="C180" s="320"/>
      <c r="D180" s="955"/>
      <c r="E180" s="961"/>
      <c r="F180" s="963"/>
      <c r="G180" s="964"/>
      <c r="H180" s="964"/>
      <c r="I180" s="964"/>
      <c r="J180" s="964"/>
      <c r="K180" s="964"/>
      <c r="L180" s="964"/>
      <c r="M180" s="964"/>
      <c r="N180" s="964"/>
      <c r="O180" s="964"/>
      <c r="P180" s="964"/>
      <c r="Q180" s="964"/>
      <c r="R180" s="964"/>
      <c r="S180" s="964"/>
      <c r="T180" s="964"/>
      <c r="U180" s="965"/>
      <c r="V180" s="316"/>
      <c r="W180" s="350"/>
      <c r="X180" s="350"/>
    </row>
    <row r="181" spans="3:24" ht="13.9" customHeight="1">
      <c r="C181" s="322"/>
      <c r="D181" s="956"/>
      <c r="E181" s="962"/>
      <c r="F181" s="966"/>
      <c r="G181" s="967"/>
      <c r="H181" s="967"/>
      <c r="I181" s="967"/>
      <c r="J181" s="967"/>
      <c r="K181" s="967"/>
      <c r="L181" s="967"/>
      <c r="M181" s="967"/>
      <c r="N181" s="967"/>
      <c r="O181" s="967"/>
      <c r="P181" s="967"/>
      <c r="Q181" s="967"/>
      <c r="R181" s="967"/>
      <c r="S181" s="967"/>
      <c r="T181" s="967"/>
      <c r="U181" s="968"/>
      <c r="V181" s="316"/>
      <c r="W181" s="350"/>
      <c r="X181" s="350"/>
    </row>
    <row r="182" spans="3:24" ht="15" customHeight="1">
      <c r="C182" s="270" t="s">
        <v>315</v>
      </c>
      <c r="D182" s="318"/>
      <c r="E182" s="318"/>
      <c r="F182" s="249"/>
      <c r="G182" s="249"/>
      <c r="H182" s="249"/>
      <c r="I182" s="249"/>
      <c r="J182" s="249"/>
      <c r="K182" s="249"/>
      <c r="L182" s="249"/>
      <c r="M182" s="249"/>
      <c r="N182" s="249"/>
      <c r="O182" s="249"/>
      <c r="P182" s="249"/>
      <c r="Q182" s="249"/>
      <c r="R182" s="249"/>
      <c r="S182" s="249"/>
      <c r="T182" s="249"/>
      <c r="U182" s="319"/>
      <c r="V182" s="316"/>
      <c r="W182" s="350"/>
      <c r="X182" s="350"/>
    </row>
    <row r="183" spans="3:24" ht="15" customHeight="1">
      <c r="C183" s="320"/>
      <c r="D183" s="954" t="s">
        <v>17</v>
      </c>
      <c r="E183" s="960" t="s">
        <v>182</v>
      </c>
      <c r="F183" s="33" t="s">
        <v>408</v>
      </c>
      <c r="G183" s="276"/>
      <c r="H183" s="276"/>
      <c r="I183" s="284"/>
      <c r="J183" s="284"/>
      <c r="K183" s="284"/>
      <c r="L183" s="285"/>
      <c r="M183" s="285"/>
      <c r="N183" s="285"/>
      <c r="O183" s="276"/>
      <c r="P183" s="276"/>
      <c r="Q183" s="276"/>
      <c r="R183" s="276"/>
      <c r="S183" s="284"/>
      <c r="T183" s="407"/>
      <c r="U183" s="414"/>
      <c r="V183" s="316"/>
      <c r="W183" s="350"/>
      <c r="X183" s="350"/>
    </row>
    <row r="184" spans="3:24" ht="43.15" customHeight="1">
      <c r="C184" s="320"/>
      <c r="D184" s="955"/>
      <c r="E184" s="961"/>
      <c r="F184" s="1064" t="s">
        <v>188</v>
      </c>
      <c r="G184" s="1065"/>
      <c r="H184" s="1065"/>
      <c r="I184" s="1065"/>
      <c r="J184" s="1065"/>
      <c r="K184" s="951">
        <f>+表紙!K208</f>
        <v>342.37</v>
      </c>
      <c r="L184" s="951"/>
      <c r="M184" s="951"/>
      <c r="N184" s="951"/>
      <c r="O184" s="951"/>
      <c r="P184" s="323" t="s">
        <v>13</v>
      </c>
      <c r="Q184" s="1066" t="s">
        <v>212</v>
      </c>
      <c r="R184" s="1067"/>
      <c r="S184" s="1067"/>
      <c r="T184" s="1067"/>
      <c r="U184" s="1068"/>
      <c r="V184" s="384"/>
      <c r="W184" s="384"/>
      <c r="X184" s="316"/>
    </row>
    <row r="185" spans="3:24" ht="43.15" customHeight="1">
      <c r="C185" s="320"/>
      <c r="D185" s="955"/>
      <c r="E185" s="961"/>
      <c r="F185" s="324"/>
      <c r="G185" s="760" t="s">
        <v>164</v>
      </c>
      <c r="H185" s="761"/>
      <c r="I185" s="761"/>
      <c r="J185" s="761"/>
      <c r="K185" s="951">
        <f>+表紙!K209</f>
        <v>341.38</v>
      </c>
      <c r="L185" s="951"/>
      <c r="M185" s="951"/>
      <c r="N185" s="951"/>
      <c r="O185" s="951"/>
      <c r="P185" s="302" t="s">
        <v>13</v>
      </c>
      <c r="Q185" s="1069"/>
      <c r="R185" s="1070"/>
      <c r="S185" s="1070"/>
      <c r="T185" s="1070"/>
      <c r="U185" s="1071"/>
      <c r="V185" s="384"/>
      <c r="W185" s="384"/>
      <c r="X185" s="316"/>
    </row>
    <row r="186" spans="3:24" ht="43.15" customHeight="1">
      <c r="C186" s="320"/>
      <c r="D186" s="955"/>
      <c r="E186" s="961"/>
      <c r="F186" s="324"/>
      <c r="G186" s="760" t="s">
        <v>165</v>
      </c>
      <c r="H186" s="761"/>
      <c r="I186" s="761"/>
      <c r="J186" s="761"/>
      <c r="K186" s="951" t="str">
        <f>+表紙!K210</f>
        <v>0</v>
      </c>
      <c r="L186" s="951"/>
      <c r="M186" s="951"/>
      <c r="N186" s="951"/>
      <c r="O186" s="951"/>
      <c r="P186" s="302" t="s">
        <v>13</v>
      </c>
      <c r="Q186" s="1069"/>
      <c r="R186" s="1070"/>
      <c r="S186" s="1070"/>
      <c r="T186" s="1070"/>
      <c r="U186" s="1071"/>
      <c r="V186" s="384"/>
      <c r="W186" s="384"/>
      <c r="X186" s="316"/>
    </row>
    <row r="187" spans="3:24" ht="43.15" customHeight="1">
      <c r="C187" s="320"/>
      <c r="D187" s="955"/>
      <c r="E187" s="961"/>
      <c r="F187" s="324"/>
      <c r="G187" s="760" t="s">
        <v>374</v>
      </c>
      <c r="H187" s="761"/>
      <c r="I187" s="761"/>
      <c r="J187" s="761"/>
      <c r="K187" s="951" t="str">
        <f>+表紙!K211</f>
        <v>0</v>
      </c>
      <c r="L187" s="951"/>
      <c r="M187" s="951"/>
      <c r="N187" s="951"/>
      <c r="O187" s="951"/>
      <c r="P187" s="302" t="s">
        <v>13</v>
      </c>
      <c r="Q187" s="1069"/>
      <c r="R187" s="1070"/>
      <c r="S187" s="1070"/>
      <c r="T187" s="1070"/>
      <c r="U187" s="1071"/>
      <c r="V187" s="384"/>
      <c r="W187" s="384"/>
      <c r="X187" s="316"/>
    </row>
    <row r="188" spans="3:24" ht="43.15" customHeight="1">
      <c r="C188" s="320"/>
      <c r="D188" s="955"/>
      <c r="E188" s="961"/>
      <c r="F188" s="325"/>
      <c r="G188" s="760" t="s">
        <v>375</v>
      </c>
      <c r="H188" s="761"/>
      <c r="I188" s="761"/>
      <c r="J188" s="761"/>
      <c r="K188" s="951">
        <f>+表紙!K212</f>
        <v>0.54</v>
      </c>
      <c r="L188" s="951"/>
      <c r="M188" s="951"/>
      <c r="N188" s="951"/>
      <c r="O188" s="951"/>
      <c r="P188" s="302" t="s">
        <v>13</v>
      </c>
      <c r="Q188" s="1072"/>
      <c r="R188" s="1073"/>
      <c r="S188" s="1073"/>
      <c r="T188" s="1073"/>
      <c r="U188" s="1074"/>
      <c r="V188" s="384"/>
      <c r="W188" s="384"/>
      <c r="X188" s="316"/>
    </row>
    <row r="189" spans="3:24" ht="13.9" customHeight="1">
      <c r="C189" s="320"/>
      <c r="D189" s="955"/>
      <c r="E189" s="961"/>
      <c r="F189" s="292" t="s">
        <v>183</v>
      </c>
      <c r="G189" s="292"/>
      <c r="H189" s="292"/>
      <c r="I189" s="314"/>
      <c r="J189" s="314"/>
      <c r="K189" s="314"/>
      <c r="L189" s="314"/>
      <c r="M189" s="314"/>
      <c r="N189" s="314"/>
      <c r="O189" s="314"/>
      <c r="P189" s="314"/>
      <c r="Q189" s="314"/>
      <c r="R189" s="314"/>
      <c r="S189" s="314"/>
      <c r="T189" s="314"/>
      <c r="U189" s="315"/>
      <c r="V189" s="316"/>
      <c r="W189" s="350"/>
      <c r="X189" s="350"/>
    </row>
    <row r="190" spans="3:24" ht="13.9" customHeight="1">
      <c r="C190" s="320"/>
      <c r="D190" s="955"/>
      <c r="E190" s="961"/>
      <c r="F190" s="963" t="str">
        <f>IF(COUNTA(表紙!F214)=1,+表紙!F214,"")</f>
        <v/>
      </c>
      <c r="G190" s="964"/>
      <c r="H190" s="964"/>
      <c r="I190" s="964"/>
      <c r="J190" s="964"/>
      <c r="K190" s="964"/>
      <c r="L190" s="964"/>
      <c r="M190" s="964"/>
      <c r="N190" s="964"/>
      <c r="O190" s="964"/>
      <c r="P190" s="964"/>
      <c r="Q190" s="964"/>
      <c r="R190" s="964"/>
      <c r="S190" s="964"/>
      <c r="T190" s="964"/>
      <c r="U190" s="965"/>
      <c r="V190" s="316"/>
      <c r="W190" s="350"/>
      <c r="X190" s="350"/>
    </row>
    <row r="191" spans="3:24" ht="13.9" customHeight="1">
      <c r="C191" s="320"/>
      <c r="D191" s="955"/>
      <c r="E191" s="961"/>
      <c r="F191" s="963"/>
      <c r="G191" s="964"/>
      <c r="H191" s="964"/>
      <c r="I191" s="964"/>
      <c r="J191" s="964"/>
      <c r="K191" s="964"/>
      <c r="L191" s="964"/>
      <c r="M191" s="964"/>
      <c r="N191" s="964"/>
      <c r="O191" s="964"/>
      <c r="P191" s="964"/>
      <c r="Q191" s="964"/>
      <c r="R191" s="964"/>
      <c r="S191" s="964"/>
      <c r="T191" s="964"/>
      <c r="U191" s="965"/>
      <c r="V191" s="316"/>
      <c r="W191" s="350"/>
      <c r="X191" s="350"/>
    </row>
    <row r="192" spans="3:24" ht="13.9" customHeight="1">
      <c r="C192" s="320"/>
      <c r="D192" s="955"/>
      <c r="E192" s="961"/>
      <c r="F192" s="963"/>
      <c r="G192" s="964"/>
      <c r="H192" s="964"/>
      <c r="I192" s="964"/>
      <c r="J192" s="964"/>
      <c r="K192" s="964"/>
      <c r="L192" s="964"/>
      <c r="M192" s="964"/>
      <c r="N192" s="964"/>
      <c r="O192" s="964"/>
      <c r="P192" s="964"/>
      <c r="Q192" s="964"/>
      <c r="R192" s="964"/>
      <c r="S192" s="964"/>
      <c r="T192" s="964"/>
      <c r="U192" s="965"/>
      <c r="V192" s="316"/>
      <c r="W192" s="350"/>
      <c r="X192" s="350"/>
    </row>
    <row r="193" spans="3:24" ht="13.9" customHeight="1">
      <c r="C193" s="320"/>
      <c r="D193" s="955"/>
      <c r="E193" s="961"/>
      <c r="F193" s="963"/>
      <c r="G193" s="964"/>
      <c r="H193" s="964"/>
      <c r="I193" s="964"/>
      <c r="J193" s="964"/>
      <c r="K193" s="964"/>
      <c r="L193" s="964"/>
      <c r="M193" s="964"/>
      <c r="N193" s="964"/>
      <c r="O193" s="964"/>
      <c r="P193" s="964"/>
      <c r="Q193" s="964"/>
      <c r="R193" s="964"/>
      <c r="S193" s="964"/>
      <c r="T193" s="964"/>
      <c r="U193" s="965"/>
      <c r="V193" s="316"/>
      <c r="W193" s="350"/>
      <c r="X193" s="350"/>
    </row>
    <row r="194" spans="3:24" ht="13.9" customHeight="1">
      <c r="C194" s="320"/>
      <c r="D194" s="955"/>
      <c r="E194" s="961"/>
      <c r="F194" s="963"/>
      <c r="G194" s="964"/>
      <c r="H194" s="964"/>
      <c r="I194" s="964"/>
      <c r="J194" s="964"/>
      <c r="K194" s="964"/>
      <c r="L194" s="964"/>
      <c r="M194" s="964"/>
      <c r="N194" s="964"/>
      <c r="O194" s="964"/>
      <c r="P194" s="964"/>
      <c r="Q194" s="964"/>
      <c r="R194" s="964"/>
      <c r="S194" s="964"/>
      <c r="T194" s="964"/>
      <c r="U194" s="965"/>
      <c r="V194" s="316"/>
      <c r="W194" s="350"/>
      <c r="X194" s="350"/>
    </row>
    <row r="195" spans="3:24" ht="13.9" customHeight="1">
      <c r="C195" s="320"/>
      <c r="D195" s="955"/>
      <c r="E195" s="961"/>
      <c r="F195" s="963"/>
      <c r="G195" s="964"/>
      <c r="H195" s="964"/>
      <c r="I195" s="964"/>
      <c r="J195" s="964"/>
      <c r="K195" s="964"/>
      <c r="L195" s="964"/>
      <c r="M195" s="964"/>
      <c r="N195" s="964"/>
      <c r="O195" s="964"/>
      <c r="P195" s="964"/>
      <c r="Q195" s="964"/>
      <c r="R195" s="964"/>
      <c r="S195" s="964"/>
      <c r="T195" s="964"/>
      <c r="U195" s="965"/>
      <c r="V195" s="316"/>
      <c r="W195" s="350"/>
      <c r="X195" s="350"/>
    </row>
    <row r="196" spans="3:24" ht="13.9" customHeight="1">
      <c r="C196" s="320"/>
      <c r="D196" s="955"/>
      <c r="E196" s="961"/>
      <c r="F196" s="963"/>
      <c r="G196" s="964"/>
      <c r="H196" s="964"/>
      <c r="I196" s="964"/>
      <c r="J196" s="964"/>
      <c r="K196" s="964"/>
      <c r="L196" s="964"/>
      <c r="M196" s="964"/>
      <c r="N196" s="964"/>
      <c r="O196" s="964"/>
      <c r="P196" s="964"/>
      <c r="Q196" s="964"/>
      <c r="R196" s="964"/>
      <c r="S196" s="964"/>
      <c r="T196" s="964"/>
      <c r="U196" s="965"/>
      <c r="V196" s="316"/>
      <c r="W196" s="350"/>
      <c r="X196" s="350"/>
    </row>
    <row r="197" spans="3:24" ht="13.9" customHeight="1">
      <c r="C197" s="320"/>
      <c r="D197" s="955"/>
      <c r="E197" s="961"/>
      <c r="F197" s="963"/>
      <c r="G197" s="964"/>
      <c r="H197" s="964"/>
      <c r="I197" s="964"/>
      <c r="J197" s="964"/>
      <c r="K197" s="964"/>
      <c r="L197" s="964"/>
      <c r="M197" s="964"/>
      <c r="N197" s="964"/>
      <c r="O197" s="964"/>
      <c r="P197" s="964"/>
      <c r="Q197" s="964"/>
      <c r="R197" s="964"/>
      <c r="S197" s="964"/>
      <c r="T197" s="964"/>
      <c r="U197" s="965"/>
      <c r="V197" s="316"/>
      <c r="W197" s="350"/>
      <c r="X197" s="350"/>
    </row>
    <row r="198" spans="3:24" ht="13.9" customHeight="1">
      <c r="C198" s="322"/>
      <c r="D198" s="956"/>
      <c r="E198" s="962"/>
      <c r="F198" s="966"/>
      <c r="G198" s="967"/>
      <c r="H198" s="967"/>
      <c r="I198" s="967"/>
      <c r="J198" s="967"/>
      <c r="K198" s="967"/>
      <c r="L198" s="967"/>
      <c r="M198" s="967"/>
      <c r="N198" s="967"/>
      <c r="O198" s="967"/>
      <c r="P198" s="967"/>
      <c r="Q198" s="967"/>
      <c r="R198" s="967"/>
      <c r="S198" s="967"/>
      <c r="T198" s="967"/>
      <c r="U198" s="968"/>
      <c r="V198" s="316"/>
      <c r="W198" s="350"/>
      <c r="X198" s="350"/>
    </row>
    <row r="199" spans="3:24" ht="18" customHeight="1">
      <c r="C199" s="969" t="s">
        <v>393</v>
      </c>
      <c r="D199" s="969"/>
      <c r="E199" s="969"/>
      <c r="F199" s="969"/>
      <c r="G199" s="969"/>
      <c r="H199" s="969"/>
      <c r="I199" s="969"/>
      <c r="J199" s="969"/>
      <c r="K199" s="969"/>
      <c r="L199" s="969"/>
      <c r="M199" s="969"/>
      <c r="N199" s="969"/>
      <c r="O199" s="969"/>
      <c r="P199" s="969"/>
      <c r="Q199" s="969"/>
      <c r="R199" s="969"/>
      <c r="S199" s="969"/>
      <c r="T199" s="969"/>
      <c r="U199" s="969"/>
      <c r="V199" s="316"/>
      <c r="W199" s="350"/>
      <c r="X199" s="350"/>
    </row>
    <row r="200" spans="3:24" ht="15" customHeight="1">
      <c r="C200" s="326"/>
      <c r="D200" s="954" t="s">
        <v>19</v>
      </c>
      <c r="E200" s="960" t="s">
        <v>185</v>
      </c>
      <c r="F200" s="417" t="s">
        <v>409</v>
      </c>
      <c r="G200" s="276"/>
      <c r="H200" s="276"/>
      <c r="I200" s="284"/>
      <c r="J200" s="284"/>
      <c r="K200" s="284"/>
      <c r="L200" s="285"/>
      <c r="M200" s="285"/>
      <c r="N200" s="285"/>
      <c r="O200" s="276"/>
      <c r="P200" s="276"/>
      <c r="Q200" s="276"/>
      <c r="R200" s="276"/>
      <c r="S200" s="284"/>
      <c r="T200" s="284"/>
      <c r="U200" s="286"/>
      <c r="V200" s="316"/>
      <c r="W200" s="350"/>
      <c r="X200" s="350"/>
    </row>
    <row r="201" spans="3:24" ht="45" customHeight="1">
      <c r="C201" s="320"/>
      <c r="D201" s="955"/>
      <c r="E201" s="961"/>
      <c r="F201" s="1064" t="s">
        <v>188</v>
      </c>
      <c r="G201" s="1065"/>
      <c r="H201" s="1065"/>
      <c r="I201" s="1065"/>
      <c r="J201" s="1065"/>
      <c r="K201" s="951">
        <f>+表紙!K225</f>
        <v>312.02</v>
      </c>
      <c r="L201" s="951"/>
      <c r="M201" s="951"/>
      <c r="N201" s="951"/>
      <c r="O201" s="951"/>
      <c r="P201" s="323" t="s">
        <v>13</v>
      </c>
      <c r="Q201" s="1066" t="s">
        <v>338</v>
      </c>
      <c r="R201" s="1067"/>
      <c r="S201" s="1067"/>
      <c r="T201" s="1067"/>
      <c r="U201" s="1068"/>
      <c r="V201" s="383"/>
      <c r="W201" s="383"/>
      <c r="X201" s="316"/>
    </row>
    <row r="202" spans="3:24" ht="45" customHeight="1">
      <c r="C202" s="320"/>
      <c r="D202" s="955"/>
      <c r="E202" s="961"/>
      <c r="F202" s="324"/>
      <c r="G202" s="760" t="s">
        <v>164</v>
      </c>
      <c r="H202" s="761"/>
      <c r="I202" s="761"/>
      <c r="J202" s="761"/>
      <c r="K202" s="951">
        <f>+表紙!K226</f>
        <v>312.02</v>
      </c>
      <c r="L202" s="951"/>
      <c r="M202" s="951"/>
      <c r="N202" s="951"/>
      <c r="O202" s="951"/>
      <c r="P202" s="302" t="s">
        <v>13</v>
      </c>
      <c r="Q202" s="1069"/>
      <c r="R202" s="1070"/>
      <c r="S202" s="1070"/>
      <c r="T202" s="1070"/>
      <c r="U202" s="1071"/>
      <c r="V202" s="383"/>
      <c r="W202" s="383"/>
      <c r="X202" s="316"/>
    </row>
    <row r="203" spans="3:24" ht="45" customHeight="1">
      <c r="C203" s="320"/>
      <c r="D203" s="955"/>
      <c r="E203" s="961"/>
      <c r="F203" s="324"/>
      <c r="G203" s="760" t="s">
        <v>165</v>
      </c>
      <c r="H203" s="761"/>
      <c r="I203" s="761"/>
      <c r="J203" s="761"/>
      <c r="K203" s="951">
        <f>+表紙!K227</f>
        <v>0</v>
      </c>
      <c r="L203" s="951"/>
      <c r="M203" s="951"/>
      <c r="N203" s="951"/>
      <c r="O203" s="951"/>
      <c r="P203" s="302" t="s">
        <v>13</v>
      </c>
      <c r="Q203" s="1069"/>
      <c r="R203" s="1070"/>
      <c r="S203" s="1070"/>
      <c r="T203" s="1070"/>
      <c r="U203" s="1071"/>
      <c r="V203" s="383"/>
      <c r="W203" s="383"/>
      <c r="X203" s="316"/>
    </row>
    <row r="204" spans="3:24" ht="45" customHeight="1">
      <c r="C204" s="320"/>
      <c r="D204" s="955"/>
      <c r="E204" s="961"/>
      <c r="F204" s="324"/>
      <c r="G204" s="760" t="s">
        <v>374</v>
      </c>
      <c r="H204" s="761"/>
      <c r="I204" s="761"/>
      <c r="J204" s="761"/>
      <c r="K204" s="951">
        <f>+表紙!K228</f>
        <v>0</v>
      </c>
      <c r="L204" s="951"/>
      <c r="M204" s="951"/>
      <c r="N204" s="951"/>
      <c r="O204" s="951"/>
      <c r="P204" s="302" t="s">
        <v>13</v>
      </c>
      <c r="Q204" s="1069"/>
      <c r="R204" s="1070"/>
      <c r="S204" s="1070"/>
      <c r="T204" s="1070"/>
      <c r="U204" s="1071"/>
      <c r="V204" s="383"/>
      <c r="W204" s="383"/>
      <c r="X204" s="316"/>
    </row>
    <row r="205" spans="3:24" ht="45" customHeight="1">
      <c r="C205" s="320"/>
      <c r="D205" s="955"/>
      <c r="E205" s="961"/>
      <c r="F205" s="325"/>
      <c r="G205" s="760" t="s">
        <v>375</v>
      </c>
      <c r="H205" s="761"/>
      <c r="I205" s="761"/>
      <c r="J205" s="761"/>
      <c r="K205" s="951">
        <f>+表紙!K229</f>
        <v>0</v>
      </c>
      <c r="L205" s="951"/>
      <c r="M205" s="951"/>
      <c r="N205" s="951"/>
      <c r="O205" s="951"/>
      <c r="P205" s="302" t="s">
        <v>13</v>
      </c>
      <c r="Q205" s="1072"/>
      <c r="R205" s="1073"/>
      <c r="S205" s="1073"/>
      <c r="T205" s="1073"/>
      <c r="U205" s="1074"/>
      <c r="V205" s="383"/>
      <c r="W205" s="383"/>
      <c r="X205" s="316"/>
    </row>
    <row r="206" spans="3:24" ht="13.9" customHeight="1">
      <c r="C206" s="320"/>
      <c r="D206" s="955"/>
      <c r="E206" s="961"/>
      <c r="F206" s="288" t="s">
        <v>184</v>
      </c>
      <c r="G206" s="292"/>
      <c r="H206" s="292"/>
      <c r="I206" s="195"/>
      <c r="J206" s="195"/>
      <c r="K206" s="195"/>
      <c r="L206" s="291"/>
      <c r="M206" s="291"/>
      <c r="N206" s="291"/>
      <c r="O206" s="292"/>
      <c r="P206" s="292"/>
      <c r="Q206" s="292"/>
      <c r="R206" s="292"/>
      <c r="S206" s="195"/>
      <c r="T206" s="195"/>
      <c r="U206" s="293"/>
      <c r="V206" s="316"/>
      <c r="W206" s="350"/>
      <c r="X206" s="350"/>
    </row>
    <row r="207" spans="3:24" ht="13.9" customHeight="1">
      <c r="C207" s="320"/>
      <c r="D207" s="955"/>
      <c r="E207" s="961"/>
      <c r="F207" s="963" t="str">
        <f>IF(COUNTA(表紙!F231)=1,+表紙!F231,"")</f>
        <v>確実に効率的に処理できる専門業者への委託処理を継続する。</v>
      </c>
      <c r="G207" s="964"/>
      <c r="H207" s="964"/>
      <c r="I207" s="964"/>
      <c r="J207" s="964"/>
      <c r="K207" s="964"/>
      <c r="L207" s="964"/>
      <c r="M207" s="964"/>
      <c r="N207" s="964"/>
      <c r="O207" s="964"/>
      <c r="P207" s="964"/>
      <c r="Q207" s="964"/>
      <c r="R207" s="964"/>
      <c r="S207" s="964"/>
      <c r="T207" s="964"/>
      <c r="U207" s="965"/>
      <c r="V207" s="316"/>
      <c r="W207" s="350"/>
      <c r="X207" s="350"/>
    </row>
    <row r="208" spans="3:24" ht="13.9" customHeight="1">
      <c r="C208" s="320"/>
      <c r="D208" s="955"/>
      <c r="E208" s="961"/>
      <c r="F208" s="963"/>
      <c r="G208" s="964"/>
      <c r="H208" s="964"/>
      <c r="I208" s="964"/>
      <c r="J208" s="964"/>
      <c r="K208" s="964"/>
      <c r="L208" s="964"/>
      <c r="M208" s="964"/>
      <c r="N208" s="964"/>
      <c r="O208" s="964"/>
      <c r="P208" s="964"/>
      <c r="Q208" s="964"/>
      <c r="R208" s="964"/>
      <c r="S208" s="964"/>
      <c r="T208" s="964"/>
      <c r="U208" s="965"/>
      <c r="V208" s="316"/>
      <c r="W208" s="350"/>
      <c r="X208" s="350"/>
    </row>
    <row r="209" spans="1:54" ht="13.9" customHeight="1">
      <c r="C209" s="320"/>
      <c r="D209" s="955"/>
      <c r="E209" s="961"/>
      <c r="F209" s="963"/>
      <c r="G209" s="964"/>
      <c r="H209" s="964"/>
      <c r="I209" s="964"/>
      <c r="J209" s="964"/>
      <c r="K209" s="964"/>
      <c r="L209" s="964"/>
      <c r="M209" s="964"/>
      <c r="N209" s="964"/>
      <c r="O209" s="964"/>
      <c r="P209" s="964"/>
      <c r="Q209" s="964"/>
      <c r="R209" s="964"/>
      <c r="S209" s="964"/>
      <c r="T209" s="964"/>
      <c r="U209" s="965"/>
      <c r="V209" s="316"/>
      <c r="W209" s="350"/>
      <c r="X209" s="350"/>
    </row>
    <row r="210" spans="1:54" ht="13.9" customHeight="1">
      <c r="C210" s="320"/>
      <c r="D210" s="955"/>
      <c r="E210" s="961"/>
      <c r="F210" s="963"/>
      <c r="G210" s="964"/>
      <c r="H210" s="964"/>
      <c r="I210" s="964"/>
      <c r="J210" s="964"/>
      <c r="K210" s="964"/>
      <c r="L210" s="964"/>
      <c r="M210" s="964"/>
      <c r="N210" s="964"/>
      <c r="O210" s="964"/>
      <c r="P210" s="964"/>
      <c r="Q210" s="964"/>
      <c r="R210" s="964"/>
      <c r="S210" s="964"/>
      <c r="T210" s="964"/>
      <c r="U210" s="965"/>
      <c r="V210" s="316"/>
      <c r="W210" s="350"/>
      <c r="X210" s="350"/>
    </row>
    <row r="211" spans="1:54" ht="13.9" customHeight="1">
      <c r="C211" s="320"/>
      <c r="D211" s="955"/>
      <c r="E211" s="961"/>
      <c r="F211" s="963"/>
      <c r="G211" s="964"/>
      <c r="H211" s="964"/>
      <c r="I211" s="964"/>
      <c r="J211" s="964"/>
      <c r="K211" s="964"/>
      <c r="L211" s="964"/>
      <c r="M211" s="964"/>
      <c r="N211" s="964"/>
      <c r="O211" s="964"/>
      <c r="P211" s="964"/>
      <c r="Q211" s="964"/>
      <c r="R211" s="964"/>
      <c r="S211" s="964"/>
      <c r="T211" s="964"/>
      <c r="U211" s="965"/>
      <c r="V211" s="316"/>
      <c r="W211" s="350"/>
      <c r="X211" s="350"/>
    </row>
    <row r="212" spans="1:54" ht="13.9" customHeight="1">
      <c r="C212" s="320"/>
      <c r="D212" s="955"/>
      <c r="E212" s="961"/>
      <c r="F212" s="963"/>
      <c r="G212" s="964"/>
      <c r="H212" s="964"/>
      <c r="I212" s="964"/>
      <c r="J212" s="964"/>
      <c r="K212" s="964"/>
      <c r="L212" s="964"/>
      <c r="M212" s="964"/>
      <c r="N212" s="964"/>
      <c r="O212" s="964"/>
      <c r="P212" s="964"/>
      <c r="Q212" s="964"/>
      <c r="R212" s="964"/>
      <c r="S212" s="964"/>
      <c r="T212" s="964"/>
      <c r="U212" s="965"/>
      <c r="V212" s="316"/>
      <c r="W212" s="350"/>
      <c r="X212" s="350"/>
    </row>
    <row r="213" spans="1:54" ht="13.9" customHeight="1">
      <c r="C213" s="320"/>
      <c r="D213" s="955"/>
      <c r="E213" s="961"/>
      <c r="F213" s="963"/>
      <c r="G213" s="964"/>
      <c r="H213" s="964"/>
      <c r="I213" s="964"/>
      <c r="J213" s="964"/>
      <c r="K213" s="964"/>
      <c r="L213" s="964"/>
      <c r="M213" s="964"/>
      <c r="N213" s="964"/>
      <c r="O213" s="964"/>
      <c r="P213" s="964"/>
      <c r="Q213" s="964"/>
      <c r="R213" s="964"/>
      <c r="S213" s="964"/>
      <c r="T213" s="964"/>
      <c r="U213" s="965"/>
      <c r="V213" s="316"/>
      <c r="W213" s="350"/>
      <c r="X213" s="350"/>
    </row>
    <row r="214" spans="1:54" ht="13.9" customHeight="1">
      <c r="C214" s="320"/>
      <c r="D214" s="955"/>
      <c r="E214" s="961"/>
      <c r="F214" s="963"/>
      <c r="G214" s="964"/>
      <c r="H214" s="964"/>
      <c r="I214" s="964"/>
      <c r="J214" s="964"/>
      <c r="K214" s="964"/>
      <c r="L214" s="964"/>
      <c r="M214" s="964"/>
      <c r="N214" s="964"/>
      <c r="O214" s="964"/>
      <c r="P214" s="964"/>
      <c r="Q214" s="964"/>
      <c r="R214" s="964"/>
      <c r="S214" s="964"/>
      <c r="T214" s="964"/>
      <c r="U214" s="965"/>
      <c r="V214" s="316"/>
      <c r="W214" s="350"/>
      <c r="X214" s="350"/>
    </row>
    <row r="215" spans="1:54" ht="13.9" customHeight="1">
      <c r="C215" s="320"/>
      <c r="D215" s="955"/>
      <c r="E215" s="961"/>
      <c r="F215" s="963"/>
      <c r="G215" s="964"/>
      <c r="H215" s="964"/>
      <c r="I215" s="964"/>
      <c r="J215" s="964"/>
      <c r="K215" s="964"/>
      <c r="L215" s="964"/>
      <c r="M215" s="964"/>
      <c r="N215" s="964"/>
      <c r="O215" s="964"/>
      <c r="P215" s="964"/>
      <c r="Q215" s="964"/>
      <c r="R215" s="964"/>
      <c r="S215" s="964"/>
      <c r="T215" s="964"/>
      <c r="U215" s="965"/>
      <c r="V215" s="316"/>
      <c r="W215" s="350"/>
      <c r="X215" s="350"/>
    </row>
    <row r="216" spans="1:54" s="21" customFormat="1" ht="13.9" customHeight="1">
      <c r="A216" s="23"/>
      <c r="B216" s="23"/>
      <c r="C216" s="775" t="s">
        <v>368</v>
      </c>
      <c r="D216" s="1075"/>
      <c r="E216" s="1076"/>
      <c r="F216" s="798" t="s">
        <v>411</v>
      </c>
      <c r="G216" s="1083"/>
      <c r="H216" s="1083"/>
      <c r="I216" s="1083"/>
      <c r="J216" s="1083"/>
      <c r="K216" s="1083"/>
      <c r="L216" s="1083"/>
      <c r="M216" s="489"/>
      <c r="N216" s="489"/>
      <c r="O216" s="489"/>
      <c r="P216" s="489"/>
      <c r="Q216" s="489"/>
      <c r="R216" s="489"/>
      <c r="S216" s="489"/>
      <c r="T216" s="489"/>
      <c r="U216" s="490"/>
      <c r="V216" s="487"/>
      <c r="W216" s="416"/>
      <c r="X216" s="416"/>
      <c r="Y216" s="416"/>
      <c r="Z216" s="425"/>
      <c r="AA216" s="425"/>
      <c r="AB216" s="48"/>
      <c r="AC216" s="48"/>
      <c r="AD216" s="48"/>
      <c r="AE216" s="48"/>
      <c r="AF216" s="48"/>
      <c r="AG216" s="48"/>
      <c r="AH216" s="48"/>
      <c r="AI216" s="48"/>
      <c r="AJ216" s="48"/>
      <c r="AK216" s="48"/>
      <c r="AL216" s="48"/>
      <c r="AM216" s="48"/>
      <c r="AN216" s="48"/>
      <c r="AO216" s="48"/>
      <c r="AP216" s="48"/>
      <c r="AQ216" s="48"/>
      <c r="AR216" s="48"/>
      <c r="AS216" s="48"/>
      <c r="AT216" s="48"/>
      <c r="AU216" s="48"/>
      <c r="AV216" s="48"/>
      <c r="AW216" s="48"/>
      <c r="AX216" s="48"/>
      <c r="AY216" s="48"/>
      <c r="AZ216" s="48"/>
      <c r="BA216" s="48"/>
      <c r="BB216" s="48"/>
    </row>
    <row r="217" spans="1:54" s="21" customFormat="1" ht="39.950000000000003" customHeight="1">
      <c r="A217" s="23"/>
      <c r="B217" s="23"/>
      <c r="C217" s="778"/>
      <c r="D217" s="1077"/>
      <c r="E217" s="1078"/>
      <c r="F217" s="792" t="s">
        <v>363</v>
      </c>
      <c r="G217" s="1084"/>
      <c r="H217" s="1084"/>
      <c r="I217" s="1084"/>
      <c r="J217" s="1084"/>
      <c r="K217" s="1085"/>
      <c r="L217" s="1086"/>
      <c r="M217" s="1087">
        <f>IF(COUNTA(+表紙!M241)&gt;0,+表紙!M241,"")</f>
        <v>339.87</v>
      </c>
      <c r="N217" s="1088"/>
      <c r="O217" s="1088"/>
      <c r="P217" s="1088"/>
      <c r="Q217" s="1088"/>
      <c r="R217" s="1088"/>
      <c r="S217" s="1088"/>
      <c r="T217" s="488" t="s">
        <v>155</v>
      </c>
      <c r="U217" s="491"/>
      <c r="V217" s="487"/>
      <c r="W217" s="416"/>
      <c r="X217" s="416"/>
      <c r="Y217" s="416"/>
      <c r="Z217" s="425"/>
      <c r="AA217" s="425"/>
      <c r="AB217" s="48"/>
      <c r="AC217" s="48"/>
      <c r="AD217" s="48"/>
      <c r="AE217" s="48"/>
      <c r="AF217" s="48"/>
      <c r="AG217" s="48"/>
      <c r="AH217" s="48"/>
      <c r="AI217" s="48"/>
      <c r="AJ217" s="48"/>
      <c r="AK217" s="48"/>
      <c r="AL217" s="48"/>
      <c r="AM217" s="48"/>
      <c r="AN217" s="48"/>
      <c r="AO217" s="48"/>
      <c r="AP217" s="48"/>
      <c r="AQ217" s="48"/>
      <c r="AR217" s="48"/>
      <c r="AS217" s="48"/>
      <c r="AT217" s="48"/>
      <c r="AU217" s="48"/>
      <c r="AV217" s="48"/>
      <c r="AW217" s="48"/>
      <c r="AX217" s="48"/>
      <c r="AY217" s="48"/>
      <c r="AZ217" s="48"/>
      <c r="BA217" s="48"/>
      <c r="BB217" s="48"/>
    </row>
    <row r="218" spans="1:54" s="21" customFormat="1" ht="13.9" customHeight="1">
      <c r="A218" s="23"/>
      <c r="B218" s="23"/>
      <c r="C218" s="1079"/>
      <c r="D218" s="1077"/>
      <c r="E218" s="1078"/>
      <c r="F218" s="198" t="s">
        <v>367</v>
      </c>
      <c r="G218" s="486"/>
      <c r="H218" s="486"/>
      <c r="I218" s="486"/>
      <c r="J218" s="486"/>
      <c r="K218" s="486"/>
      <c r="L218" s="486"/>
      <c r="M218" s="486"/>
      <c r="N218" s="486"/>
      <c r="O218" s="486"/>
      <c r="P218" s="486"/>
      <c r="Q218" s="486"/>
      <c r="R218" s="486"/>
      <c r="S218" s="486"/>
      <c r="T218" s="486"/>
      <c r="U218" s="492"/>
      <c r="V218" s="487"/>
      <c r="W218" s="416"/>
      <c r="X218" s="416"/>
      <c r="Y218" s="416"/>
      <c r="Z218" s="425"/>
      <c r="AA218" s="425"/>
      <c r="AB218" s="48"/>
      <c r="AC218" s="48"/>
      <c r="AD218" s="48"/>
      <c r="AE218" s="48"/>
      <c r="AF218" s="48"/>
      <c r="AG218" s="48"/>
      <c r="AH218" s="48"/>
      <c r="AI218" s="48"/>
      <c r="AJ218" s="48"/>
      <c r="AK218" s="48"/>
      <c r="AL218" s="48"/>
      <c r="AM218" s="48"/>
      <c r="AN218" s="48"/>
      <c r="AO218" s="48"/>
      <c r="AP218" s="48"/>
      <c r="AQ218" s="48"/>
      <c r="AR218" s="48"/>
      <c r="AS218" s="48"/>
      <c r="AT218" s="48"/>
      <c r="AU218" s="48"/>
      <c r="AV218" s="48"/>
      <c r="AW218" s="48"/>
      <c r="AX218" s="48"/>
      <c r="AY218" s="48"/>
      <c r="AZ218" s="48"/>
      <c r="BA218" s="48"/>
      <c r="BB218" s="48"/>
    </row>
    <row r="219" spans="1:54" s="21" customFormat="1" ht="111.95" customHeight="1">
      <c r="A219" s="23"/>
      <c r="B219" s="23"/>
      <c r="C219" s="1080"/>
      <c r="D219" s="1081"/>
      <c r="E219" s="1082"/>
      <c r="F219" s="1089" t="str">
        <f>IF(COUNTA(表紙!F243)=1,+表紙!F243,"")</f>
        <v>２０１９年より、全て電子マニフェストで対応済み。</v>
      </c>
      <c r="G219" s="1090"/>
      <c r="H219" s="1090"/>
      <c r="I219" s="1090"/>
      <c r="J219" s="1090"/>
      <c r="K219" s="1090"/>
      <c r="L219" s="1090"/>
      <c r="M219" s="1090"/>
      <c r="N219" s="1090"/>
      <c r="O219" s="1090"/>
      <c r="P219" s="1090"/>
      <c r="Q219" s="1090"/>
      <c r="R219" s="1090"/>
      <c r="S219" s="1090"/>
      <c r="T219" s="1090"/>
      <c r="U219" s="1091"/>
      <c r="V219" s="487"/>
      <c r="W219" s="416"/>
      <c r="X219" s="416"/>
      <c r="Y219" s="416"/>
      <c r="Z219" s="425"/>
      <c r="AA219" s="425"/>
      <c r="AB219" s="48"/>
      <c r="AC219" s="48"/>
      <c r="AD219" s="48"/>
      <c r="AE219" s="48"/>
      <c r="AF219" s="48"/>
      <c r="AG219" s="48"/>
      <c r="AH219" s="48"/>
      <c r="AI219" s="48"/>
      <c r="AJ219" s="48"/>
      <c r="AK219" s="48"/>
      <c r="AL219" s="48"/>
      <c r="AM219" s="48"/>
      <c r="AN219" s="48"/>
      <c r="AO219" s="48"/>
      <c r="AP219" s="48"/>
      <c r="AQ219" s="48"/>
      <c r="AR219" s="48"/>
      <c r="AS219" s="48"/>
      <c r="AT219" s="48"/>
      <c r="AU219" s="48"/>
      <c r="AV219" s="48"/>
      <c r="AW219" s="48"/>
      <c r="AX219" s="48"/>
      <c r="AY219" s="48"/>
      <c r="AZ219" s="48"/>
      <c r="BA219" s="48"/>
      <c r="BB219" s="48"/>
    </row>
    <row r="220" spans="1:54" ht="60" customHeight="1">
      <c r="C220" s="1097" t="s">
        <v>15</v>
      </c>
      <c r="D220" s="1098"/>
      <c r="E220" s="1099"/>
      <c r="F220" s="437"/>
      <c r="G220" s="429"/>
      <c r="H220" s="429"/>
      <c r="I220" s="420"/>
      <c r="J220" s="420"/>
      <c r="K220" s="420"/>
      <c r="L220" s="428"/>
      <c r="M220" s="428"/>
      <c r="N220" s="428"/>
      <c r="O220" s="321"/>
      <c r="P220" s="321"/>
      <c r="Q220" s="321"/>
      <c r="R220" s="321"/>
      <c r="S220" s="420"/>
      <c r="T220" s="420"/>
      <c r="U220" s="421"/>
    </row>
    <row r="221" spans="1:54" ht="19.899999999999999" customHeight="1">
      <c r="C221" s="338"/>
      <c r="D221" s="339"/>
      <c r="E221" s="339"/>
      <c r="F221" s="340"/>
      <c r="G221" s="340"/>
      <c r="H221" s="340"/>
      <c r="I221" s="341"/>
      <c r="J221" s="341"/>
      <c r="K221" s="341"/>
      <c r="L221" s="342"/>
      <c r="M221" s="342"/>
      <c r="N221" s="342"/>
      <c r="O221" s="197"/>
      <c r="P221" s="197"/>
      <c r="Q221" s="197"/>
      <c r="R221" s="197"/>
      <c r="S221" s="341"/>
      <c r="T221" s="346"/>
      <c r="U221" s="346"/>
    </row>
    <row r="222" spans="1:54" ht="19.899999999999999" customHeight="1">
      <c r="C222" s="343"/>
      <c r="D222" s="344"/>
      <c r="E222" s="344"/>
      <c r="F222" s="345"/>
      <c r="G222" s="345"/>
      <c r="H222" s="345"/>
      <c r="I222" s="346"/>
      <c r="J222" s="346"/>
      <c r="K222" s="346"/>
      <c r="L222" s="347"/>
      <c r="M222" s="347"/>
      <c r="N222" s="347"/>
      <c r="O222" s="198"/>
      <c r="P222" s="198"/>
      <c r="Q222" s="198"/>
      <c r="R222" s="198"/>
      <c r="S222" s="346"/>
      <c r="T222" s="346"/>
      <c r="U222" s="346"/>
    </row>
    <row r="223" spans="1:54" ht="19.899999999999999" customHeight="1">
      <c r="C223" s="343"/>
      <c r="D223" s="344"/>
      <c r="E223" s="344"/>
      <c r="F223" s="345"/>
      <c r="G223" s="345"/>
      <c r="H223" s="345"/>
      <c r="I223" s="346"/>
      <c r="J223" s="346"/>
      <c r="K223" s="346"/>
      <c r="L223" s="347"/>
      <c r="M223" s="347"/>
      <c r="N223" s="347"/>
      <c r="O223" s="198"/>
      <c r="P223" s="198"/>
      <c r="Q223" s="198"/>
      <c r="R223" s="198"/>
      <c r="S223" s="346"/>
      <c r="T223" s="346"/>
      <c r="U223" s="346"/>
    </row>
    <row r="224" spans="1:54" ht="19.899999999999999" customHeight="1">
      <c r="C224" s="343"/>
      <c r="D224" s="344"/>
      <c r="E224" s="344"/>
      <c r="F224" s="345"/>
      <c r="G224" s="345"/>
      <c r="H224" s="345"/>
      <c r="I224" s="346"/>
      <c r="J224" s="346"/>
      <c r="K224" s="346"/>
      <c r="L224" s="347"/>
      <c r="M224" s="347"/>
      <c r="N224" s="347"/>
      <c r="O224" s="198"/>
      <c r="P224" s="198"/>
      <c r="Q224" s="198"/>
      <c r="R224" s="198"/>
      <c r="S224" s="346"/>
      <c r="T224" s="346"/>
      <c r="U224" s="346"/>
    </row>
    <row r="225" spans="1:21" ht="19.899999999999999" customHeight="1">
      <c r="C225" s="343"/>
      <c r="D225" s="344"/>
      <c r="E225" s="344"/>
      <c r="F225" s="345"/>
      <c r="G225" s="345"/>
      <c r="H225" s="345"/>
      <c r="I225" s="346"/>
      <c r="J225" s="346"/>
      <c r="K225" s="346"/>
      <c r="L225" s="347"/>
      <c r="M225" s="347"/>
      <c r="N225" s="347"/>
      <c r="O225" s="198"/>
      <c r="P225" s="198"/>
      <c r="Q225" s="198"/>
      <c r="R225" s="198"/>
      <c r="S225" s="346"/>
      <c r="T225" s="346"/>
      <c r="U225" s="346"/>
    </row>
    <row r="226" spans="1:21" ht="19.899999999999999" customHeight="1">
      <c r="C226" s="1096" t="s">
        <v>189</v>
      </c>
      <c r="D226" s="1096"/>
      <c r="E226" s="1096"/>
      <c r="F226" s="1096"/>
      <c r="G226" s="1096"/>
      <c r="H226" s="1096"/>
      <c r="I226" s="1096"/>
      <c r="J226" s="1096"/>
      <c r="K226" s="1096"/>
      <c r="L226" s="1096"/>
      <c r="M226" s="1096"/>
      <c r="N226" s="1096"/>
      <c r="O226" s="1096"/>
      <c r="P226" s="1096"/>
      <c r="Q226" s="1096"/>
      <c r="R226" s="1096"/>
      <c r="S226" s="1096"/>
      <c r="T226" s="1096"/>
      <c r="U226" s="1096"/>
    </row>
    <row r="227" spans="1:21" ht="13.5">
      <c r="C227" s="288" t="s">
        <v>190</v>
      </c>
      <c r="D227" s="7"/>
      <c r="E227" s="7"/>
      <c r="F227" s="290"/>
      <c r="G227" s="290"/>
      <c r="H227" s="290"/>
      <c r="I227" s="195"/>
      <c r="J227" s="195"/>
      <c r="K227" s="195"/>
      <c r="L227" s="291"/>
      <c r="M227" s="291"/>
      <c r="N227" s="291"/>
      <c r="O227" s="292"/>
      <c r="P227" s="292"/>
      <c r="Q227" s="292"/>
      <c r="R227" s="292"/>
      <c r="S227" s="195"/>
      <c r="T227" s="195"/>
      <c r="U227" s="293"/>
    </row>
    <row r="228" spans="1:21" ht="15" customHeight="1">
      <c r="A228" s="23">
        <v>11</v>
      </c>
      <c r="C228" s="327"/>
      <c r="D228" s="328"/>
      <c r="E228" s="328"/>
      <c r="F228" s="328"/>
      <c r="G228" s="328"/>
      <c r="H228" s="328"/>
      <c r="I228" s="328"/>
      <c r="J228" s="328"/>
      <c r="K228" s="328"/>
      <c r="L228" s="328"/>
      <c r="M228" s="328"/>
      <c r="N228" s="328"/>
      <c r="O228" s="328"/>
      <c r="P228" s="328"/>
      <c r="Q228" s="328"/>
      <c r="R228" s="328"/>
      <c r="S228" s="328"/>
      <c r="T228" s="328"/>
      <c r="U228" s="329"/>
    </row>
    <row r="229" spans="1:21" ht="24" customHeight="1">
      <c r="C229" s="330">
        <v>1</v>
      </c>
      <c r="D229" s="773" t="s">
        <v>412</v>
      </c>
      <c r="E229" s="773"/>
      <c r="F229" s="773"/>
      <c r="G229" s="773"/>
      <c r="H229" s="773"/>
      <c r="I229" s="773"/>
      <c r="J229" s="773"/>
      <c r="K229" s="773"/>
      <c r="L229" s="773"/>
      <c r="M229" s="773"/>
      <c r="N229" s="773"/>
      <c r="O229" s="773"/>
      <c r="P229" s="773"/>
      <c r="Q229" s="773"/>
      <c r="R229" s="773"/>
      <c r="S229" s="773"/>
      <c r="T229" s="773"/>
      <c r="U229" s="774"/>
    </row>
    <row r="230" spans="1:21" ht="40.9" customHeight="1">
      <c r="C230" s="330"/>
      <c r="D230" s="773" t="s">
        <v>413</v>
      </c>
      <c r="E230" s="773"/>
      <c r="F230" s="773"/>
      <c r="G230" s="773"/>
      <c r="H230" s="773"/>
      <c r="I230" s="773"/>
      <c r="J230" s="773"/>
      <c r="K230" s="773"/>
      <c r="L230" s="773"/>
      <c r="M230" s="773"/>
      <c r="N230" s="773"/>
      <c r="O230" s="773"/>
      <c r="P230" s="773"/>
      <c r="Q230" s="773"/>
      <c r="R230" s="773"/>
      <c r="S230" s="773"/>
      <c r="T230" s="773"/>
      <c r="U230" s="774"/>
    </row>
    <row r="231" spans="1:21" ht="15" customHeight="1">
      <c r="A231" s="44"/>
      <c r="B231" s="44"/>
      <c r="C231" s="330">
        <v>2</v>
      </c>
      <c r="D231" s="207" t="s">
        <v>414</v>
      </c>
      <c r="E231" s="331"/>
      <c r="F231" s="331"/>
      <c r="G231" s="331"/>
      <c r="H231" s="331"/>
      <c r="I231" s="331"/>
      <c r="J231" s="331"/>
      <c r="K231" s="331"/>
      <c r="L231" s="331"/>
      <c r="M231" s="331"/>
      <c r="N231" s="331"/>
      <c r="O231" s="331"/>
      <c r="P231" s="331"/>
      <c r="Q231" s="331"/>
      <c r="R231" s="331"/>
      <c r="S231" s="331"/>
      <c r="T231" s="331"/>
      <c r="U231" s="332"/>
    </row>
    <row r="232" spans="1:21" ht="15" customHeight="1">
      <c r="A232" s="44"/>
      <c r="B232" s="44"/>
      <c r="C232" s="330">
        <v>3</v>
      </c>
      <c r="D232" s="333" t="s">
        <v>191</v>
      </c>
      <c r="E232" s="331"/>
      <c r="F232" s="331"/>
      <c r="G232" s="331"/>
      <c r="H232" s="331"/>
      <c r="I232" s="331"/>
      <c r="J232" s="331"/>
      <c r="K232" s="331"/>
      <c r="L232" s="331"/>
      <c r="M232" s="331"/>
      <c r="N232" s="331"/>
      <c r="O232" s="331"/>
      <c r="P232" s="331"/>
      <c r="Q232" s="331"/>
      <c r="R232" s="331"/>
      <c r="S232" s="331"/>
      <c r="T232" s="331"/>
      <c r="U232" s="332"/>
    </row>
    <row r="233" spans="1:21" ht="15" customHeight="1">
      <c r="A233" s="44"/>
      <c r="B233" s="44"/>
      <c r="C233" s="330"/>
      <c r="D233" s="334" t="s">
        <v>192</v>
      </c>
      <c r="E233" s="333" t="s">
        <v>195</v>
      </c>
      <c r="F233" s="331"/>
      <c r="G233" s="331"/>
      <c r="H233" s="331"/>
      <c r="I233" s="331"/>
      <c r="J233" s="331"/>
      <c r="K233" s="331"/>
      <c r="L233" s="331"/>
      <c r="M233" s="331"/>
      <c r="N233" s="331"/>
      <c r="O233" s="331"/>
      <c r="P233" s="331"/>
      <c r="Q233" s="331"/>
      <c r="R233" s="331"/>
      <c r="S233" s="331"/>
      <c r="T233" s="331"/>
      <c r="U233" s="332"/>
    </row>
    <row r="234" spans="1:21" ht="39" customHeight="1">
      <c r="A234" s="44"/>
      <c r="B234" s="44"/>
      <c r="C234" s="330"/>
      <c r="D234" s="334" t="s">
        <v>193</v>
      </c>
      <c r="E234" s="1094" t="s">
        <v>196</v>
      </c>
      <c r="F234" s="1094"/>
      <c r="G234" s="1094"/>
      <c r="H234" s="1094"/>
      <c r="I234" s="1094"/>
      <c r="J234" s="1094"/>
      <c r="K234" s="1094"/>
      <c r="L234" s="1094"/>
      <c r="M234" s="1094"/>
      <c r="N234" s="1094"/>
      <c r="O234" s="1094"/>
      <c r="P234" s="1094"/>
      <c r="Q234" s="1094"/>
      <c r="R234" s="1094"/>
      <c r="S234" s="1094"/>
      <c r="T234" s="1094"/>
      <c r="U234" s="1095"/>
    </row>
    <row r="235" spans="1:21" ht="30" customHeight="1">
      <c r="A235" s="44"/>
      <c r="B235" s="44"/>
      <c r="C235" s="330"/>
      <c r="D235" s="334" t="s">
        <v>194</v>
      </c>
      <c r="E235" s="1094" t="s">
        <v>316</v>
      </c>
      <c r="F235" s="1094"/>
      <c r="G235" s="1094"/>
      <c r="H235" s="1094"/>
      <c r="I235" s="1094"/>
      <c r="J235" s="1094"/>
      <c r="K235" s="1094"/>
      <c r="L235" s="1094"/>
      <c r="M235" s="1094"/>
      <c r="N235" s="1094"/>
      <c r="O235" s="1094"/>
      <c r="P235" s="1094"/>
      <c r="Q235" s="1094"/>
      <c r="R235" s="1094"/>
      <c r="S235" s="1094"/>
      <c r="T235" s="1094"/>
      <c r="U235" s="1095"/>
    </row>
    <row r="236" spans="1:21" ht="52.9" customHeight="1">
      <c r="A236" s="44"/>
      <c r="B236" s="44"/>
      <c r="C236" s="330">
        <v>4</v>
      </c>
      <c r="D236" s="1094" t="s">
        <v>317</v>
      </c>
      <c r="E236" s="1094"/>
      <c r="F236" s="1094"/>
      <c r="G236" s="1094"/>
      <c r="H236" s="1094"/>
      <c r="I236" s="1094"/>
      <c r="J236" s="1094"/>
      <c r="K236" s="1094"/>
      <c r="L236" s="1094"/>
      <c r="M236" s="1094"/>
      <c r="N236" s="1094"/>
      <c r="O236" s="1094"/>
      <c r="P236" s="1094"/>
      <c r="Q236" s="1094"/>
      <c r="R236" s="1094"/>
      <c r="S236" s="1094"/>
      <c r="T236" s="1094"/>
      <c r="U236" s="1095"/>
    </row>
    <row r="237" spans="1:21" ht="40.9" customHeight="1">
      <c r="A237" s="44"/>
      <c r="B237" s="44"/>
      <c r="C237" s="206">
        <v>5</v>
      </c>
      <c r="D237" s="773" t="s">
        <v>321</v>
      </c>
      <c r="E237" s="773"/>
      <c r="F237" s="773"/>
      <c r="G237" s="773"/>
      <c r="H237" s="773"/>
      <c r="I237" s="773"/>
      <c r="J237" s="773"/>
      <c r="K237" s="773"/>
      <c r="L237" s="773"/>
      <c r="M237" s="773"/>
      <c r="N237" s="773"/>
      <c r="O237" s="773"/>
      <c r="P237" s="773"/>
      <c r="Q237" s="773"/>
      <c r="R237" s="773"/>
      <c r="S237" s="773"/>
      <c r="T237" s="773"/>
      <c r="U237" s="774"/>
    </row>
    <row r="238" spans="1:21" ht="76.150000000000006" customHeight="1">
      <c r="A238" s="44"/>
      <c r="B238" s="44"/>
      <c r="C238" s="206">
        <v>6</v>
      </c>
      <c r="D238" s="1094" t="s">
        <v>379</v>
      </c>
      <c r="E238" s="1094"/>
      <c r="F238" s="1094"/>
      <c r="G238" s="1094"/>
      <c r="H238" s="1094"/>
      <c r="I238" s="1094"/>
      <c r="J238" s="1094"/>
      <c r="K238" s="1094"/>
      <c r="L238" s="1094"/>
      <c r="M238" s="1094"/>
      <c r="N238" s="1094"/>
      <c r="O238" s="1094"/>
      <c r="P238" s="1094"/>
      <c r="Q238" s="1094"/>
      <c r="R238" s="1094"/>
      <c r="S238" s="1094"/>
      <c r="T238" s="1094"/>
      <c r="U238" s="1095"/>
    </row>
    <row r="239" spans="1:21" ht="64.5" customHeight="1">
      <c r="A239" s="44"/>
      <c r="B239" s="44"/>
      <c r="C239" s="206">
        <v>7</v>
      </c>
      <c r="D239" s="773" t="s">
        <v>415</v>
      </c>
      <c r="E239" s="773"/>
      <c r="F239" s="773"/>
      <c r="G239" s="773"/>
      <c r="H239" s="773"/>
      <c r="I239" s="773"/>
      <c r="J239" s="773"/>
      <c r="K239" s="773"/>
      <c r="L239" s="773"/>
      <c r="M239" s="773"/>
      <c r="N239" s="773"/>
      <c r="O239" s="773"/>
      <c r="P239" s="773"/>
      <c r="Q239" s="773"/>
      <c r="R239" s="773"/>
      <c r="S239" s="773"/>
      <c r="T239" s="773"/>
      <c r="U239" s="774"/>
    </row>
    <row r="240" spans="1:21" ht="40.9" customHeight="1">
      <c r="A240" s="44"/>
      <c r="B240" s="44"/>
      <c r="C240" s="206">
        <v>8</v>
      </c>
      <c r="D240" s="1094" t="s">
        <v>197</v>
      </c>
      <c r="E240" s="1094"/>
      <c r="F240" s="1094"/>
      <c r="G240" s="1094"/>
      <c r="H240" s="1094"/>
      <c r="I240" s="1094"/>
      <c r="J240" s="1094"/>
      <c r="K240" s="1094"/>
      <c r="L240" s="1094"/>
      <c r="M240" s="1094"/>
      <c r="N240" s="1094"/>
      <c r="O240" s="1094"/>
      <c r="P240" s="1094"/>
      <c r="Q240" s="1094"/>
      <c r="R240" s="1094"/>
      <c r="S240" s="1094"/>
      <c r="T240" s="1094"/>
      <c r="U240" s="1095"/>
    </row>
    <row r="241" spans="1:22" ht="15" customHeight="1">
      <c r="A241" s="44"/>
      <c r="B241" s="44"/>
      <c r="C241" s="206">
        <v>9</v>
      </c>
      <c r="D241" s="333" t="s">
        <v>380</v>
      </c>
      <c r="E241" s="331"/>
      <c r="F241" s="331"/>
      <c r="G241" s="331"/>
      <c r="H241" s="331"/>
      <c r="I241" s="331"/>
      <c r="J241" s="331"/>
      <c r="K241" s="331"/>
      <c r="L241" s="331"/>
      <c r="M241" s="331"/>
      <c r="N241" s="331"/>
      <c r="O241" s="331"/>
      <c r="P241" s="331"/>
      <c r="Q241" s="331"/>
      <c r="R241" s="331"/>
      <c r="S241" s="331"/>
      <c r="T241" s="331"/>
      <c r="U241" s="332"/>
    </row>
    <row r="242" spans="1:22" ht="15" customHeight="1">
      <c r="A242" s="44"/>
      <c r="B242" s="44"/>
      <c r="C242" s="335"/>
      <c r="D242" s="336"/>
      <c r="E242" s="336"/>
      <c r="F242" s="336"/>
      <c r="G242" s="336"/>
      <c r="H242" s="336"/>
      <c r="I242" s="336"/>
      <c r="J242" s="336"/>
      <c r="K242" s="336"/>
      <c r="L242" s="336"/>
      <c r="M242" s="336"/>
      <c r="N242" s="336"/>
      <c r="O242" s="336"/>
      <c r="P242" s="336"/>
      <c r="Q242" s="336"/>
      <c r="R242" s="336"/>
      <c r="S242" s="336"/>
      <c r="T242" s="336"/>
      <c r="U242" s="337"/>
    </row>
    <row r="243" spans="1:22" ht="23.25" customHeight="1">
      <c r="A243" s="46"/>
      <c r="B243" s="46"/>
      <c r="V243" s="46"/>
    </row>
    <row r="244" spans="1:22" ht="23.25" customHeight="1">
      <c r="A244" s="46"/>
      <c r="B244" s="46"/>
      <c r="V244" s="46"/>
    </row>
    <row r="245" spans="1:22" ht="23.25" customHeight="1">
      <c r="A245" s="46"/>
      <c r="B245" s="46"/>
      <c r="V245" s="46"/>
    </row>
    <row r="246" spans="1:22" ht="23.25" customHeight="1">
      <c r="A246" s="46"/>
      <c r="B246" s="46"/>
      <c r="V246" s="46"/>
    </row>
    <row r="247" spans="1:22">
      <c r="A247" s="46"/>
      <c r="B247" s="46"/>
      <c r="V247" s="46"/>
    </row>
    <row r="248" spans="1:22">
      <c r="A248" s="46"/>
      <c r="B248" s="46"/>
      <c r="V248" s="46"/>
    </row>
    <row r="249" spans="1:22">
      <c r="A249" s="46"/>
      <c r="B249" s="46"/>
      <c r="V249" s="46"/>
    </row>
    <row r="250" spans="1:22">
      <c r="A250" s="47"/>
      <c r="B250" s="47"/>
      <c r="V250" s="46"/>
    </row>
    <row r="251" spans="1:22">
      <c r="A251" s="47"/>
      <c r="B251" s="47"/>
      <c r="V251" s="46"/>
    </row>
    <row r="252" spans="1:22">
      <c r="A252" s="47"/>
      <c r="B252" s="47"/>
      <c r="V252" s="46"/>
    </row>
    <row r="254" spans="1:22">
      <c r="C254" s="247"/>
      <c r="D254" s="247"/>
      <c r="E254" s="247"/>
      <c r="F254" s="247"/>
      <c r="G254" s="247"/>
      <c r="H254" s="247"/>
      <c r="I254" s="247"/>
      <c r="J254" s="247"/>
      <c r="K254" s="247"/>
      <c r="L254" s="247"/>
      <c r="M254" s="247"/>
      <c r="N254" s="247"/>
      <c r="O254" s="247"/>
      <c r="P254" s="247"/>
      <c r="Q254" s="247"/>
      <c r="R254" s="247"/>
      <c r="S254" s="247"/>
      <c r="T254" s="247"/>
      <c r="U254" s="247"/>
    </row>
    <row r="255" spans="1:22">
      <c r="C255" s="247"/>
      <c r="D255" s="247"/>
      <c r="E255" s="247"/>
      <c r="F255" s="247"/>
      <c r="G255" s="247"/>
      <c r="H255" s="247"/>
      <c r="I255" s="247"/>
      <c r="J255" s="247"/>
      <c r="K255" s="247"/>
      <c r="L255" s="247"/>
      <c r="M255" s="247"/>
      <c r="N255" s="247"/>
      <c r="O255" s="247"/>
      <c r="P255" s="247"/>
      <c r="Q255" s="247"/>
      <c r="R255" s="247"/>
      <c r="S255" s="247"/>
      <c r="T255" s="247"/>
      <c r="U255" s="247"/>
    </row>
    <row r="256" spans="1:22">
      <c r="C256" s="247"/>
      <c r="D256" s="247"/>
      <c r="E256" s="247"/>
      <c r="F256" s="247"/>
      <c r="G256" s="247"/>
      <c r="H256" s="247"/>
      <c r="I256" s="247"/>
      <c r="J256" s="247"/>
      <c r="K256" s="247"/>
      <c r="L256" s="247"/>
      <c r="M256" s="247"/>
      <c r="N256" s="247"/>
      <c r="O256" s="247"/>
      <c r="P256" s="247"/>
      <c r="Q256" s="247"/>
      <c r="R256" s="247"/>
      <c r="S256" s="247"/>
      <c r="T256" s="247"/>
      <c r="U256" s="247"/>
    </row>
    <row r="257" spans="3:21">
      <c r="C257" s="247"/>
      <c r="D257" s="247"/>
      <c r="E257" s="247"/>
      <c r="F257" s="247"/>
      <c r="G257" s="247"/>
      <c r="H257" s="247"/>
      <c r="I257" s="247"/>
      <c r="J257" s="247"/>
      <c r="K257" s="247"/>
      <c r="L257" s="247"/>
      <c r="M257" s="247"/>
      <c r="N257" s="247"/>
      <c r="O257" s="247"/>
      <c r="P257" s="247"/>
      <c r="Q257" s="247"/>
      <c r="R257" s="247"/>
      <c r="S257" s="247"/>
      <c r="T257" s="247"/>
      <c r="U257" s="247"/>
    </row>
    <row r="258" spans="3:21">
      <c r="C258" s="247"/>
      <c r="D258" s="247"/>
      <c r="E258" s="247"/>
      <c r="F258" s="247"/>
      <c r="G258" s="247"/>
      <c r="H258" s="247"/>
      <c r="I258" s="247"/>
      <c r="J258" s="247"/>
      <c r="K258" s="247"/>
      <c r="L258" s="247"/>
      <c r="M258" s="247"/>
      <c r="N258" s="247"/>
      <c r="O258" s="247"/>
      <c r="P258" s="247"/>
      <c r="Q258" s="247"/>
      <c r="R258" s="247"/>
      <c r="S258" s="247"/>
      <c r="T258" s="247"/>
      <c r="U258" s="247"/>
    </row>
    <row r="259" spans="3:21">
      <c r="C259" s="247"/>
      <c r="D259" s="247"/>
      <c r="E259" s="247"/>
      <c r="F259" s="247"/>
      <c r="G259" s="247"/>
      <c r="H259" s="247"/>
      <c r="I259" s="247"/>
      <c r="J259" s="247"/>
      <c r="K259" s="247"/>
      <c r="L259" s="247"/>
      <c r="M259" s="247"/>
      <c r="N259" s="247"/>
      <c r="O259" s="247"/>
      <c r="P259" s="247"/>
      <c r="Q259" s="247"/>
      <c r="R259" s="247"/>
      <c r="S259" s="247"/>
      <c r="T259" s="247"/>
      <c r="U259" s="247"/>
    </row>
    <row r="260" spans="3:21">
      <c r="C260" s="247"/>
      <c r="D260" s="247"/>
      <c r="E260" s="247"/>
      <c r="F260" s="247"/>
      <c r="G260" s="247"/>
      <c r="H260" s="247"/>
      <c r="I260" s="247"/>
      <c r="J260" s="247"/>
      <c r="K260" s="247"/>
      <c r="L260" s="247"/>
      <c r="M260" s="247"/>
      <c r="N260" s="247"/>
      <c r="O260" s="247"/>
      <c r="P260" s="247"/>
      <c r="Q260" s="247"/>
      <c r="R260" s="247"/>
      <c r="S260" s="247"/>
      <c r="T260" s="247"/>
      <c r="U260" s="247"/>
    </row>
    <row r="261" spans="3:21">
      <c r="C261" s="247"/>
      <c r="D261" s="247"/>
      <c r="E261" s="247"/>
      <c r="F261" s="247"/>
      <c r="G261" s="247"/>
      <c r="H261" s="247"/>
      <c r="I261" s="247"/>
      <c r="J261" s="247"/>
      <c r="K261" s="247"/>
      <c r="L261" s="247"/>
      <c r="M261" s="247"/>
      <c r="N261" s="247"/>
      <c r="O261" s="247"/>
      <c r="P261" s="247"/>
      <c r="Q261" s="247"/>
      <c r="R261" s="247"/>
      <c r="S261" s="247"/>
      <c r="T261" s="247"/>
      <c r="U261" s="247"/>
    </row>
    <row r="262" spans="3:21">
      <c r="C262" s="247"/>
      <c r="D262" s="247"/>
      <c r="E262" s="247"/>
      <c r="F262" s="247"/>
      <c r="G262" s="247"/>
      <c r="H262" s="247"/>
      <c r="I262" s="247"/>
      <c r="J262" s="247"/>
      <c r="K262" s="247"/>
      <c r="L262" s="247"/>
      <c r="M262" s="247"/>
      <c r="N262" s="247"/>
      <c r="O262" s="247"/>
      <c r="P262" s="247"/>
      <c r="Q262" s="247"/>
      <c r="R262" s="247"/>
      <c r="S262" s="247"/>
      <c r="T262" s="247"/>
      <c r="U262" s="247"/>
    </row>
    <row r="263" spans="3:21">
      <c r="C263" s="247"/>
      <c r="D263" s="247"/>
      <c r="E263" s="247"/>
      <c r="F263" s="247"/>
      <c r="G263" s="247"/>
      <c r="H263" s="247"/>
      <c r="I263" s="247"/>
      <c r="J263" s="247"/>
      <c r="K263" s="247"/>
      <c r="L263" s="247"/>
      <c r="M263" s="247"/>
      <c r="N263" s="247"/>
      <c r="O263" s="247"/>
      <c r="P263" s="247"/>
      <c r="Q263" s="247"/>
      <c r="R263" s="247"/>
      <c r="S263" s="247"/>
      <c r="T263" s="247"/>
      <c r="U263" s="247"/>
    </row>
  </sheetData>
  <sheetProtection algorithmName="SHA-512" hashValue="KPm66imVXUoc0Vcc7iAZvwN4NPNWOvDHWiEJZbKvFCpZ0ZvHomMhJlcKmGWpNTxnBG1yxCBaA1PVCVxBmWNHMg==" saltValue="ywlJL3VqIGHhST/KX7/YcA==" spinCount="100000" sheet="1" objects="1" scenarios="1"/>
  <mergeCells count="154">
    <mergeCell ref="C216:E219"/>
    <mergeCell ref="F216:L216"/>
    <mergeCell ref="F217:L217"/>
    <mergeCell ref="M217:S217"/>
    <mergeCell ref="F219:U219"/>
    <mergeCell ref="C13:F13"/>
    <mergeCell ref="D240:U240"/>
    <mergeCell ref="F207:U215"/>
    <mergeCell ref="C226:U226"/>
    <mergeCell ref="D229:U229"/>
    <mergeCell ref="D230:U230"/>
    <mergeCell ref="E234:U234"/>
    <mergeCell ref="E235:U235"/>
    <mergeCell ref="D237:U237"/>
    <mergeCell ref="D238:U238"/>
    <mergeCell ref="C220:E220"/>
    <mergeCell ref="D236:U236"/>
    <mergeCell ref="D200:D215"/>
    <mergeCell ref="E200:E215"/>
    <mergeCell ref="K203:O203"/>
    <mergeCell ref="K205:O205"/>
    <mergeCell ref="F201:J201"/>
    <mergeCell ref="Q184:U188"/>
    <mergeCell ref="F173:U181"/>
    <mergeCell ref="K188:O188"/>
    <mergeCell ref="G202:J202"/>
    <mergeCell ref="Q201:U205"/>
    <mergeCell ref="G204:J204"/>
    <mergeCell ref="K204:O204"/>
    <mergeCell ref="K202:O202"/>
    <mergeCell ref="G205:J205"/>
    <mergeCell ref="K201:O201"/>
    <mergeCell ref="G203:J203"/>
    <mergeCell ref="C199:U199"/>
    <mergeCell ref="D144:D155"/>
    <mergeCell ref="E144:E155"/>
    <mergeCell ref="D132:D143"/>
    <mergeCell ref="F146:J146"/>
    <mergeCell ref="K145:O145"/>
    <mergeCell ref="K146:O146"/>
    <mergeCell ref="F145:J145"/>
    <mergeCell ref="Q134:U134"/>
    <mergeCell ref="F190:U198"/>
    <mergeCell ref="F184:J184"/>
    <mergeCell ref="K184:O184"/>
    <mergeCell ref="G186:J186"/>
    <mergeCell ref="G187:J187"/>
    <mergeCell ref="F159:J159"/>
    <mergeCell ref="F148:U155"/>
    <mergeCell ref="K185:O185"/>
    <mergeCell ref="K186:O186"/>
    <mergeCell ref="K187:O187"/>
    <mergeCell ref="G185:J185"/>
    <mergeCell ref="K159:O159"/>
    <mergeCell ref="K171:O171"/>
    <mergeCell ref="F161:U169"/>
    <mergeCell ref="Q159:U159"/>
    <mergeCell ref="Q171:U171"/>
    <mergeCell ref="Q4:S4"/>
    <mergeCell ref="S68:T68"/>
    <mergeCell ref="Q65:U66"/>
    <mergeCell ref="K121:O121"/>
    <mergeCell ref="D101:D106"/>
    <mergeCell ref="E101:E106"/>
    <mergeCell ref="F110:J110"/>
    <mergeCell ref="F112:U119"/>
    <mergeCell ref="Q110:U110"/>
    <mergeCell ref="Q121:U121"/>
    <mergeCell ref="D64:D78"/>
    <mergeCell ref="E64:E78"/>
    <mergeCell ref="K65:M65"/>
    <mergeCell ref="K66:O66"/>
    <mergeCell ref="D95:D100"/>
    <mergeCell ref="E95:E100"/>
    <mergeCell ref="E120:E130"/>
    <mergeCell ref="F123:U130"/>
    <mergeCell ref="F96:U100"/>
    <mergeCell ref="F102:U106"/>
    <mergeCell ref="C107:U107"/>
    <mergeCell ref="D79:D93"/>
    <mergeCell ref="K81:O81"/>
    <mergeCell ref="Q80:U81"/>
    <mergeCell ref="C50:U50"/>
    <mergeCell ref="C79:C85"/>
    <mergeCell ref="D53:U62"/>
    <mergeCell ref="O19:T19"/>
    <mergeCell ref="C22:U22"/>
    <mergeCell ref="J33:M33"/>
    <mergeCell ref="F34:I34"/>
    <mergeCell ref="J34:M34"/>
    <mergeCell ref="C28:E28"/>
    <mergeCell ref="C64:C70"/>
    <mergeCell ref="F38:U48"/>
    <mergeCell ref="F85:U93"/>
    <mergeCell ref="F70:U78"/>
    <mergeCell ref="E79:E93"/>
    <mergeCell ref="K80:M80"/>
    <mergeCell ref="S83:T83"/>
    <mergeCell ref="N27:U27"/>
    <mergeCell ref="C24:E25"/>
    <mergeCell ref="F24:O25"/>
    <mergeCell ref="F26:M27"/>
    <mergeCell ref="F28:U28"/>
    <mergeCell ref="N31:R31"/>
    <mergeCell ref="E39:E43"/>
    <mergeCell ref="D44:E47"/>
    <mergeCell ref="Q5:S5"/>
    <mergeCell ref="C6:U6"/>
    <mergeCell ref="C8:U9"/>
    <mergeCell ref="L16:T16"/>
    <mergeCell ref="L17:T17"/>
    <mergeCell ref="P4:P5"/>
    <mergeCell ref="P11:T11"/>
    <mergeCell ref="N32:R32"/>
    <mergeCell ref="F37:U37"/>
    <mergeCell ref="J32:M32"/>
    <mergeCell ref="F36:U36"/>
    <mergeCell ref="F31:I31"/>
    <mergeCell ref="C26:E27"/>
    <mergeCell ref="P24:U24"/>
    <mergeCell ref="P25:U25"/>
    <mergeCell ref="Q26:U26"/>
    <mergeCell ref="F32:I32"/>
    <mergeCell ref="D33:E34"/>
    <mergeCell ref="F33:I33"/>
    <mergeCell ref="N33:R33"/>
    <mergeCell ref="N34:R34"/>
    <mergeCell ref="J31:M31"/>
    <mergeCell ref="F30:K30"/>
    <mergeCell ref="N30:U30"/>
    <mergeCell ref="D239:U239"/>
    <mergeCell ref="F121:J121"/>
    <mergeCell ref="K110:O110"/>
    <mergeCell ref="K133:O133"/>
    <mergeCell ref="Q133:U133"/>
    <mergeCell ref="F133:J133"/>
    <mergeCell ref="D109:D119"/>
    <mergeCell ref="E109:E119"/>
    <mergeCell ref="D120:D130"/>
    <mergeCell ref="E132:E143"/>
    <mergeCell ref="F136:U143"/>
    <mergeCell ref="F134:J134"/>
    <mergeCell ref="K134:O134"/>
    <mergeCell ref="E183:E198"/>
    <mergeCell ref="F171:J171"/>
    <mergeCell ref="G188:J188"/>
    <mergeCell ref="D158:D169"/>
    <mergeCell ref="E158:E169"/>
    <mergeCell ref="Q145:U145"/>
    <mergeCell ref="D170:D181"/>
    <mergeCell ref="E170:E181"/>
    <mergeCell ref="D183:D198"/>
    <mergeCell ref="Q146:U146"/>
    <mergeCell ref="C156:U156"/>
  </mergeCells>
  <phoneticPr fontId="3"/>
  <dataValidations count="1">
    <dataValidation type="textLength" operator="lessThanOrEqual" allowBlank="1" showInputMessage="1" showErrorMessage="1" error="文字数を350文字以内としてください。" sqref="F219 N216:S216 G218:L218 N218:S218 M216:M218 T216:U218 F216:F217">
      <formula1>350</formula1>
    </dataValidation>
  </dataValidations>
  <printOptions horizontalCentered="1"/>
  <pageMargins left="0.6692913385826772" right="0.62992125984251968" top="0.55118110236220474" bottom="0.55118110236220474" header="0" footer="0.51181102362204722"/>
  <pageSetup paperSize="9" orientation="portrait" horizontalDpi="300" verticalDpi="300" r:id="rId1"/>
  <headerFooter alignWithMargins="0"/>
  <rowBreaks count="5" manualBreakCount="5">
    <brk id="49" min="2" max="20" man="1"/>
    <brk id="106" min="2" max="20" man="1"/>
    <brk id="155" min="2" max="20" man="1"/>
    <brk id="198" min="2" max="20" man="1"/>
    <brk id="225" min="2" max="20" man="1"/>
  </row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pageSetUpPr fitToPage="1"/>
  </sheetPr>
  <dimension ref="B1:BI76"/>
  <sheetViews>
    <sheetView showGridLines="0" topLeftCell="A22" zoomScaleNormal="100" workbookViewId="0">
      <selection activeCell="AK31" sqref="AK31:AP31"/>
    </sheetView>
  </sheetViews>
  <sheetFormatPr defaultColWidth="9" defaultRowHeight="12"/>
  <cols>
    <col min="1" max="2" width="2.875" style="50" customWidth="1"/>
    <col min="3" max="3" width="17.375" style="50" customWidth="1"/>
    <col min="4" max="5" width="2.875" style="50" customWidth="1"/>
    <col min="6" max="6" width="3" style="50" customWidth="1"/>
    <col min="7" max="7" width="11.5" style="50" customWidth="1"/>
    <col min="8" max="8" width="2.375" style="50" customWidth="1"/>
    <col min="9" max="10" width="2.5" style="50" customWidth="1"/>
    <col min="11" max="11" width="2.75" style="50" customWidth="1"/>
    <col min="12" max="12" width="2.875" style="50" customWidth="1"/>
    <col min="13" max="14" width="2.75" style="50" customWidth="1"/>
    <col min="15" max="15" width="3" style="50" customWidth="1"/>
    <col min="16" max="18" width="4.75" style="50" customWidth="1"/>
    <col min="19" max="21" width="2.875" style="50" customWidth="1"/>
    <col min="22" max="23" width="2.5" style="50" customWidth="1"/>
    <col min="24" max="24" width="2.875" style="50" customWidth="1"/>
    <col min="25" max="25" width="7.75" style="50" customWidth="1"/>
    <col min="26" max="26" width="4.75" style="50" customWidth="1"/>
    <col min="27" max="27" width="2" style="50" customWidth="1"/>
    <col min="28" max="29" width="2.375" style="50" customWidth="1"/>
    <col min="30" max="30" width="3.125" style="50" customWidth="1"/>
    <col min="31" max="32" width="2.375" style="50" customWidth="1"/>
    <col min="33" max="33" width="2.875" style="50" customWidth="1"/>
    <col min="34" max="34" width="7.75" style="50" customWidth="1"/>
    <col min="35" max="36" width="4.375" style="50" customWidth="1"/>
    <col min="37" max="37" width="3.375" style="50" customWidth="1"/>
    <col min="38" max="38" width="2.75" style="50" customWidth="1"/>
    <col min="39" max="39" width="2.875" style="50" customWidth="1"/>
    <col min="40" max="40" width="10.75" style="50" customWidth="1"/>
    <col min="41" max="41" width="2.875" style="50" customWidth="1"/>
    <col min="42" max="43" width="2.5" style="50" customWidth="1"/>
    <col min="44" max="44" width="2.75" style="50" customWidth="1"/>
    <col min="45" max="45" width="7.75" style="50" customWidth="1"/>
    <col min="46" max="46" width="11.75" style="50" customWidth="1"/>
    <col min="47" max="47" width="1.875" style="50" customWidth="1"/>
    <col min="48" max="57" width="9" style="50"/>
    <col min="58" max="58" width="16.25" style="50" customWidth="1"/>
    <col min="59" max="16384" width="9" style="50"/>
  </cols>
  <sheetData>
    <row r="1" spans="2:47" ht="27" customHeight="1">
      <c r="F1" s="49"/>
      <c r="R1" s="96" t="s">
        <v>75</v>
      </c>
      <c r="S1" s="96" t="s">
        <v>325</v>
      </c>
    </row>
    <row r="2" spans="2:47" ht="12" customHeight="1" thickBot="1">
      <c r="B2" s="826" t="s">
        <v>275</v>
      </c>
      <c r="C2" s="826"/>
      <c r="D2" s="826"/>
      <c r="E2" s="826"/>
      <c r="F2" s="826"/>
      <c r="G2" s="826"/>
      <c r="H2" s="131"/>
      <c r="I2" s="131"/>
      <c r="J2" s="131"/>
      <c r="K2" s="131"/>
      <c r="L2" s="131"/>
      <c r="M2" s="131"/>
      <c r="N2" s="131"/>
      <c r="O2" s="131"/>
      <c r="P2" s="131"/>
      <c r="Q2" s="131"/>
      <c r="R2" s="131"/>
      <c r="S2" s="131"/>
      <c r="T2" s="131"/>
      <c r="U2" s="131"/>
      <c r="V2" s="131"/>
      <c r="W2" s="131"/>
      <c r="X2" s="111"/>
      <c r="Y2" s="51"/>
      <c r="Z2" s="51"/>
      <c r="AA2" s="51"/>
      <c r="AB2" s="51"/>
      <c r="AC2" s="51"/>
      <c r="AD2" s="51"/>
      <c r="AE2" s="51"/>
      <c r="AF2" s="51"/>
      <c r="AG2" s="51"/>
      <c r="AH2" s="51"/>
      <c r="AI2" s="51"/>
      <c r="AJ2" s="51"/>
      <c r="AK2" s="51"/>
      <c r="AL2" s="51"/>
      <c r="AM2" s="51"/>
      <c r="AN2" s="51"/>
      <c r="AO2" s="51"/>
      <c r="AP2" s="51"/>
      <c r="AQ2" s="51"/>
      <c r="AR2" s="51"/>
      <c r="AS2" s="51"/>
      <c r="AT2" s="124"/>
      <c r="AU2" s="122"/>
    </row>
    <row r="3" spans="2:47" ht="13.15" customHeight="1">
      <c r="B3" s="826"/>
      <c r="C3" s="826"/>
      <c r="D3" s="826"/>
      <c r="E3" s="826"/>
      <c r="F3" s="826"/>
      <c r="G3" s="826"/>
      <c r="H3" s="131"/>
      <c r="I3" s="131"/>
      <c r="J3" s="131"/>
      <c r="K3" s="131"/>
      <c r="L3" s="131"/>
      <c r="M3" s="131"/>
      <c r="N3" s="131"/>
      <c r="O3" s="131"/>
      <c r="P3" s="131"/>
      <c r="Q3" s="131"/>
      <c r="R3" s="131"/>
      <c r="S3" s="131"/>
      <c r="T3" s="131"/>
      <c r="U3" s="131"/>
      <c r="V3" s="131"/>
      <c r="W3" s="131"/>
      <c r="X3" s="111"/>
      <c r="Y3" s="52"/>
      <c r="Z3" s="52"/>
      <c r="AA3" s="883"/>
      <c r="AB3" s="883"/>
      <c r="AC3" s="883"/>
      <c r="AD3" s="103"/>
      <c r="AE3" s="112"/>
      <c r="AF3" s="112"/>
      <c r="AG3" s="112"/>
      <c r="AH3" s="112"/>
      <c r="AI3" s="112"/>
      <c r="AJ3" s="112"/>
      <c r="AK3" s="112"/>
      <c r="AL3" s="112"/>
      <c r="AM3" s="112"/>
      <c r="AN3" s="112"/>
      <c r="AO3" s="905" t="s">
        <v>329</v>
      </c>
      <c r="AP3" s="888"/>
      <c r="AQ3" s="889"/>
      <c r="AR3" s="881" t="s">
        <v>0</v>
      </c>
      <c r="AS3" s="882"/>
      <c r="AT3" s="123" t="s">
        <v>87</v>
      </c>
      <c r="AU3" s="112"/>
    </row>
    <row r="4" spans="2:47" ht="14.25" thickBot="1">
      <c r="C4" s="111"/>
      <c r="F4" s="111"/>
      <c r="G4" s="111"/>
      <c r="H4" s="111"/>
      <c r="I4" s="111"/>
      <c r="J4" s="111"/>
      <c r="K4" s="111"/>
      <c r="L4" s="111"/>
      <c r="M4" s="111"/>
      <c r="N4" s="111"/>
      <c r="O4" s="111"/>
      <c r="P4" s="111"/>
      <c r="Q4" s="111"/>
      <c r="R4" s="111"/>
      <c r="S4" s="111"/>
      <c r="T4" s="111"/>
      <c r="U4" s="111"/>
      <c r="V4" s="111"/>
      <c r="W4" s="111"/>
      <c r="X4" s="111"/>
      <c r="Y4" s="52"/>
      <c r="Z4" s="52"/>
      <c r="AA4" s="113"/>
      <c r="AB4" s="113"/>
      <c r="AC4" s="113"/>
      <c r="AD4" s="103"/>
      <c r="AE4" s="112"/>
      <c r="AF4" s="112"/>
      <c r="AG4" s="112"/>
      <c r="AH4" s="112"/>
      <c r="AI4" s="112"/>
      <c r="AJ4" s="112"/>
      <c r="AK4" s="112"/>
      <c r="AL4" s="112"/>
      <c r="AM4" s="112"/>
      <c r="AN4" s="112"/>
      <c r="AO4" s="890"/>
      <c r="AP4" s="891"/>
      <c r="AQ4" s="892"/>
      <c r="AR4" s="893" t="str">
        <f>+表紙!Q29</f>
        <v>〇</v>
      </c>
      <c r="AS4" s="894"/>
      <c r="AT4" s="444">
        <f>+表紙!T29</f>
        <v>0</v>
      </c>
      <c r="AU4" s="112"/>
    </row>
    <row r="5" spans="2:47" ht="15" customHeight="1">
      <c r="B5" s="159" t="s">
        <v>83</v>
      </c>
      <c r="C5" s="159"/>
      <c r="F5" s="159"/>
      <c r="G5" s="110"/>
      <c r="H5" s="110"/>
      <c r="I5" s="110"/>
      <c r="J5" s="110"/>
      <c r="K5" s="110"/>
      <c r="L5" s="52"/>
      <c r="M5" s="52"/>
      <c r="N5" s="52"/>
      <c r="O5" s="52"/>
      <c r="P5" s="52"/>
      <c r="Q5" s="52"/>
      <c r="R5" s="52"/>
      <c r="S5" s="52"/>
      <c r="T5" s="52"/>
      <c r="U5" s="52"/>
      <c r="V5" s="52"/>
      <c r="W5" s="52"/>
      <c r="X5" s="52"/>
      <c r="Y5" s="906" t="s">
        <v>80</v>
      </c>
      <c r="Z5" s="906"/>
      <c r="AA5" s="907"/>
      <c r="AB5" s="907"/>
      <c r="AC5" s="907"/>
      <c r="AD5" s="103" t="s">
        <v>84</v>
      </c>
      <c r="AE5" s="895" t="str">
        <f>+表紙!F48</f>
        <v>日本飛行機株式会社　横浜工場</v>
      </c>
      <c r="AF5" s="895"/>
      <c r="AG5" s="895"/>
      <c r="AH5" s="895"/>
      <c r="AI5" s="895"/>
      <c r="AJ5" s="895"/>
      <c r="AK5" s="895"/>
      <c r="AL5" s="895"/>
      <c r="AM5" s="895"/>
      <c r="AN5" s="895"/>
      <c r="AO5" s="895"/>
      <c r="AP5" s="895"/>
      <c r="AQ5" s="895"/>
      <c r="AR5" s="895"/>
      <c r="AS5" s="895"/>
      <c r="AT5" s="895"/>
      <c r="AU5" s="895"/>
    </row>
    <row r="6" spans="2:47" ht="24.75" customHeight="1" thickBot="1">
      <c r="B6" s="494" t="s">
        <v>416</v>
      </c>
      <c r="C6" s="138"/>
      <c r="F6" s="138"/>
      <c r="G6" s="138"/>
      <c r="H6" s="138"/>
      <c r="I6" s="138"/>
      <c r="J6" s="138"/>
      <c r="K6" s="138"/>
      <c r="L6" s="138"/>
      <c r="M6" s="138"/>
      <c r="N6" s="138"/>
      <c r="O6" s="138"/>
      <c r="P6" s="138"/>
      <c r="Q6" s="138"/>
      <c r="R6" s="138"/>
      <c r="S6" s="138"/>
      <c r="T6" s="138"/>
      <c r="U6" s="138"/>
      <c r="V6" s="138"/>
      <c r="W6" s="138"/>
      <c r="X6" s="138"/>
      <c r="AB6" s="52"/>
      <c r="AC6" s="52"/>
      <c r="AD6" s="52"/>
      <c r="AE6" s="52"/>
      <c r="AF6" s="52"/>
      <c r="AG6" s="52"/>
      <c r="AH6" s="52"/>
      <c r="AI6" s="52"/>
      <c r="AJ6" s="52"/>
      <c r="AK6" s="52"/>
      <c r="AL6" s="52"/>
      <c r="AM6" s="52"/>
      <c r="AN6" s="52"/>
      <c r="AO6" s="52"/>
      <c r="AP6" s="52"/>
      <c r="AQ6" s="52"/>
      <c r="AR6" s="52"/>
      <c r="AS6" s="52"/>
      <c r="AT6" s="52"/>
      <c r="AU6" s="52"/>
    </row>
    <row r="7" spans="2:47" ht="28.15" customHeight="1" thickBot="1">
      <c r="B7" s="837" t="s">
        <v>292</v>
      </c>
      <c r="C7" s="838"/>
      <c r="D7" s="834" t="s">
        <v>278</v>
      </c>
      <c r="E7" s="835"/>
      <c r="F7" s="835"/>
      <c r="G7" s="835"/>
      <c r="H7" s="836"/>
      <c r="I7" s="148"/>
      <c r="J7" s="63"/>
      <c r="K7" s="161"/>
      <c r="L7" s="161"/>
      <c r="M7" s="161"/>
      <c r="N7" s="161"/>
      <c r="O7" s="161"/>
      <c r="P7" s="161"/>
      <c r="Q7" s="161"/>
      <c r="R7" s="827"/>
      <c r="S7" s="828"/>
      <c r="T7" s="828"/>
      <c r="U7" s="828"/>
      <c r="V7" s="463"/>
      <c r="W7" s="463"/>
      <c r="X7" s="139"/>
      <c r="AA7" s="1"/>
      <c r="AB7" s="1"/>
      <c r="AC7" s="1"/>
      <c r="AD7" s="1"/>
      <c r="AE7" s="106"/>
      <c r="AF7" s="106"/>
      <c r="AG7" s="106"/>
      <c r="AH7" s="106"/>
      <c r="AI7" s="106"/>
      <c r="AJ7" s="106"/>
      <c r="AK7" s="106"/>
      <c r="AL7" s="106"/>
      <c r="AM7" s="164"/>
      <c r="AN7" s="63"/>
      <c r="AO7" s="63"/>
      <c r="AP7" s="63"/>
      <c r="AQ7" s="63"/>
      <c r="AR7" s="216"/>
      <c r="AS7" s="216"/>
      <c r="AT7"/>
      <c r="AU7"/>
    </row>
    <row r="8" spans="2:47" ht="28.15" customHeight="1" thickTop="1" thickBot="1">
      <c r="B8" s="53" t="s">
        <v>82</v>
      </c>
      <c r="C8" s="851" t="s">
        <v>85</v>
      </c>
      <c r="D8" s="851"/>
      <c r="E8" s="851"/>
      <c r="F8" s="851"/>
      <c r="G8" s="851"/>
      <c r="H8" s="851"/>
      <c r="I8" s="851"/>
      <c r="J8" s="851"/>
      <c r="K8" s="153"/>
      <c r="L8" s="153"/>
      <c r="M8" s="153"/>
      <c r="N8" s="153"/>
      <c r="O8" s="153"/>
      <c r="P8" s="153"/>
      <c r="Q8" s="153"/>
      <c r="R8" s="153"/>
      <c r="S8" s="153"/>
      <c r="T8" s="153"/>
      <c r="U8" s="153"/>
      <c r="V8" s="140"/>
      <c r="W8" s="140"/>
      <c r="X8" s="140"/>
      <c r="Y8" s="106"/>
      <c r="Z8" s="106"/>
      <c r="AA8" s="106"/>
      <c r="AB8" s="106"/>
      <c r="AC8" s="106"/>
      <c r="AD8" s="106"/>
      <c r="AE8" s="63"/>
      <c r="AF8" s="59"/>
      <c r="AG8" s="55" t="s">
        <v>29</v>
      </c>
      <c r="AH8" s="806" t="s">
        <v>342</v>
      </c>
      <c r="AI8" s="806"/>
      <c r="AJ8" s="806"/>
      <c r="AK8" s="806"/>
      <c r="AL8" s="806"/>
      <c r="AM8" s="807"/>
      <c r="AN8" s="63"/>
      <c r="AO8" s="63"/>
      <c r="AP8" s="63"/>
      <c r="AQ8" s="63"/>
      <c r="AR8" s="216"/>
      <c r="AS8" s="216"/>
      <c r="AT8"/>
      <c r="AU8"/>
    </row>
    <row r="9" spans="2:47" ht="24.75" customHeight="1" thickTop="1" thickBot="1">
      <c r="B9" s="213" t="s">
        <v>226</v>
      </c>
      <c r="F9" s="831" t="s">
        <v>153</v>
      </c>
      <c r="G9" s="832"/>
      <c r="H9" s="833"/>
      <c r="I9" s="153"/>
      <c r="J9" s="153"/>
      <c r="K9" s="153"/>
      <c r="L9" s="153"/>
      <c r="M9" s="153"/>
      <c r="N9" s="153"/>
      <c r="O9" s="153"/>
      <c r="P9" s="153"/>
      <c r="Q9" s="153"/>
      <c r="R9" s="153"/>
      <c r="S9" s="153"/>
      <c r="T9" s="153"/>
      <c r="U9" s="153"/>
      <c r="V9" s="140"/>
      <c r="W9" s="140"/>
      <c r="X9" s="140"/>
      <c r="Y9" s="106"/>
      <c r="Z9" s="106"/>
      <c r="AA9" s="106"/>
      <c r="AB9" s="106"/>
      <c r="AC9" s="106"/>
      <c r="AD9" s="869" t="s">
        <v>20</v>
      </c>
      <c r="AE9" s="66"/>
      <c r="AG9" s="820"/>
      <c r="AH9" s="821"/>
      <c r="AI9" s="821"/>
      <c r="AJ9" s="821"/>
      <c r="AK9" s="821"/>
      <c r="AL9" s="821"/>
      <c r="AM9" s="62" t="s">
        <v>13</v>
      </c>
      <c r="AN9" s="63"/>
      <c r="AO9" s="63"/>
      <c r="AP9" s="63"/>
      <c r="AQ9" s="63"/>
      <c r="AR9" s="216"/>
      <c r="AS9" s="216"/>
      <c r="AT9"/>
      <c r="AU9"/>
    </row>
    <row r="10" spans="2:47" ht="24.75" customHeight="1" thickTop="1" thickBot="1">
      <c r="F10" s="107"/>
      <c r="G10" s="133"/>
      <c r="H10" s="133"/>
      <c r="I10" s="133"/>
      <c r="J10" s="133"/>
      <c r="K10" s="133"/>
      <c r="L10" s="133"/>
      <c r="M10" s="133"/>
      <c r="N10" s="133"/>
      <c r="O10" s="133"/>
      <c r="P10" s="133"/>
      <c r="Q10" s="133"/>
      <c r="R10" s="133"/>
      <c r="S10" s="133"/>
      <c r="T10" s="133"/>
      <c r="U10" s="133"/>
      <c r="V10" s="134"/>
      <c r="W10" s="134"/>
      <c r="X10" s="134"/>
      <c r="Y10" s="106"/>
      <c r="Z10" s="106"/>
      <c r="AA10" s="106"/>
      <c r="AC10" s="63"/>
      <c r="AD10" s="870"/>
      <c r="AE10" s="66"/>
      <c r="AM10" s="63"/>
      <c r="AN10" s="63"/>
      <c r="AO10" s="63"/>
      <c r="AP10" s="63"/>
      <c r="AQ10" s="63"/>
      <c r="AR10" s="216"/>
      <c r="AS10" s="216"/>
      <c r="AT10"/>
      <c r="AU10"/>
    </row>
    <row r="11" spans="2:47" ht="27" customHeight="1" thickTop="1" thickBot="1">
      <c r="C11" s="168" t="s">
        <v>154</v>
      </c>
      <c r="F11" s="55" t="s">
        <v>17</v>
      </c>
      <c r="G11" s="806" t="s">
        <v>339</v>
      </c>
      <c r="H11" s="807"/>
      <c r="I11" s="56"/>
      <c r="J11" s="57"/>
      <c r="K11" s="58"/>
      <c r="L11" s="823" t="s">
        <v>18</v>
      </c>
      <c r="M11" s="58"/>
      <c r="N11" s="59"/>
      <c r="O11" s="55" t="s">
        <v>19</v>
      </c>
      <c r="P11" s="829" t="s">
        <v>241</v>
      </c>
      <c r="Q11" s="829"/>
      <c r="R11" s="829"/>
      <c r="S11" s="830"/>
      <c r="T11" s="215"/>
      <c r="U11" s="75"/>
      <c r="V11" s="63"/>
      <c r="W11" s="63"/>
      <c r="X11"/>
      <c r="Y11"/>
      <c r="Z11"/>
      <c r="AA11"/>
      <c r="AB11" s="63"/>
      <c r="AC11" s="72"/>
      <c r="AD11" s="870"/>
      <c r="AE11" s="150"/>
      <c r="AF11" s="59"/>
      <c r="AG11" s="55" t="s">
        <v>36</v>
      </c>
      <c r="AH11" s="806" t="s">
        <v>245</v>
      </c>
      <c r="AI11" s="806"/>
      <c r="AJ11" s="806"/>
      <c r="AK11" s="806"/>
      <c r="AL11" s="806"/>
      <c r="AM11" s="807"/>
      <c r="AN11" s="63"/>
      <c r="AO11" s="63"/>
      <c r="AP11" s="63"/>
      <c r="AQ11" s="63"/>
      <c r="AR11" s="216"/>
      <c r="AS11" s="216"/>
      <c r="AT11"/>
      <c r="AU11"/>
    </row>
    <row r="12" spans="2:47" ht="24.75" customHeight="1" thickTop="1" thickBot="1">
      <c r="F12" s="810">
        <f>+ROUND(O12,2)+ROUND(O15,2)+ROUND(O18,2)+ROUND(O24,2)+O27-ROUND(F15,2)</f>
        <v>15</v>
      </c>
      <c r="G12" s="811"/>
      <c r="H12" s="62" t="s">
        <v>13</v>
      </c>
      <c r="I12" s="63"/>
      <c r="J12" s="64"/>
      <c r="K12" s="63"/>
      <c r="L12" s="824"/>
      <c r="M12" s="65"/>
      <c r="O12" s="820"/>
      <c r="P12" s="873"/>
      <c r="Q12" s="873"/>
      <c r="R12" s="873"/>
      <c r="S12" s="62" t="s">
        <v>13</v>
      </c>
      <c r="T12" s="63"/>
      <c r="U12" s="63"/>
      <c r="V12" s="63"/>
      <c r="W12" s="63"/>
      <c r="X12"/>
      <c r="Y12"/>
      <c r="Z12"/>
      <c r="AA12"/>
      <c r="AB12" s="66"/>
      <c r="AD12" s="870"/>
      <c r="AF12" s="142"/>
      <c r="AG12" s="820"/>
      <c r="AH12" s="821"/>
      <c r="AI12" s="821"/>
      <c r="AJ12" s="821"/>
      <c r="AK12" s="821"/>
      <c r="AL12" s="821"/>
      <c r="AM12" s="62" t="s">
        <v>13</v>
      </c>
      <c r="AN12" s="63"/>
      <c r="AO12" s="63"/>
      <c r="AP12" s="63"/>
      <c r="AQ12" s="63"/>
      <c r="AR12" s="216"/>
      <c r="AS12" s="216"/>
      <c r="AT12"/>
      <c r="AU12"/>
    </row>
    <row r="13" spans="2:47" ht="24.75" customHeight="1" thickTop="1" thickBot="1">
      <c r="I13" s="63"/>
      <c r="J13" s="67"/>
      <c r="K13" s="63"/>
      <c r="L13" s="824"/>
      <c r="M13" s="66"/>
      <c r="T13" s="63"/>
      <c r="U13" s="63"/>
      <c r="V13" s="63"/>
      <c r="W13" s="63"/>
      <c r="X13"/>
      <c r="Y13"/>
      <c r="Z13"/>
      <c r="AA13"/>
      <c r="AB13" s="66"/>
      <c r="AD13" s="870"/>
      <c r="AF13" s="148"/>
      <c r="AG13" s="145"/>
      <c r="AH13" s="146"/>
      <c r="AI13" s="146"/>
      <c r="AJ13" s="146"/>
      <c r="AK13" s="146"/>
      <c r="AL13" s="147"/>
      <c r="AM13" s="147"/>
      <c r="AP13" s="51"/>
      <c r="AQ13" s="51"/>
      <c r="AR13" s="144"/>
      <c r="AS13" s="144"/>
      <c r="AT13" s="463"/>
      <c r="AU13" s="63"/>
    </row>
    <row r="14" spans="2:47" ht="27" customHeight="1" thickTop="1" thickBot="1">
      <c r="F14" s="69" t="s">
        <v>399</v>
      </c>
      <c r="G14" s="822" t="s">
        <v>160</v>
      </c>
      <c r="H14" s="809"/>
      <c r="I14" s="70"/>
      <c r="J14" s="71"/>
      <c r="K14" s="63"/>
      <c r="L14" s="824"/>
      <c r="M14" s="66"/>
      <c r="N14" s="58"/>
      <c r="O14" s="55" t="s">
        <v>24</v>
      </c>
      <c r="P14" s="829" t="s">
        <v>296</v>
      </c>
      <c r="Q14" s="829"/>
      <c r="R14" s="829"/>
      <c r="S14" s="830"/>
      <c r="T14" s="215"/>
      <c r="U14" s="75"/>
      <c r="V14" s="63"/>
      <c r="W14" s="63"/>
      <c r="X14"/>
      <c r="Y14"/>
      <c r="Z14"/>
      <c r="AA14"/>
      <c r="AB14" s="66"/>
      <c r="AD14" s="871"/>
      <c r="AF14" s="149"/>
      <c r="AG14" s="61" t="s">
        <v>135</v>
      </c>
      <c r="AH14" s="865" t="s">
        <v>255</v>
      </c>
      <c r="AI14" s="865"/>
      <c r="AJ14" s="865"/>
      <c r="AK14" s="865"/>
      <c r="AL14" s="865"/>
      <c r="AM14" s="866"/>
      <c r="AN14"/>
      <c r="AR14" s="144"/>
      <c r="AS14" s="144"/>
      <c r="AT14" s="463"/>
      <c r="AU14" s="63"/>
    </row>
    <row r="15" spans="2:47" ht="24.75" customHeight="1" thickBot="1">
      <c r="F15" s="854"/>
      <c r="G15" s="855"/>
      <c r="H15" s="54" t="s">
        <v>13</v>
      </c>
      <c r="I15" s="63"/>
      <c r="J15" s="66"/>
      <c r="K15" s="63"/>
      <c r="L15" s="824"/>
      <c r="M15" s="66"/>
      <c r="O15" s="820"/>
      <c r="P15" s="874"/>
      <c r="Q15" s="874"/>
      <c r="R15" s="874"/>
      <c r="S15" s="62" t="s">
        <v>13</v>
      </c>
      <c r="T15" s="63"/>
      <c r="U15" s="63"/>
      <c r="V15" s="63"/>
      <c r="W15" s="63"/>
      <c r="X15"/>
      <c r="Y15"/>
      <c r="Z15"/>
      <c r="AA15"/>
      <c r="AB15" s="66"/>
      <c r="AG15" s="802"/>
      <c r="AH15" s="803"/>
      <c r="AI15" s="803"/>
      <c r="AJ15" s="803"/>
      <c r="AK15" s="803"/>
      <c r="AL15" s="803"/>
      <c r="AM15" s="54" t="s">
        <v>13</v>
      </c>
      <c r="AN15"/>
      <c r="AR15" s="73" t="s">
        <v>30</v>
      </c>
      <c r="AS15" s="74"/>
    </row>
    <row r="16" spans="2:47" ht="24.75" customHeight="1" thickTop="1" thickBot="1">
      <c r="J16" s="66"/>
      <c r="K16" s="63"/>
      <c r="L16" s="824"/>
      <c r="M16" s="66"/>
      <c r="O16" s="872" t="str">
        <f>+IF(X18=0,"",IF(X18-O18=X18,"エラー！：⑥残さ物量があるのに、④自ら中間処理した量がゼロになっています",""))</f>
        <v/>
      </c>
      <c r="P16" s="872"/>
      <c r="Q16" s="872"/>
      <c r="R16" s="872"/>
      <c r="S16" s="872"/>
      <c r="T16" s="872"/>
      <c r="U16" s="872"/>
      <c r="V16" s="872"/>
      <c r="W16" s="872"/>
      <c r="X16" s="872"/>
      <c r="Y16" s="872"/>
      <c r="Z16" s="872"/>
      <c r="AA16" s="872"/>
      <c r="AB16" s="66"/>
      <c r="AC16" s="63"/>
      <c r="AD16" s="211"/>
      <c r="AO16" s="60"/>
      <c r="AP16" s="63"/>
      <c r="AR16" s="804" t="s">
        <v>134</v>
      </c>
      <c r="AS16" s="805"/>
      <c r="AT16" s="357"/>
      <c r="AU16" s="54" t="s">
        <v>13</v>
      </c>
    </row>
    <row r="17" spans="2:48" ht="27" customHeight="1" thickTop="1" thickBot="1">
      <c r="J17" s="66"/>
      <c r="K17" s="63"/>
      <c r="L17" s="824"/>
      <c r="M17" s="66"/>
      <c r="N17" s="58"/>
      <c r="O17" s="55" t="s">
        <v>27</v>
      </c>
      <c r="P17" s="806" t="s">
        <v>242</v>
      </c>
      <c r="Q17" s="806"/>
      <c r="R17" s="806"/>
      <c r="S17" s="807"/>
      <c r="T17" s="867"/>
      <c r="U17" s="868"/>
      <c r="V17" s="868"/>
      <c r="W17" s="868"/>
      <c r="X17" s="141" t="s">
        <v>21</v>
      </c>
      <c r="Y17" s="806" t="s">
        <v>244</v>
      </c>
      <c r="Z17" s="806"/>
      <c r="AA17" s="807"/>
      <c r="AB17" s="154"/>
      <c r="AC17" s="149"/>
      <c r="AD17" s="812" t="s">
        <v>28</v>
      </c>
      <c r="AE17" s="58"/>
      <c r="AF17" s="58"/>
      <c r="AG17" s="361" t="s">
        <v>137</v>
      </c>
      <c r="AH17" s="822" t="s">
        <v>246</v>
      </c>
      <c r="AI17" s="822"/>
      <c r="AJ17" s="822"/>
      <c r="AK17" s="809"/>
      <c r="AL17" s="58"/>
      <c r="AM17" s="370"/>
      <c r="AN17" s="808" t="s">
        <v>222</v>
      </c>
      <c r="AO17" s="809"/>
      <c r="AP17" s="372"/>
      <c r="AR17" s="804" t="s">
        <v>228</v>
      </c>
      <c r="AS17" s="805"/>
      <c r="AT17" s="357"/>
      <c r="AU17" s="54" t="s">
        <v>34</v>
      </c>
      <c r="AV17" s="63"/>
    </row>
    <row r="18" spans="2:48" ht="24.75" customHeight="1" thickBot="1">
      <c r="J18" s="66"/>
      <c r="K18" s="63"/>
      <c r="L18" s="824"/>
      <c r="M18" s="66"/>
      <c r="O18" s="820"/>
      <c r="P18" s="873"/>
      <c r="Q18" s="873"/>
      <c r="R18" s="873"/>
      <c r="S18" s="62" t="s">
        <v>14</v>
      </c>
      <c r="T18"/>
      <c r="U18" s="363"/>
      <c r="V18"/>
      <c r="W18" s="220"/>
      <c r="X18" s="810">
        <f>+ROUND(AG9,2)+ROUND(AG12,2)+ROUND(AG15,2)+AG18</f>
        <v>0</v>
      </c>
      <c r="Y18" s="811"/>
      <c r="Z18" s="811"/>
      <c r="AA18" s="62" t="s">
        <v>4</v>
      </c>
      <c r="AB18" s="219"/>
      <c r="AC18" s="219"/>
      <c r="AD18" s="813"/>
      <c r="AG18" s="815">
        <f>+ROUND(AN18,2)+ROUND(AN21,2)</f>
        <v>0</v>
      </c>
      <c r="AH18" s="816"/>
      <c r="AI18" s="816"/>
      <c r="AJ18" s="816"/>
      <c r="AK18" s="54" t="s">
        <v>13</v>
      </c>
      <c r="AL18" s="65"/>
      <c r="AN18" s="445">
        <f>+ROUND(AT16,2)+ROUND(AT17,2)+ROUND(AT18,2)</f>
        <v>0</v>
      </c>
      <c r="AO18" s="54" t="s">
        <v>34</v>
      </c>
      <c r="AR18" s="804" t="s">
        <v>136</v>
      </c>
      <c r="AS18" s="805"/>
      <c r="AT18" s="357"/>
      <c r="AU18" s="54" t="s">
        <v>26</v>
      </c>
    </row>
    <row r="19" spans="2:48" ht="24.75" customHeight="1" thickTop="1" thickBot="1">
      <c r="J19" s="66"/>
      <c r="K19" s="63"/>
      <c r="L19" s="824"/>
      <c r="M19" s="66"/>
      <c r="O19" s="135"/>
      <c r="P19" s="362"/>
      <c r="Q19" s="223"/>
      <c r="R19" s="135"/>
      <c r="S19" s="135"/>
      <c r="T19" s="137"/>
      <c r="U19" s="364"/>
      <c r="V19" s="137"/>
      <c r="W19" s="137"/>
      <c r="X19" s="136"/>
      <c r="Y19" s="136"/>
      <c r="Z19" s="136"/>
      <c r="AA19" s="136"/>
      <c r="AB19" s="63"/>
      <c r="AC19" s="63"/>
      <c r="AD19" s="813"/>
      <c r="AG19" s="63"/>
      <c r="AH19" s="66"/>
      <c r="AI19" s="63"/>
      <c r="AJ19" s="63"/>
      <c r="AK19" s="63"/>
      <c r="AL19" s="66"/>
      <c r="AR19"/>
      <c r="AS19"/>
      <c r="AT19"/>
      <c r="AU19"/>
      <c r="AV19"/>
    </row>
    <row r="20" spans="2:48" ht="27" customHeight="1" thickTop="1" thickBot="1">
      <c r="B20" s="856" t="s">
        <v>417</v>
      </c>
      <c r="C20" s="856"/>
      <c r="D20" s="856"/>
      <c r="E20" s="856"/>
      <c r="F20" s="856"/>
      <c r="G20" s="856"/>
      <c r="H20" s="856"/>
      <c r="J20" s="66"/>
      <c r="K20" s="63"/>
      <c r="L20" s="824"/>
      <c r="M20" s="66"/>
      <c r="O20" s="55" t="s">
        <v>49</v>
      </c>
      <c r="P20" s="806" t="s">
        <v>243</v>
      </c>
      <c r="Q20" s="806"/>
      <c r="R20" s="806"/>
      <c r="S20" s="807"/>
      <c r="T20" s="135"/>
      <c r="U20" s="365"/>
      <c r="V20" s="368"/>
      <c r="W20" s="369"/>
      <c r="X20" s="141" t="s">
        <v>25</v>
      </c>
      <c r="Y20" s="806" t="s">
        <v>240</v>
      </c>
      <c r="Z20" s="806"/>
      <c r="AA20" s="807"/>
      <c r="AB20" s="63"/>
      <c r="AC20" s="63"/>
      <c r="AD20" s="813"/>
      <c r="AF20" s="63"/>
      <c r="AG20" s="63"/>
      <c r="AH20" s="66"/>
      <c r="AI20" s="63"/>
      <c r="AJ20" s="63"/>
      <c r="AK20" s="152"/>
      <c r="AL20" s="66"/>
      <c r="AM20" s="371"/>
      <c r="AN20" s="808" t="s">
        <v>224</v>
      </c>
      <c r="AO20" s="809"/>
      <c r="AP20" s="217"/>
      <c r="AQ20" s="63"/>
      <c r="AR20" s="68"/>
      <c r="AS20" s="68"/>
      <c r="AV20" s="63"/>
    </row>
    <row r="21" spans="2:48" ht="24.75" customHeight="1" thickBot="1">
      <c r="B21" s="856"/>
      <c r="C21" s="856"/>
      <c r="D21" s="856"/>
      <c r="E21" s="856"/>
      <c r="F21" s="856"/>
      <c r="G21" s="856"/>
      <c r="H21" s="856"/>
      <c r="J21" s="66"/>
      <c r="K21" s="63"/>
      <c r="L21" s="824"/>
      <c r="M21" s="66"/>
      <c r="O21" s="820"/>
      <c r="P21" s="864"/>
      <c r="Q21" s="864"/>
      <c r="R21" s="864"/>
      <c r="S21" s="62" t="s">
        <v>13</v>
      </c>
      <c r="T21" s="135"/>
      <c r="U21" s="135"/>
      <c r="V21" s="135"/>
      <c r="W21" s="135"/>
      <c r="X21" s="810">
        <f>+O18-X18</f>
        <v>0</v>
      </c>
      <c r="Y21" s="811"/>
      <c r="Z21" s="811"/>
      <c r="AA21" s="62" t="s">
        <v>4</v>
      </c>
      <c r="AB21" s="137"/>
      <c r="AC21" s="63"/>
      <c r="AD21" s="814"/>
      <c r="AF21" s="63"/>
      <c r="AG21" s="63"/>
      <c r="AH21" s="66"/>
      <c r="AI21" s="63"/>
      <c r="AJ21" s="63"/>
      <c r="AK21" s="63"/>
      <c r="AL21" s="63"/>
      <c r="AM21" s="152"/>
      <c r="AN21" s="357"/>
      <c r="AO21" s="54" t="s">
        <v>38</v>
      </c>
      <c r="AP21" s="217"/>
      <c r="AQ21" s="63"/>
      <c r="AR21" s="216"/>
      <c r="AS21" s="216"/>
      <c r="AT21"/>
      <c r="AU21"/>
    </row>
    <row r="22" spans="2:48" ht="24.75" customHeight="1" thickTop="1" thickBot="1">
      <c r="B22" s="857"/>
      <c r="C22" s="857"/>
      <c r="D22" s="857"/>
      <c r="E22" s="857"/>
      <c r="F22" s="857"/>
      <c r="G22" s="857"/>
      <c r="H22" s="857"/>
      <c r="J22" s="66"/>
      <c r="K22" s="63"/>
      <c r="L22" s="824"/>
      <c r="M22" s="66"/>
      <c r="O22" s="880" t="str">
        <f>+IF(O21=0,"",IF(O18&lt;O21,"エラー !：④の内数である⑤の量が④を超えています",""))</f>
        <v/>
      </c>
      <c r="P22" s="880"/>
      <c r="Q22" s="880"/>
      <c r="R22" s="880"/>
      <c r="S22" s="880"/>
      <c r="T22" s="880"/>
      <c r="U22" s="880"/>
      <c r="V22" s="136"/>
      <c r="W22" s="136"/>
      <c r="X22" s="136"/>
      <c r="Y22" s="136"/>
      <c r="Z22" s="136"/>
      <c r="AA22" s="136"/>
      <c r="AB22" s="63"/>
      <c r="AC22" s="63"/>
      <c r="AD22" s="211"/>
      <c r="AF22" s="63"/>
      <c r="AG22" s="63"/>
      <c r="AH22" s="66"/>
      <c r="AI22" s="63"/>
      <c r="AJ22" s="63"/>
      <c r="AK22" s="63"/>
      <c r="AL22" s="63"/>
      <c r="AM22" s="63"/>
    </row>
    <row r="23" spans="2:48" ht="27" customHeight="1" thickTop="1" thickBot="1">
      <c r="B23" s="852" t="s">
        <v>156</v>
      </c>
      <c r="C23" s="849"/>
      <c r="D23" s="849"/>
      <c r="E23" s="853"/>
      <c r="F23" s="848" t="s">
        <v>418</v>
      </c>
      <c r="G23" s="849"/>
      <c r="H23" s="850"/>
      <c r="J23" s="66"/>
      <c r="K23" s="63"/>
      <c r="L23" s="824"/>
      <c r="M23" s="66"/>
      <c r="N23" s="58"/>
      <c r="O23" s="61" t="s">
        <v>73</v>
      </c>
      <c r="P23" s="822" t="s">
        <v>259</v>
      </c>
      <c r="Q23" s="822"/>
      <c r="R23" s="822"/>
      <c r="S23" s="809"/>
      <c r="T23" s="818"/>
      <c r="U23" s="819"/>
      <c r="V23" s="819"/>
      <c r="W23" s="819"/>
      <c r="AB23" s="63"/>
      <c r="AC23" s="63"/>
      <c r="AD23" s="216"/>
      <c r="AE23"/>
      <c r="AF23"/>
      <c r="AG23"/>
      <c r="AH23" s="373"/>
      <c r="AI23" s="216"/>
      <c r="AJ23" s="63"/>
      <c r="AK23" s="63"/>
      <c r="AL23" s="63"/>
      <c r="AM23" s="156"/>
      <c r="AO23" s="63"/>
      <c r="AQ23" s="59"/>
      <c r="AR23" s="141" t="s">
        <v>149</v>
      </c>
      <c r="AS23" s="806" t="s">
        <v>150</v>
      </c>
      <c r="AT23" s="806"/>
      <c r="AU23" s="807"/>
    </row>
    <row r="24" spans="2:48" ht="27" customHeight="1" thickBot="1">
      <c r="B24" s="839" t="s">
        <v>157</v>
      </c>
      <c r="C24" s="822"/>
      <c r="D24" s="822"/>
      <c r="E24" s="809"/>
      <c r="F24" s="800">
        <v>13.75</v>
      </c>
      <c r="G24" s="801"/>
      <c r="H24" s="221" t="s">
        <v>155</v>
      </c>
      <c r="J24" s="66"/>
      <c r="K24" s="63"/>
      <c r="L24" s="825"/>
      <c r="O24" s="802"/>
      <c r="P24" s="817"/>
      <c r="Q24" s="817"/>
      <c r="R24" s="817"/>
      <c r="S24" s="54" t="s">
        <v>34</v>
      </c>
      <c r="T24"/>
      <c r="U24"/>
      <c r="V24"/>
      <c r="W24"/>
      <c r="AB24" s="63"/>
      <c r="AC24" s="63"/>
      <c r="AD24" s="216"/>
      <c r="AE24"/>
      <c r="AF24"/>
      <c r="AG24"/>
      <c r="AH24" s="373"/>
      <c r="AI24" s="216"/>
      <c r="AJ24" s="63"/>
      <c r="AK24" s="146"/>
      <c r="AL24" s="63"/>
      <c r="AM24" s="63"/>
      <c r="AP24" s="66"/>
      <c r="AQ24" s="151"/>
      <c r="AR24" s="810">
        <f>+ROUND(AT16,2)+ROUND(Z28,2)</f>
        <v>0</v>
      </c>
      <c r="AS24" s="811"/>
      <c r="AT24" s="811"/>
      <c r="AU24" s="62" t="s">
        <v>13</v>
      </c>
    </row>
    <row r="25" spans="2:48" ht="27" customHeight="1" thickBot="1">
      <c r="B25" s="839" t="s">
        <v>158</v>
      </c>
      <c r="C25" s="822"/>
      <c r="D25" s="822"/>
      <c r="E25" s="809"/>
      <c r="F25" s="800">
        <v>0</v>
      </c>
      <c r="G25" s="801"/>
      <c r="H25" s="221" t="s">
        <v>155</v>
      </c>
      <c r="J25" s="66"/>
      <c r="K25" s="63"/>
      <c r="O25" s="63"/>
      <c r="P25" s="63"/>
      <c r="Q25" s="63"/>
      <c r="R25" s="63"/>
      <c r="S25" s="63"/>
      <c r="T25" s="63"/>
      <c r="U25" s="63"/>
      <c r="AD25" s="155"/>
      <c r="AG25" s="63"/>
      <c r="AH25" s="66"/>
      <c r="AI25" s="63"/>
      <c r="AJ25" s="63"/>
      <c r="AK25" s="212"/>
      <c r="AL25" s="212"/>
      <c r="AM25" s="212"/>
      <c r="AP25" s="375"/>
      <c r="AQ25" s="132"/>
    </row>
    <row r="26" spans="2:48" ht="27" customHeight="1" thickTop="1" thickBot="1">
      <c r="B26" s="839" t="s">
        <v>159</v>
      </c>
      <c r="C26" s="822"/>
      <c r="D26" s="822"/>
      <c r="E26" s="809"/>
      <c r="F26" s="800">
        <v>0</v>
      </c>
      <c r="G26" s="801"/>
      <c r="H26" s="221" t="s">
        <v>155</v>
      </c>
      <c r="J26" s="66"/>
      <c r="K26" s="149"/>
      <c r="L26" s="812" t="s">
        <v>35</v>
      </c>
      <c r="M26" s="58"/>
      <c r="N26" s="58"/>
      <c r="O26" s="361" t="s">
        <v>139</v>
      </c>
      <c r="P26" s="822" t="s">
        <v>140</v>
      </c>
      <c r="Q26" s="822"/>
      <c r="R26" s="822"/>
      <c r="S26" s="809"/>
      <c r="T26" s="58"/>
      <c r="U26" s="58"/>
      <c r="V26" s="58"/>
      <c r="W26" s="58"/>
      <c r="X26" s="58"/>
      <c r="Y26" s="58"/>
      <c r="Z26" s="58"/>
      <c r="AA26" s="58"/>
      <c r="AB26" s="58"/>
      <c r="AC26" s="58"/>
      <c r="AD26" s="58"/>
      <c r="AE26" s="58"/>
      <c r="AF26" s="58"/>
      <c r="AG26" s="58"/>
      <c r="AH26" s="72"/>
      <c r="AI26" s="58"/>
      <c r="AJ26" s="59"/>
      <c r="AK26" s="141" t="s">
        <v>146</v>
      </c>
      <c r="AL26" s="806" t="s">
        <v>247</v>
      </c>
      <c r="AM26" s="806"/>
      <c r="AN26" s="806"/>
      <c r="AO26" s="807"/>
      <c r="AP26" s="377"/>
      <c r="AQ26" s="378"/>
      <c r="AR26" s="141" t="s">
        <v>151</v>
      </c>
      <c r="AS26" s="806" t="s">
        <v>397</v>
      </c>
      <c r="AT26" s="806"/>
      <c r="AU26" s="807"/>
    </row>
    <row r="27" spans="2:48" ht="27" customHeight="1" thickBot="1">
      <c r="B27" s="839" t="s">
        <v>161</v>
      </c>
      <c r="C27" s="822"/>
      <c r="D27" s="822"/>
      <c r="E27" s="809"/>
      <c r="F27" s="800">
        <v>0</v>
      </c>
      <c r="G27" s="801"/>
      <c r="H27" s="221" t="s">
        <v>155</v>
      </c>
      <c r="L27" s="813"/>
      <c r="O27" s="815">
        <f>+Q30+ROUND(Q33,2)</f>
        <v>15</v>
      </c>
      <c r="P27" s="840"/>
      <c r="Q27" s="840"/>
      <c r="R27" s="840"/>
      <c r="S27" s="54" t="s">
        <v>38</v>
      </c>
      <c r="T27" s="75"/>
      <c r="U27" s="75"/>
      <c r="X27" s="73" t="s">
        <v>39</v>
      </c>
      <c r="Y27" s="76"/>
      <c r="AG27" s="63"/>
      <c r="AH27" s="63"/>
      <c r="AI27" s="63"/>
      <c r="AJ27" s="63"/>
      <c r="AK27" s="810">
        <f>+AG18+O27</f>
        <v>15</v>
      </c>
      <c r="AL27" s="811"/>
      <c r="AM27" s="811"/>
      <c r="AN27" s="811"/>
      <c r="AO27" s="62" t="s">
        <v>13</v>
      </c>
      <c r="AP27" s="375"/>
      <c r="AQ27" s="132"/>
      <c r="AR27" s="820"/>
      <c r="AS27" s="821"/>
      <c r="AT27" s="821"/>
      <c r="AU27" s="62" t="s">
        <v>13</v>
      </c>
    </row>
    <row r="28" spans="2:48" ht="27" customHeight="1" thickTop="1" thickBot="1">
      <c r="B28" s="839" t="s">
        <v>162</v>
      </c>
      <c r="C28" s="822"/>
      <c r="D28" s="822"/>
      <c r="E28" s="809"/>
      <c r="F28" s="800">
        <v>0</v>
      </c>
      <c r="G28" s="801"/>
      <c r="H28" s="221" t="s">
        <v>155</v>
      </c>
      <c r="L28" s="813"/>
      <c r="O28" s="66"/>
      <c r="T28" s="63"/>
      <c r="U28" s="63"/>
      <c r="X28" s="875" t="s">
        <v>134</v>
      </c>
      <c r="Y28" s="876"/>
      <c r="Z28" s="802"/>
      <c r="AA28" s="803"/>
      <c r="AB28" s="803"/>
      <c r="AC28" s="803"/>
      <c r="AD28" s="803"/>
      <c r="AE28" s="54" t="s">
        <v>13</v>
      </c>
      <c r="AG28" s="63"/>
      <c r="AH28" s="63"/>
      <c r="AM28" s="374"/>
      <c r="AP28" s="375"/>
      <c r="AQ28" s="132"/>
      <c r="AR28" s="603" t="str">
        <f>+IF(AR27=0,"",IF(AK27&lt;(AR24+AR27+AR31),"エラー !：⑩の内数である（⑫+⑬＋⑭）の量が⑩を超えています",""))</f>
        <v/>
      </c>
      <c r="AS28" s="602"/>
      <c r="AT28" s="602"/>
      <c r="AU28" s="602"/>
    </row>
    <row r="29" spans="2:48" ht="27" customHeight="1" thickTop="1" thickBot="1">
      <c r="B29" s="839" t="s">
        <v>163</v>
      </c>
      <c r="C29" s="822"/>
      <c r="D29" s="822"/>
      <c r="E29" s="809"/>
      <c r="F29" s="800">
        <v>13.75</v>
      </c>
      <c r="G29" s="801"/>
      <c r="H29" s="221" t="s">
        <v>155</v>
      </c>
      <c r="L29" s="813"/>
      <c r="O29" s="66"/>
      <c r="P29" s="149"/>
      <c r="Q29" s="61" t="s">
        <v>142</v>
      </c>
      <c r="R29" s="822" t="s">
        <v>33</v>
      </c>
      <c r="S29" s="844"/>
      <c r="T29" s="844"/>
      <c r="U29" s="845"/>
      <c r="V29" s="58"/>
      <c r="W29" s="77"/>
      <c r="X29" s="875" t="s">
        <v>227</v>
      </c>
      <c r="Y29" s="876"/>
      <c r="Z29" s="802">
        <v>5</v>
      </c>
      <c r="AA29" s="803"/>
      <c r="AB29" s="803"/>
      <c r="AC29" s="803"/>
      <c r="AD29" s="803"/>
      <c r="AE29" s="54" t="s">
        <v>13</v>
      </c>
      <c r="AG29" s="63"/>
      <c r="AH29" s="63"/>
      <c r="AI29" s="63"/>
      <c r="AJ29" s="63"/>
      <c r="AK29" s="141" t="s">
        <v>147</v>
      </c>
      <c r="AL29" s="806" t="s">
        <v>148</v>
      </c>
      <c r="AM29" s="806"/>
      <c r="AN29" s="806"/>
      <c r="AO29" s="807"/>
      <c r="AP29" s="376"/>
      <c r="AQ29" s="379"/>
      <c r="AR29" s="903" t="s">
        <v>152</v>
      </c>
      <c r="AS29" s="899" t="s">
        <v>398</v>
      </c>
      <c r="AT29" s="899"/>
      <c r="AU29" s="900"/>
    </row>
    <row r="30" spans="2:48" ht="27" customHeight="1" thickBot="1">
      <c r="B30" s="839" t="s">
        <v>164</v>
      </c>
      <c r="C30" s="822"/>
      <c r="D30" s="822"/>
      <c r="E30" s="809"/>
      <c r="F30" s="800">
        <v>13.75</v>
      </c>
      <c r="G30" s="801"/>
      <c r="H30" s="221" t="s">
        <v>155</v>
      </c>
      <c r="L30" s="813"/>
      <c r="O30" s="66"/>
      <c r="Q30" s="815">
        <f>+ROUND(Z28,2)+ROUND(Z29,2)+ROUND(Z30,2)</f>
        <v>15</v>
      </c>
      <c r="R30" s="840"/>
      <c r="S30" s="840"/>
      <c r="T30" s="840"/>
      <c r="U30" s="54" t="s">
        <v>16</v>
      </c>
      <c r="X30" s="875" t="s">
        <v>145</v>
      </c>
      <c r="Y30" s="876"/>
      <c r="Z30" s="802">
        <v>10</v>
      </c>
      <c r="AA30" s="803"/>
      <c r="AB30" s="803"/>
      <c r="AC30" s="803"/>
      <c r="AD30" s="803"/>
      <c r="AE30" s="54" t="s">
        <v>13</v>
      </c>
      <c r="AK30" s="820">
        <v>15</v>
      </c>
      <c r="AL30" s="821"/>
      <c r="AM30" s="821"/>
      <c r="AN30" s="821"/>
      <c r="AO30" s="62" t="s">
        <v>13</v>
      </c>
      <c r="AR30" s="904"/>
      <c r="AS30" s="901"/>
      <c r="AT30" s="901"/>
      <c r="AU30" s="902"/>
    </row>
    <row r="31" spans="2:48" ht="27" customHeight="1" thickTop="1" thickBot="1">
      <c r="B31" s="839" t="s">
        <v>165</v>
      </c>
      <c r="C31" s="822"/>
      <c r="D31" s="822"/>
      <c r="E31" s="809"/>
      <c r="F31" s="800">
        <v>0</v>
      </c>
      <c r="G31" s="801"/>
      <c r="H31" s="221" t="s">
        <v>155</v>
      </c>
      <c r="L31" s="813"/>
      <c r="O31" s="66"/>
      <c r="X31"/>
      <c r="Y31"/>
      <c r="Z31" s="78" t="s">
        <v>350</v>
      </c>
      <c r="AJ31" s="132"/>
      <c r="AK31" s="872" t="str">
        <f>+IF(AK30=0,"",IF(AK27&lt;AK30,"エラー !：⑩の内数である⑪の量が⑩を超えています",""))</f>
        <v/>
      </c>
      <c r="AL31" s="872"/>
      <c r="AM31" s="872"/>
      <c r="AN31" s="872"/>
      <c r="AO31" s="872"/>
      <c r="AP31" s="872"/>
      <c r="AQ31" s="51"/>
      <c r="AR31" s="897"/>
      <c r="AS31" s="898"/>
      <c r="AT31" s="898"/>
      <c r="AU31" s="167" t="s">
        <v>13</v>
      </c>
    </row>
    <row r="32" spans="2:48" ht="27" customHeight="1" thickTop="1" thickBot="1">
      <c r="B32" s="839" t="s">
        <v>374</v>
      </c>
      <c r="C32" s="822"/>
      <c r="D32" s="822"/>
      <c r="E32" s="809"/>
      <c r="F32" s="800">
        <v>0</v>
      </c>
      <c r="G32" s="801"/>
      <c r="H32" s="221" t="s">
        <v>155</v>
      </c>
      <c r="L32" s="813"/>
      <c r="O32" s="66"/>
      <c r="P32" s="149"/>
      <c r="Q32" s="61" t="s">
        <v>144</v>
      </c>
      <c r="R32" s="822" t="s">
        <v>37</v>
      </c>
      <c r="S32" s="844"/>
      <c r="T32" s="844"/>
      <c r="U32" s="845"/>
      <c r="V32" s="63"/>
      <c r="W32" s="63"/>
      <c r="X32"/>
      <c r="Y32"/>
      <c r="Z32" s="877" t="s">
        <v>294</v>
      </c>
      <c r="AA32" s="858"/>
      <c r="AB32" s="858"/>
      <c r="AC32" s="858"/>
      <c r="AD32" s="858"/>
      <c r="AE32" s="858"/>
      <c r="AF32" s="858" t="s">
        <v>295</v>
      </c>
      <c r="AG32" s="858"/>
      <c r="AH32" s="858"/>
      <c r="AI32" s="858"/>
      <c r="AJ32" s="858" t="s">
        <v>351</v>
      </c>
      <c r="AK32" s="858"/>
      <c r="AL32" s="858"/>
      <c r="AM32" s="858"/>
      <c r="AN32" s="861"/>
      <c r="AO32" s="214"/>
      <c r="AR32" s="604" t="str">
        <f>+IF(AR31=0,"",IF(AK27&lt;(AR24+AR27+AR31),"エラー !：⑩の内数である（⑫+⑬＋⑭）の量が⑩を超えています",""))</f>
        <v/>
      </c>
      <c r="AS32" s="601"/>
      <c r="AT32" s="601"/>
      <c r="AU32" s="601"/>
    </row>
    <row r="33" spans="2:61" ht="27" customHeight="1" thickBot="1">
      <c r="B33" s="841" t="s">
        <v>375</v>
      </c>
      <c r="C33" s="842"/>
      <c r="D33" s="842"/>
      <c r="E33" s="843"/>
      <c r="F33" s="846">
        <v>0</v>
      </c>
      <c r="G33" s="847"/>
      <c r="H33" s="222" t="s">
        <v>155</v>
      </c>
      <c r="L33" s="814"/>
      <c r="Q33" s="802"/>
      <c r="R33" s="803"/>
      <c r="S33" s="803"/>
      <c r="T33" s="803"/>
      <c r="U33" s="54" t="s">
        <v>38</v>
      </c>
      <c r="V33" s="63"/>
      <c r="W33" s="63"/>
      <c r="X33"/>
      <c r="Y33"/>
      <c r="Z33" s="878"/>
      <c r="AA33" s="859"/>
      <c r="AB33" s="859"/>
      <c r="AC33" s="859"/>
      <c r="AD33" s="859"/>
      <c r="AE33" s="859"/>
      <c r="AF33" s="859"/>
      <c r="AG33" s="859"/>
      <c r="AH33" s="859"/>
      <c r="AI33" s="859"/>
      <c r="AJ33" s="859"/>
      <c r="AK33" s="859"/>
      <c r="AL33" s="859"/>
      <c r="AM33" s="859"/>
      <c r="AN33" s="862"/>
      <c r="AO33" s="214"/>
    </row>
    <row r="34" spans="2:61" ht="18" customHeight="1">
      <c r="C34" s="432" t="str">
        <f>+IF(F30=0,"",IF(F29&lt;F30,"エラー !：上の表は、⑩の内数である⑪の量が⑩を超えています",""))</f>
        <v/>
      </c>
      <c r="Z34" s="879"/>
      <c r="AA34" s="860"/>
      <c r="AB34" s="860"/>
      <c r="AC34" s="860"/>
      <c r="AD34" s="860"/>
      <c r="AE34" s="860"/>
      <c r="AF34" s="860"/>
      <c r="AG34" s="860"/>
      <c r="AH34" s="860"/>
      <c r="AI34" s="860"/>
      <c r="AJ34" s="860"/>
      <c r="AK34" s="860"/>
      <c r="AL34" s="860"/>
      <c r="AM34" s="860"/>
      <c r="AN34" s="863"/>
      <c r="AO34" s="214"/>
    </row>
    <row r="35" spans="2:61" ht="15" customHeight="1">
      <c r="C35" s="433" t="str">
        <f>+IF(F31=0,"",IF(F29&lt;F31,"エラー !：上の表は、⑩の内数である⑫の量が⑩を超えています",""))</f>
        <v/>
      </c>
      <c r="AE35" s="75"/>
      <c r="AF35" s="75"/>
      <c r="AG35" s="75"/>
      <c r="AH35" s="75"/>
      <c r="AI35" s="75"/>
      <c r="AJ35" s="75"/>
      <c r="AK35" s="63"/>
      <c r="AL35" s="63"/>
      <c r="AM35" s="63"/>
      <c r="AN35" s="63"/>
      <c r="AO35" s="63"/>
      <c r="AP35" s="63"/>
      <c r="AQ35" s="63"/>
    </row>
    <row r="36" spans="2:61" ht="15" customHeight="1">
      <c r="C36" s="433" t="str">
        <f>+IF(F32=0,"",IF(F29&lt;F32,"エラー !：上の表は、⑩の内数である⑬の量が⑩を超えています",""))</f>
        <v/>
      </c>
      <c r="AE36" s="75"/>
      <c r="AF36" s="75"/>
      <c r="AG36" s="75"/>
      <c r="AH36" s="75"/>
      <c r="AI36" s="75"/>
      <c r="AJ36" s="75"/>
      <c r="AK36" s="75"/>
      <c r="AL36" s="157"/>
      <c r="AM36" s="157"/>
      <c r="AN36" s="132"/>
      <c r="AO36" s="63"/>
      <c r="AP36" s="63"/>
      <c r="AQ36" s="63"/>
      <c r="AR36" s="63"/>
      <c r="AS36" s="63"/>
      <c r="AT36" s="63"/>
      <c r="AU36" s="63"/>
      <c r="AV36" s="358"/>
      <c r="AW36" s="63"/>
      <c r="AX36" s="63"/>
      <c r="AY36" s="63"/>
      <c r="AZ36" s="63"/>
      <c r="BA36" s="63"/>
      <c r="BB36" s="63"/>
      <c r="BC36" s="63"/>
    </row>
    <row r="37" spans="2:61" ht="15" customHeight="1">
      <c r="C37" s="433" t="str">
        <f>+IF(F33=0,"",IF(F29&lt;F33,"エラー !：上の表は、⑩の内数である⑭の量が⑩を超えています",""))</f>
        <v/>
      </c>
      <c r="I37" s="79"/>
      <c r="J37" s="79"/>
      <c r="Q37" s="79"/>
      <c r="R37" s="79"/>
      <c r="S37" s="79"/>
      <c r="AE37" s="63"/>
      <c r="AF37" s="63"/>
      <c r="AG37" s="63"/>
      <c r="AH37" s="63"/>
      <c r="AI37" s="63"/>
      <c r="AJ37" s="63"/>
      <c r="AK37" s="75"/>
      <c r="AL37" s="132"/>
      <c r="AM37" s="132"/>
      <c r="AN37" s="132"/>
      <c r="AO37" s="63"/>
      <c r="AP37" s="63"/>
      <c r="AQ37" s="63"/>
      <c r="AR37" s="63"/>
      <c r="AS37" s="63"/>
      <c r="AT37" s="75"/>
      <c r="AU37" s="75"/>
      <c r="AV37" s="358"/>
      <c r="AW37" s="63"/>
      <c r="AX37" s="63"/>
      <c r="AY37" s="63"/>
      <c r="AZ37" s="63"/>
      <c r="BA37" s="63"/>
      <c r="BB37" s="63"/>
      <c r="BC37" s="63"/>
    </row>
    <row r="38" spans="2:61" ht="13.5">
      <c r="I38" s="79"/>
      <c r="J38" s="79"/>
      <c r="Q38" s="79"/>
      <c r="R38" s="79"/>
      <c r="S38" s="79"/>
      <c r="AE38" s="63"/>
      <c r="AF38" s="63"/>
      <c r="AG38" s="63"/>
      <c r="AH38" s="63"/>
      <c r="AI38" s="63"/>
      <c r="AJ38" s="63"/>
      <c r="AK38" s="75"/>
      <c r="AL38" s="132"/>
      <c r="AM38" s="132"/>
      <c r="AN38" s="132"/>
      <c r="AO38" s="63"/>
      <c r="AP38" s="63"/>
      <c r="AQ38" s="63"/>
      <c r="AR38" s="132"/>
      <c r="AS38" s="157"/>
      <c r="AT38" s="75"/>
      <c r="AU38" s="75"/>
      <c r="AV38" s="358"/>
      <c r="AW38" s="63"/>
      <c r="AX38" s="63"/>
      <c r="AY38" s="63"/>
      <c r="AZ38" s="63"/>
      <c r="BA38" s="63"/>
      <c r="BB38" s="63"/>
      <c r="BC38" s="63"/>
    </row>
    <row r="39" spans="2:61" ht="13.5">
      <c r="I39" s="79"/>
      <c r="J39" s="79"/>
      <c r="Q39" s="79"/>
      <c r="R39" s="79"/>
      <c r="S39" s="79"/>
      <c r="AE39" s="63"/>
      <c r="AF39" s="63"/>
      <c r="AG39" s="63"/>
      <c r="AH39" s="63"/>
      <c r="AI39" s="63"/>
      <c r="AJ39" s="63"/>
      <c r="AK39" s="75"/>
      <c r="AL39" s="132"/>
      <c r="AM39" s="132"/>
      <c r="AN39" s="132"/>
      <c r="AO39" s="63"/>
      <c r="AP39" s="63"/>
      <c r="AQ39" s="63"/>
      <c r="AR39" s="132"/>
      <c r="AS39" s="75"/>
      <c r="AT39" s="75"/>
      <c r="AU39" s="75"/>
      <c r="AV39" s="358"/>
      <c r="AW39" s="63"/>
      <c r="AX39" s="63"/>
      <c r="AY39" s="63"/>
      <c r="AZ39" s="63"/>
      <c r="BA39" s="63"/>
      <c r="BB39" s="63"/>
      <c r="BC39" s="63"/>
    </row>
    <row r="40" spans="2:61" ht="13.5">
      <c r="I40" s="79"/>
      <c r="J40" s="79"/>
      <c r="Q40" s="79"/>
      <c r="R40" s="79"/>
      <c r="S40" s="79"/>
      <c r="AE40" s="63"/>
      <c r="AF40" s="63"/>
      <c r="AG40" s="63"/>
      <c r="AH40" s="63"/>
      <c r="AI40" s="63"/>
      <c r="AJ40" s="63"/>
      <c r="AK40" s="75"/>
      <c r="AL40" s="132"/>
      <c r="AM40" s="132"/>
      <c r="AN40" s="132"/>
      <c r="AO40" s="63"/>
      <c r="AP40" s="63"/>
      <c r="AQ40" s="63"/>
      <c r="AR40" s="132"/>
      <c r="AS40" s="75"/>
      <c r="AT40" s="75"/>
      <c r="AU40" s="75"/>
      <c r="AV40" s="358"/>
      <c r="AW40" s="63"/>
      <c r="AX40" s="63"/>
      <c r="AY40" s="63"/>
      <c r="AZ40" s="63"/>
      <c r="BA40" s="63"/>
      <c r="BB40" s="63"/>
      <c r="BC40" s="63"/>
    </row>
    <row r="41" spans="2:61" ht="13.5">
      <c r="I41" s="79"/>
      <c r="J41" s="79"/>
      <c r="Q41" s="79"/>
      <c r="R41" s="79"/>
      <c r="S41" s="79"/>
      <c r="AE41" s="63"/>
      <c r="AF41" s="63"/>
      <c r="AG41" s="63"/>
      <c r="AH41" s="63"/>
      <c r="AI41" s="63"/>
      <c r="AJ41" s="63"/>
      <c r="AK41" s="63"/>
      <c r="AL41" s="63"/>
      <c r="AM41" s="63"/>
      <c r="AN41" s="63"/>
      <c r="AO41" s="63"/>
      <c r="AP41" s="63"/>
      <c r="AQ41" s="63"/>
      <c r="AR41" s="132"/>
      <c r="AS41" s="75"/>
      <c r="AT41" s="75"/>
      <c r="AU41" s="75"/>
      <c r="AV41" s="358"/>
      <c r="AW41" s="63"/>
      <c r="AX41" s="63"/>
      <c r="AY41" s="63"/>
      <c r="AZ41" s="63"/>
      <c r="BA41" s="63"/>
      <c r="BB41" s="63"/>
      <c r="BC41" s="63"/>
    </row>
    <row r="42" spans="2:61" ht="13.5">
      <c r="H42" s="79"/>
      <c r="I42" s="79"/>
      <c r="J42" s="79"/>
      <c r="Q42" s="79"/>
      <c r="R42" s="79"/>
      <c r="S42" s="79"/>
      <c r="AP42" s="63"/>
      <c r="AQ42" s="63"/>
      <c r="AR42" s="132"/>
      <c r="AS42" s="75"/>
      <c r="AV42" s="63"/>
      <c r="AW42" s="63"/>
      <c r="AX42" s="63"/>
      <c r="AY42" s="63"/>
      <c r="AZ42" s="63"/>
      <c r="BA42" s="63"/>
      <c r="BB42" s="63"/>
      <c r="BC42" s="63"/>
    </row>
    <row r="43" spans="2:61">
      <c r="H43" s="79"/>
      <c r="I43" s="79"/>
      <c r="J43" s="79"/>
      <c r="Q43" s="79"/>
      <c r="R43" s="79"/>
      <c r="S43" s="79"/>
      <c r="AV43" s="358"/>
      <c r="AW43" s="63"/>
      <c r="AX43" s="63"/>
      <c r="AY43" s="63"/>
      <c r="AZ43" s="63"/>
      <c r="BA43" s="63"/>
      <c r="BB43" s="63"/>
      <c r="BC43" s="63"/>
    </row>
    <row r="44" spans="2:61">
      <c r="H44" s="79"/>
      <c r="I44" s="79"/>
      <c r="J44" s="79"/>
      <c r="Q44" s="79"/>
      <c r="R44" s="79"/>
      <c r="S44" s="79"/>
      <c r="AV44" s="358"/>
      <c r="AW44" s="63"/>
      <c r="AX44" s="63"/>
      <c r="AY44" s="63"/>
      <c r="AZ44" s="63"/>
      <c r="BA44" s="63"/>
      <c r="BB44" s="63"/>
      <c r="BC44" s="63"/>
    </row>
    <row r="45" spans="2:61">
      <c r="H45" s="79"/>
      <c r="I45" s="79"/>
      <c r="J45" s="79"/>
      <c r="Q45" s="79"/>
      <c r="R45" s="79"/>
      <c r="S45" s="79"/>
    </row>
    <row r="46" spans="2:61">
      <c r="H46" s="79"/>
      <c r="I46" s="79"/>
      <c r="J46" s="79"/>
      <c r="Q46" s="79"/>
      <c r="R46" s="79"/>
      <c r="S46" s="79"/>
    </row>
    <row r="47" spans="2:61" ht="13.5">
      <c r="H47" s="79"/>
      <c r="I47" s="79"/>
      <c r="J47" s="79"/>
      <c r="Q47" s="79"/>
      <c r="R47" s="79"/>
      <c r="S47" s="79"/>
      <c r="BG47" s="80"/>
      <c r="BH47" s="80"/>
      <c r="BI47" s="78"/>
    </row>
    <row r="48" spans="2:61">
      <c r="H48" s="79"/>
      <c r="I48" s="79"/>
      <c r="J48" s="79"/>
      <c r="Q48" s="79"/>
      <c r="R48" s="79"/>
      <c r="S48" s="79"/>
      <c r="BG48" s="78"/>
    </row>
    <row r="49" spans="7:61">
      <c r="G49" s="79"/>
      <c r="H49" s="79"/>
      <c r="I49" s="79"/>
      <c r="J49" s="79"/>
      <c r="Q49" s="79"/>
      <c r="R49" s="79"/>
      <c r="S49" s="79"/>
      <c r="BD49" s="78"/>
      <c r="BE49" s="78"/>
      <c r="BF49" s="78"/>
      <c r="BG49" s="78"/>
    </row>
    <row r="50" spans="7:61">
      <c r="G50" s="79"/>
      <c r="H50" s="79"/>
      <c r="I50" s="79"/>
      <c r="J50" s="79"/>
      <c r="Q50" s="79"/>
      <c r="R50" s="79"/>
      <c r="S50" s="79"/>
      <c r="BD50" s="78"/>
      <c r="BE50" s="78"/>
      <c r="BF50" s="78"/>
      <c r="BG50" s="78"/>
    </row>
    <row r="51" spans="7:61">
      <c r="G51" s="79"/>
      <c r="H51" s="79"/>
      <c r="I51" s="79"/>
      <c r="J51" s="79"/>
      <c r="Q51" s="79"/>
      <c r="R51" s="79"/>
      <c r="S51" s="79"/>
      <c r="BD51" s="78"/>
      <c r="BE51" s="78"/>
      <c r="BF51" s="78"/>
      <c r="BG51" s="78"/>
    </row>
    <row r="52" spans="7:61">
      <c r="G52" s="79"/>
      <c r="H52" s="79"/>
      <c r="I52" s="79"/>
      <c r="J52" s="79"/>
      <c r="Q52" s="79"/>
      <c r="R52" s="79"/>
      <c r="S52" s="79"/>
      <c r="BD52" s="78"/>
      <c r="BE52" s="78"/>
      <c r="BF52" s="78"/>
      <c r="BG52" s="78"/>
    </row>
    <row r="53" spans="7:61">
      <c r="G53" s="79"/>
      <c r="H53" s="79"/>
      <c r="I53" s="79"/>
      <c r="J53" s="79"/>
      <c r="Q53" s="79"/>
      <c r="R53" s="79"/>
      <c r="S53" s="79"/>
      <c r="BD53" s="78"/>
      <c r="BF53" s="78"/>
      <c r="BG53" s="78"/>
      <c r="BH53" s="78"/>
      <c r="BI53" s="78"/>
    </row>
    <row r="54" spans="7:61">
      <c r="G54" s="79"/>
      <c r="H54" s="79"/>
      <c r="I54" s="79"/>
      <c r="J54" s="79"/>
      <c r="Q54" s="79"/>
      <c r="R54" s="79"/>
      <c r="S54" s="79"/>
      <c r="BC54" s="78"/>
      <c r="BD54" s="81"/>
      <c r="BF54" s="78"/>
      <c r="BG54" s="78"/>
      <c r="BH54" s="78"/>
      <c r="BI54" s="78"/>
    </row>
    <row r="55" spans="7:61">
      <c r="G55" s="79"/>
      <c r="H55" s="79"/>
      <c r="I55" s="79"/>
      <c r="J55" s="79"/>
      <c r="Q55" s="79"/>
      <c r="R55" s="79"/>
      <c r="S55" s="79"/>
      <c r="BC55" s="78"/>
      <c r="BD55" s="81"/>
      <c r="BF55" s="78"/>
      <c r="BG55" s="78"/>
      <c r="BH55" s="78"/>
      <c r="BI55" s="78"/>
    </row>
    <row r="56" spans="7:61">
      <c r="G56" s="79"/>
      <c r="H56" s="79"/>
      <c r="I56" s="79"/>
      <c r="J56" s="79"/>
      <c r="Q56" s="79"/>
      <c r="R56" s="79"/>
      <c r="S56" s="79"/>
      <c r="BC56" s="78"/>
      <c r="BD56" s="81"/>
      <c r="BF56" s="78"/>
      <c r="BG56" s="78"/>
      <c r="BH56" s="78"/>
      <c r="BI56" s="78"/>
    </row>
    <row r="57" spans="7:61">
      <c r="G57" s="79"/>
      <c r="H57" s="79"/>
      <c r="BC57" s="78"/>
      <c r="BD57" s="81"/>
      <c r="BF57" s="78"/>
      <c r="BG57" s="78"/>
      <c r="BH57" s="78"/>
      <c r="BI57" s="78"/>
    </row>
    <row r="58" spans="7:61" ht="12.75">
      <c r="G58" s="79"/>
      <c r="H58" s="79"/>
      <c r="K58" s="79"/>
      <c r="L58" s="82"/>
      <c r="M58" s="79"/>
      <c r="N58" s="79"/>
      <c r="BC58" s="78"/>
      <c r="BD58" s="81"/>
      <c r="BF58" s="78"/>
      <c r="BG58" s="78"/>
      <c r="BH58" s="78"/>
      <c r="BI58" s="78"/>
    </row>
    <row r="59" spans="7:61">
      <c r="G59" s="79"/>
      <c r="H59" s="79"/>
      <c r="BC59" s="78"/>
      <c r="BD59" s="81"/>
      <c r="BF59" s="78"/>
      <c r="BG59" s="78"/>
      <c r="BH59" s="78"/>
      <c r="BI59" s="78"/>
    </row>
    <row r="60" spans="7:61">
      <c r="G60" s="79"/>
      <c r="H60" s="79"/>
      <c r="BC60" s="78"/>
      <c r="BD60" s="81"/>
      <c r="BF60" s="78"/>
      <c r="BG60" s="78"/>
      <c r="BH60" s="78"/>
      <c r="BI60" s="78"/>
    </row>
    <row r="61" spans="7:61">
      <c r="G61" s="79"/>
      <c r="H61" s="79"/>
      <c r="BC61" s="78"/>
      <c r="BD61" s="81"/>
      <c r="BF61" s="78"/>
      <c r="BG61" s="78"/>
      <c r="BH61" s="78"/>
      <c r="BI61" s="78"/>
    </row>
    <row r="62" spans="7:61">
      <c r="BC62" s="78"/>
      <c r="BD62" s="81"/>
      <c r="BF62" s="78"/>
      <c r="BG62" s="78"/>
      <c r="BH62" s="78"/>
      <c r="BI62" s="78"/>
    </row>
    <row r="63" spans="7:61">
      <c r="BC63" s="78"/>
      <c r="BD63" s="81"/>
      <c r="BF63" s="78"/>
      <c r="BG63" s="78"/>
      <c r="BH63" s="78"/>
      <c r="BI63" s="78"/>
    </row>
    <row r="64" spans="7:61">
      <c r="BC64" s="78"/>
      <c r="BD64" s="81"/>
      <c r="BF64" s="78"/>
      <c r="BG64" s="78"/>
      <c r="BH64" s="78"/>
      <c r="BI64" s="78"/>
    </row>
    <row r="65" spans="11:61">
      <c r="BC65" s="78"/>
      <c r="BD65" s="81"/>
      <c r="BF65" s="78"/>
      <c r="BG65" s="78"/>
      <c r="BH65" s="78"/>
      <c r="BI65" s="78"/>
    </row>
    <row r="66" spans="11:61">
      <c r="BC66" s="78"/>
      <c r="BD66" s="81"/>
      <c r="BF66" s="78"/>
      <c r="BG66" s="78"/>
      <c r="BH66" s="78"/>
      <c r="BI66" s="78"/>
    </row>
    <row r="67" spans="11:61">
      <c r="BC67" s="78"/>
      <c r="BD67" s="81"/>
      <c r="BF67" s="78"/>
      <c r="BG67" s="78"/>
      <c r="BH67" s="78"/>
      <c r="BI67" s="78"/>
    </row>
    <row r="69" spans="11:61" ht="12.75">
      <c r="K69" s="79"/>
      <c r="L69" s="82"/>
      <c r="M69" s="79"/>
      <c r="N69" s="79"/>
    </row>
    <row r="70" spans="11:61" ht="12.75">
      <c r="K70" s="79"/>
      <c r="L70" s="82"/>
      <c r="M70" s="79"/>
      <c r="N70" s="79"/>
    </row>
    <row r="71" spans="11:61" ht="12.75">
      <c r="K71" s="79"/>
      <c r="L71" s="82"/>
      <c r="M71" s="79"/>
      <c r="N71" s="79"/>
    </row>
    <row r="72" spans="11:61" ht="12.75">
      <c r="K72" s="79"/>
      <c r="L72" s="82"/>
      <c r="M72" s="79"/>
      <c r="N72" s="79"/>
    </row>
    <row r="73" spans="11:61" ht="12.75">
      <c r="K73" s="79"/>
      <c r="L73" s="82"/>
      <c r="M73" s="79"/>
      <c r="N73" s="79"/>
    </row>
    <row r="74" spans="11:61" ht="12.75">
      <c r="K74" s="79"/>
      <c r="L74" s="82"/>
      <c r="M74" s="79"/>
      <c r="N74" s="79"/>
    </row>
    <row r="75" spans="11:61" ht="12.75">
      <c r="K75" s="79"/>
      <c r="L75" s="82"/>
      <c r="M75" s="79"/>
      <c r="N75" s="79"/>
    </row>
    <row r="76" spans="11:61" ht="12.75">
      <c r="K76" s="79"/>
      <c r="L76" s="82"/>
      <c r="M76" s="79"/>
      <c r="N76" s="79"/>
    </row>
  </sheetData>
  <sheetProtection algorithmName="SHA-512" hashValue="G+HdjRmDCKrqtue0lqakKkPrzTkJXqTy6dHYIeZfhReMmRqO1wAjkwzgSZQt4tZeyifSLJADhbp3Re9EpyJ26A==" saltValue="QFfTBM4d6NnRVvnkA2fh6A==" spinCount="100000" sheet="1" objects="1" scenarios="1"/>
  <mergeCells count="101">
    <mergeCell ref="Z32:AE34"/>
    <mergeCell ref="AF32:AI34"/>
    <mergeCell ref="AJ32:AN34"/>
    <mergeCell ref="AK31:AP31"/>
    <mergeCell ref="AS29:AU30"/>
    <mergeCell ref="AS26:AU26"/>
    <mergeCell ref="AR17:AS17"/>
    <mergeCell ref="AS23:AU23"/>
    <mergeCell ref="AH17:AK17"/>
    <mergeCell ref="AN17:AO17"/>
    <mergeCell ref="AR31:AT31"/>
    <mergeCell ref="AK27:AN27"/>
    <mergeCell ref="AR29:AR30"/>
    <mergeCell ref="AL29:AO29"/>
    <mergeCell ref="AK30:AN30"/>
    <mergeCell ref="AR27:AT27"/>
    <mergeCell ref="AL26:AO26"/>
    <mergeCell ref="Z30:AD30"/>
    <mergeCell ref="AR24:AT24"/>
    <mergeCell ref="AE5:AU5"/>
    <mergeCell ref="AO3:AQ4"/>
    <mergeCell ref="AR3:AS3"/>
    <mergeCell ref="AR4:AS4"/>
    <mergeCell ref="Y5:AC5"/>
    <mergeCell ref="AH14:AM14"/>
    <mergeCell ref="AG9:AL9"/>
    <mergeCell ref="P17:S17"/>
    <mergeCell ref="AN20:AO20"/>
    <mergeCell ref="AH8:AM8"/>
    <mergeCell ref="AH11:AM11"/>
    <mergeCell ref="AD9:AD14"/>
    <mergeCell ref="R7:U7"/>
    <mergeCell ref="AR18:AS18"/>
    <mergeCell ref="Y20:AA20"/>
    <mergeCell ref="AR16:AS16"/>
    <mergeCell ref="O12:R12"/>
    <mergeCell ref="O18:R18"/>
    <mergeCell ref="O15:R15"/>
    <mergeCell ref="P14:S14"/>
    <mergeCell ref="AG15:AL15"/>
    <mergeCell ref="AG12:AL12"/>
    <mergeCell ref="AG18:AJ18"/>
    <mergeCell ref="X30:Y30"/>
    <mergeCell ref="Z28:AD28"/>
    <mergeCell ref="P20:S20"/>
    <mergeCell ref="AD17:AD21"/>
    <mergeCell ref="P23:S23"/>
    <mergeCell ref="O22:U22"/>
    <mergeCell ref="O24:R24"/>
    <mergeCell ref="T17:W17"/>
    <mergeCell ref="P26:S26"/>
    <mergeCell ref="R29:U29"/>
    <mergeCell ref="O27:R27"/>
    <mergeCell ref="Y17:AA17"/>
    <mergeCell ref="X29:Y29"/>
    <mergeCell ref="Q30:T30"/>
    <mergeCell ref="Z29:AD29"/>
    <mergeCell ref="T23:W23"/>
    <mergeCell ref="F29:G29"/>
    <mergeCell ref="B25:E25"/>
    <mergeCell ref="O21:R21"/>
    <mergeCell ref="C8:J8"/>
    <mergeCell ref="B24:E24"/>
    <mergeCell ref="B33:E33"/>
    <mergeCell ref="L26:L33"/>
    <mergeCell ref="F32:G32"/>
    <mergeCell ref="F33:G33"/>
    <mergeCell ref="F30:G30"/>
    <mergeCell ref="B26:E26"/>
    <mergeCell ref="B32:E32"/>
    <mergeCell ref="B29:E29"/>
    <mergeCell ref="F9:H9"/>
    <mergeCell ref="B30:E30"/>
    <mergeCell ref="B31:E31"/>
    <mergeCell ref="Q33:T33"/>
    <mergeCell ref="R32:U32"/>
    <mergeCell ref="F31:G31"/>
    <mergeCell ref="L11:L24"/>
    <mergeCell ref="B20:H22"/>
    <mergeCell ref="B2:G3"/>
    <mergeCell ref="B7:C7"/>
    <mergeCell ref="B23:E23"/>
    <mergeCell ref="O16:AA16"/>
    <mergeCell ref="X18:Z18"/>
    <mergeCell ref="X21:Z21"/>
    <mergeCell ref="B28:E28"/>
    <mergeCell ref="X28:Y28"/>
    <mergeCell ref="F28:G28"/>
    <mergeCell ref="F27:G27"/>
    <mergeCell ref="F23:H23"/>
    <mergeCell ref="F24:G24"/>
    <mergeCell ref="B27:E27"/>
    <mergeCell ref="F25:G25"/>
    <mergeCell ref="D7:H7"/>
    <mergeCell ref="G11:H11"/>
    <mergeCell ref="G14:H14"/>
    <mergeCell ref="F15:G15"/>
    <mergeCell ref="F12:G12"/>
    <mergeCell ref="P11:S11"/>
    <mergeCell ref="F26:G26"/>
    <mergeCell ref="AA3:AC3"/>
  </mergeCells>
  <phoneticPr fontId="3"/>
  <dataValidations count="3">
    <dataValidation type="custom" allowBlank="1" showInputMessage="1" showErrorMessage="1" error="入力は少数第1位までにして下さい。" sqref="AT13:AT14 V7:W7">
      <formula1>V7=ROUND(V7,1)</formula1>
    </dataValidation>
    <dataValidation type="custom" allowBlank="1" showInputMessage="1" showErrorMessage="1" error="入力は少数第2位までにしてください。" sqref="AR31:AT31 F15:G15 O12:R12 O15:R15 O18:R18 O21:R21 O24:R24 AG9:AL9 AG12:AL12 AG15:AL15 AT16:AT18 AN21 Z28:AD30 AR27:AT27 AK30:AN30 F24:G33">
      <formula1>F9=ROUND(F9,2)</formula1>
    </dataValidation>
    <dataValidation type="textLength" allowBlank="1" showInputMessage="1" showErrorMessage="1" errorTitle="要確認" error="「廃酸」は、中間処理を経ずに「最終処分」はできません。" sqref="Q33:T33">
      <formula1>0</formula1>
      <formula2>0</formula2>
    </dataValidation>
  </dataValidations>
  <pageMargins left="0.59055118110236227" right="0.59055118110236227" top="0.62992125984251968" bottom="0.39370078740157483" header="0.51181102362204722" footer="0"/>
  <pageSetup paperSize="9" scale="70" orientation="landscape"/>
  <headerFooter alignWithMargins="0"/>
  <drawing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B1:BI76"/>
  <sheetViews>
    <sheetView showGridLines="0" topLeftCell="A22" zoomScaleNormal="100" workbookViewId="0">
      <selection activeCell="Z31" sqref="Z31"/>
    </sheetView>
  </sheetViews>
  <sheetFormatPr defaultColWidth="9" defaultRowHeight="12"/>
  <cols>
    <col min="1" max="2" width="2.875" style="50" customWidth="1"/>
    <col min="3" max="3" width="17.375" style="50" customWidth="1"/>
    <col min="4" max="5" width="2.875" style="50" customWidth="1"/>
    <col min="6" max="6" width="3" style="50" customWidth="1"/>
    <col min="7" max="7" width="11.5" style="50" customWidth="1"/>
    <col min="8" max="8" width="2.375" style="50" customWidth="1"/>
    <col min="9" max="10" width="2.5" style="50" customWidth="1"/>
    <col min="11" max="11" width="2.75" style="50" customWidth="1"/>
    <col min="12" max="12" width="2.875" style="50" customWidth="1"/>
    <col min="13" max="14" width="2.75" style="50" customWidth="1"/>
    <col min="15" max="15" width="3" style="50" customWidth="1"/>
    <col min="16" max="18" width="4.75" style="50" customWidth="1"/>
    <col min="19" max="21" width="2.875" style="50" customWidth="1"/>
    <col min="22" max="23" width="2.5" style="50" customWidth="1"/>
    <col min="24" max="24" width="2.875" style="50" customWidth="1"/>
    <col min="25" max="25" width="7.75" style="50" customWidth="1"/>
    <col min="26" max="26" width="4.75" style="50" customWidth="1"/>
    <col min="27" max="27" width="2" style="50" customWidth="1"/>
    <col min="28" max="29" width="2.375" style="50" customWidth="1"/>
    <col min="30" max="30" width="3.125" style="50" customWidth="1"/>
    <col min="31" max="32" width="2.375" style="50" customWidth="1"/>
    <col min="33" max="33" width="2.875" style="50" customWidth="1"/>
    <col min="34" max="34" width="7.75" style="50" customWidth="1"/>
    <col min="35" max="36" width="4.375" style="50" customWidth="1"/>
    <col min="37" max="37" width="3.375" style="50" customWidth="1"/>
    <col min="38" max="38" width="2.75" style="50" customWidth="1"/>
    <col min="39" max="39" width="2.875" style="50" customWidth="1"/>
    <col min="40" max="40" width="10.75" style="50" customWidth="1"/>
    <col min="41" max="41" width="2.875" style="50" customWidth="1"/>
    <col min="42" max="43" width="2.5" style="50" customWidth="1"/>
    <col min="44" max="44" width="2.75" style="50" customWidth="1"/>
    <col min="45" max="45" width="7.75" style="50" customWidth="1"/>
    <col min="46" max="46" width="11.75" style="50" customWidth="1"/>
    <col min="47" max="47" width="1.875" style="50" customWidth="1"/>
    <col min="48" max="57" width="9" style="50"/>
    <col min="58" max="58" width="16.25" style="50" customWidth="1"/>
    <col min="59" max="16384" width="9" style="50"/>
  </cols>
  <sheetData>
    <row r="1" spans="2:47" ht="27" customHeight="1">
      <c r="F1" s="49"/>
      <c r="R1" s="96" t="s">
        <v>75</v>
      </c>
      <c r="S1" s="96" t="s">
        <v>325</v>
      </c>
    </row>
    <row r="2" spans="2:47" ht="12" customHeight="1" thickBot="1">
      <c r="B2" s="826" t="s">
        <v>275</v>
      </c>
      <c r="C2" s="826"/>
      <c r="D2" s="826"/>
      <c r="E2" s="826"/>
      <c r="F2" s="826"/>
      <c r="G2" s="826"/>
      <c r="H2" s="131"/>
      <c r="I2" s="131"/>
      <c r="J2" s="131"/>
      <c r="K2" s="131"/>
      <c r="L2" s="131"/>
      <c r="M2" s="131"/>
      <c r="N2" s="131"/>
      <c r="O2" s="131"/>
      <c r="P2" s="131"/>
      <c r="Q2" s="131"/>
      <c r="R2" s="131"/>
      <c r="S2" s="131"/>
      <c r="T2" s="131"/>
      <c r="U2" s="131"/>
      <c r="V2" s="131"/>
      <c r="W2" s="131"/>
      <c r="X2" s="111"/>
      <c r="Y2" s="51"/>
      <c r="Z2" s="51"/>
      <c r="AA2" s="51"/>
      <c r="AB2" s="51"/>
      <c r="AC2" s="51"/>
      <c r="AD2" s="51"/>
      <c r="AE2" s="51"/>
      <c r="AF2" s="51"/>
      <c r="AG2" s="51"/>
      <c r="AH2" s="51"/>
      <c r="AI2" s="51"/>
      <c r="AJ2" s="51"/>
      <c r="AK2" s="51"/>
      <c r="AL2" s="51"/>
      <c r="AM2" s="51"/>
      <c r="AN2" s="51"/>
      <c r="AO2" s="51"/>
      <c r="AP2" s="51"/>
      <c r="AQ2" s="51"/>
      <c r="AR2" s="51"/>
      <c r="AS2" s="51"/>
      <c r="AT2" s="124"/>
      <c r="AU2" s="122"/>
    </row>
    <row r="3" spans="2:47" ht="13.15" customHeight="1">
      <c r="B3" s="826"/>
      <c r="C3" s="826"/>
      <c r="D3" s="826"/>
      <c r="E3" s="826"/>
      <c r="F3" s="826"/>
      <c r="G3" s="826"/>
      <c r="H3" s="131"/>
      <c r="I3" s="131"/>
      <c r="J3" s="131"/>
      <c r="K3" s="131"/>
      <c r="L3" s="131"/>
      <c r="M3" s="131"/>
      <c r="N3" s="131"/>
      <c r="O3" s="131"/>
      <c r="P3" s="131"/>
      <c r="Q3" s="131"/>
      <c r="R3" s="131"/>
      <c r="S3" s="131"/>
      <c r="T3" s="131"/>
      <c r="U3" s="131"/>
      <c r="V3" s="131"/>
      <c r="W3" s="131"/>
      <c r="X3" s="111"/>
      <c r="Y3" s="52"/>
      <c r="Z3" s="52"/>
      <c r="AA3" s="883"/>
      <c r="AB3" s="883"/>
      <c r="AC3" s="883"/>
      <c r="AD3" s="103"/>
      <c r="AE3" s="112"/>
      <c r="AF3" s="112"/>
      <c r="AG3" s="112"/>
      <c r="AH3" s="112"/>
      <c r="AI3" s="112"/>
      <c r="AJ3" s="112"/>
      <c r="AK3" s="112"/>
      <c r="AL3" s="112"/>
      <c r="AM3" s="112"/>
      <c r="AN3" s="112"/>
      <c r="AO3" s="905" t="s">
        <v>329</v>
      </c>
      <c r="AP3" s="888"/>
      <c r="AQ3" s="889"/>
      <c r="AR3" s="881" t="s">
        <v>0</v>
      </c>
      <c r="AS3" s="882"/>
      <c r="AT3" s="123" t="s">
        <v>87</v>
      </c>
      <c r="AU3" s="112"/>
    </row>
    <row r="4" spans="2:47" ht="14.25" thickBot="1">
      <c r="C4" s="111"/>
      <c r="F4" s="111"/>
      <c r="G4" s="111"/>
      <c r="H4" s="111"/>
      <c r="I4" s="111"/>
      <c r="J4" s="111"/>
      <c r="K4" s="111"/>
      <c r="L4" s="111"/>
      <c r="M4" s="111"/>
      <c r="N4" s="111"/>
      <c r="O4" s="111"/>
      <c r="P4" s="111"/>
      <c r="Q4" s="111"/>
      <c r="R4" s="111"/>
      <c r="S4" s="111"/>
      <c r="T4" s="111"/>
      <c r="U4" s="111"/>
      <c r="V4" s="111"/>
      <c r="W4" s="111"/>
      <c r="X4" s="111"/>
      <c r="Y4" s="52"/>
      <c r="Z4" s="52"/>
      <c r="AA4" s="113"/>
      <c r="AB4" s="113"/>
      <c r="AC4" s="113"/>
      <c r="AD4" s="103"/>
      <c r="AE4" s="112"/>
      <c r="AF4" s="112"/>
      <c r="AG4" s="112"/>
      <c r="AH4" s="112"/>
      <c r="AI4" s="112"/>
      <c r="AJ4" s="112"/>
      <c r="AK4" s="112"/>
      <c r="AL4" s="112"/>
      <c r="AM4" s="112"/>
      <c r="AN4" s="112"/>
      <c r="AO4" s="890"/>
      <c r="AP4" s="891"/>
      <c r="AQ4" s="892"/>
      <c r="AR4" s="893" t="str">
        <f>+表紙!Q29</f>
        <v>〇</v>
      </c>
      <c r="AS4" s="894"/>
      <c r="AT4" s="444">
        <f>+表紙!T29</f>
        <v>0</v>
      </c>
      <c r="AU4" s="112"/>
    </row>
    <row r="5" spans="2:47" ht="15" customHeight="1">
      <c r="B5" s="159" t="s">
        <v>83</v>
      </c>
      <c r="C5" s="159"/>
      <c r="F5" s="159"/>
      <c r="G5" s="110"/>
      <c r="H5" s="110"/>
      <c r="I5" s="110"/>
      <c r="J5" s="110"/>
      <c r="K5" s="110"/>
      <c r="L5" s="52"/>
      <c r="M5" s="52"/>
      <c r="N5" s="52"/>
      <c r="O5" s="52"/>
      <c r="P5" s="52"/>
      <c r="Q5" s="52"/>
      <c r="R5" s="52"/>
      <c r="S5" s="52"/>
      <c r="T5" s="52"/>
      <c r="U5" s="52"/>
      <c r="V5" s="52"/>
      <c r="W5" s="52"/>
      <c r="X5" s="52"/>
      <c r="Y5" s="906" t="s">
        <v>80</v>
      </c>
      <c r="Z5" s="906"/>
      <c r="AA5" s="907"/>
      <c r="AB5" s="907"/>
      <c r="AC5" s="907"/>
      <c r="AD5" s="103" t="s">
        <v>84</v>
      </c>
      <c r="AE5" s="895" t="str">
        <f>+表紙!F48</f>
        <v>日本飛行機株式会社　横浜工場</v>
      </c>
      <c r="AF5" s="895"/>
      <c r="AG5" s="895"/>
      <c r="AH5" s="895"/>
      <c r="AI5" s="895"/>
      <c r="AJ5" s="895"/>
      <c r="AK5" s="895"/>
      <c r="AL5" s="895"/>
      <c r="AM5" s="895"/>
      <c r="AN5" s="895"/>
      <c r="AO5" s="895"/>
      <c r="AP5" s="895"/>
      <c r="AQ5" s="895"/>
      <c r="AR5" s="895"/>
      <c r="AS5" s="895"/>
      <c r="AT5" s="895"/>
      <c r="AU5" s="895"/>
    </row>
    <row r="6" spans="2:47" ht="24.75" customHeight="1" thickBot="1">
      <c r="B6" s="494" t="s">
        <v>416</v>
      </c>
      <c r="C6" s="138"/>
      <c r="F6" s="138"/>
      <c r="G6" s="138"/>
      <c r="H6" s="138"/>
      <c r="I6" s="138"/>
      <c r="J6" s="138"/>
      <c r="K6" s="138"/>
      <c r="L6" s="138"/>
      <c r="M6" s="138"/>
      <c r="N6" s="138"/>
      <c r="O6" s="138"/>
      <c r="P6" s="138"/>
      <c r="Q6" s="138"/>
      <c r="R6" s="138"/>
      <c r="S6" s="138"/>
      <c r="T6" s="138"/>
      <c r="U6" s="138"/>
      <c r="V6" s="138"/>
      <c r="W6" s="138"/>
      <c r="X6" s="138"/>
      <c r="AB6" s="52"/>
      <c r="AC6" s="52"/>
      <c r="AD6" s="52"/>
      <c r="AE6" s="52"/>
      <c r="AF6" s="52"/>
      <c r="AG6" s="52"/>
      <c r="AH6" s="52"/>
      <c r="AI6" s="52"/>
      <c r="AJ6" s="52"/>
      <c r="AK6" s="52"/>
      <c r="AL6" s="52"/>
      <c r="AM6" s="52"/>
      <c r="AN6" s="52"/>
      <c r="AO6" s="52"/>
      <c r="AP6" s="52"/>
      <c r="AQ6" s="52"/>
      <c r="AR6" s="52"/>
      <c r="AS6" s="52"/>
      <c r="AT6" s="52"/>
      <c r="AU6" s="52"/>
    </row>
    <row r="7" spans="2:47" ht="28.15" customHeight="1" thickBot="1">
      <c r="B7" s="837" t="s">
        <v>292</v>
      </c>
      <c r="C7" s="838"/>
      <c r="D7" s="834" t="s">
        <v>279</v>
      </c>
      <c r="E7" s="835"/>
      <c r="F7" s="835"/>
      <c r="G7" s="835"/>
      <c r="H7" s="836"/>
      <c r="I7" s="148"/>
      <c r="J7" s="63"/>
      <c r="K7" s="161"/>
      <c r="L7" s="161"/>
      <c r="M7" s="161"/>
      <c r="N7" s="161"/>
      <c r="O7" s="161"/>
      <c r="P7" s="161"/>
      <c r="Q7" s="161"/>
      <c r="R7" s="827"/>
      <c r="S7" s="828"/>
      <c r="T7" s="828"/>
      <c r="U7" s="828"/>
      <c r="V7" s="463"/>
      <c r="W7" s="463"/>
      <c r="X7" s="139"/>
      <c r="AA7" s="1"/>
      <c r="AB7" s="1"/>
      <c r="AC7" s="1"/>
      <c r="AD7" s="1"/>
      <c r="AE7" s="106"/>
      <c r="AF7" s="106"/>
      <c r="AG7" s="106"/>
      <c r="AH7" s="106"/>
      <c r="AI7" s="106"/>
      <c r="AJ7" s="106"/>
      <c r="AK7" s="106"/>
      <c r="AL7" s="106"/>
      <c r="AM7" s="164"/>
      <c r="AN7" s="63"/>
      <c r="AO7" s="63"/>
      <c r="AP7" s="63"/>
      <c r="AQ7" s="63"/>
      <c r="AR7" s="216"/>
      <c r="AS7" s="216"/>
      <c r="AT7"/>
      <c r="AU7"/>
    </row>
    <row r="8" spans="2:47" ht="28.15" customHeight="1" thickTop="1" thickBot="1">
      <c r="B8" s="53" t="s">
        <v>82</v>
      </c>
      <c r="C8" s="851" t="s">
        <v>85</v>
      </c>
      <c r="D8" s="851"/>
      <c r="E8" s="851"/>
      <c r="F8" s="851"/>
      <c r="G8" s="851"/>
      <c r="H8" s="851"/>
      <c r="I8" s="851"/>
      <c r="J8" s="851"/>
      <c r="K8" s="153"/>
      <c r="L8" s="153"/>
      <c r="M8" s="153"/>
      <c r="N8" s="153"/>
      <c r="O8" s="153"/>
      <c r="P8" s="153"/>
      <c r="Q8" s="153"/>
      <c r="R8" s="153"/>
      <c r="S8" s="153"/>
      <c r="T8" s="153"/>
      <c r="U8" s="153"/>
      <c r="V8" s="140"/>
      <c r="W8" s="140"/>
      <c r="X8" s="140"/>
      <c r="Y8" s="106"/>
      <c r="Z8" s="106"/>
      <c r="AA8" s="106"/>
      <c r="AB8" s="106"/>
      <c r="AC8" s="106"/>
      <c r="AD8" s="106"/>
      <c r="AE8" s="63"/>
      <c r="AF8" s="59"/>
      <c r="AG8" s="55" t="s">
        <v>29</v>
      </c>
      <c r="AH8" s="806" t="s">
        <v>342</v>
      </c>
      <c r="AI8" s="806"/>
      <c r="AJ8" s="806"/>
      <c r="AK8" s="806"/>
      <c r="AL8" s="806"/>
      <c r="AM8" s="807"/>
      <c r="AN8" s="63"/>
      <c r="AO8" s="63"/>
      <c r="AP8" s="63"/>
      <c r="AQ8" s="63"/>
      <c r="AR8" s="216"/>
      <c r="AS8" s="216"/>
      <c r="AT8"/>
      <c r="AU8"/>
    </row>
    <row r="9" spans="2:47" ht="24.75" customHeight="1" thickTop="1" thickBot="1">
      <c r="B9" s="213" t="s">
        <v>226</v>
      </c>
      <c r="F9" s="831" t="s">
        <v>153</v>
      </c>
      <c r="G9" s="832"/>
      <c r="H9" s="833"/>
      <c r="I9" s="153"/>
      <c r="J9" s="153"/>
      <c r="K9" s="153"/>
      <c r="L9" s="153"/>
      <c r="M9" s="153"/>
      <c r="N9" s="153"/>
      <c r="O9" s="153"/>
      <c r="P9" s="153"/>
      <c r="Q9" s="153"/>
      <c r="R9" s="153"/>
      <c r="S9" s="153"/>
      <c r="T9" s="153"/>
      <c r="U9" s="153"/>
      <c r="V9" s="140"/>
      <c r="W9" s="140"/>
      <c r="X9" s="140"/>
      <c r="Y9" s="106"/>
      <c r="Z9" s="106"/>
      <c r="AA9" s="106"/>
      <c r="AB9" s="106"/>
      <c r="AC9" s="106"/>
      <c r="AD9" s="869" t="s">
        <v>20</v>
      </c>
      <c r="AE9" s="66"/>
      <c r="AG9" s="820"/>
      <c r="AH9" s="821"/>
      <c r="AI9" s="821"/>
      <c r="AJ9" s="821"/>
      <c r="AK9" s="821"/>
      <c r="AL9" s="821"/>
      <c r="AM9" s="62" t="s">
        <v>13</v>
      </c>
      <c r="AN9" s="63"/>
      <c r="AO9" s="63"/>
      <c r="AP9" s="63"/>
      <c r="AQ9" s="63"/>
      <c r="AR9" s="216"/>
      <c r="AS9" s="216"/>
      <c r="AT9"/>
      <c r="AU9"/>
    </row>
    <row r="10" spans="2:47" ht="24.75" customHeight="1" thickTop="1" thickBot="1">
      <c r="F10" s="107"/>
      <c r="G10" s="133"/>
      <c r="H10" s="133"/>
      <c r="I10" s="133"/>
      <c r="J10" s="133"/>
      <c r="K10" s="133"/>
      <c r="L10" s="133"/>
      <c r="M10" s="133"/>
      <c r="N10" s="133"/>
      <c r="O10" s="133"/>
      <c r="P10" s="133"/>
      <c r="Q10" s="133"/>
      <c r="R10" s="133"/>
      <c r="S10" s="133"/>
      <c r="T10" s="133"/>
      <c r="U10" s="133"/>
      <c r="V10" s="134"/>
      <c r="W10" s="134"/>
      <c r="X10" s="134"/>
      <c r="Y10" s="106"/>
      <c r="Z10" s="106"/>
      <c r="AA10" s="106"/>
      <c r="AC10" s="63"/>
      <c r="AD10" s="870"/>
      <c r="AE10" s="66"/>
      <c r="AM10" s="63"/>
      <c r="AN10" s="63"/>
      <c r="AO10" s="63"/>
      <c r="AP10" s="63"/>
      <c r="AQ10" s="63"/>
      <c r="AR10" s="216"/>
      <c r="AS10" s="216"/>
      <c r="AT10"/>
      <c r="AU10"/>
    </row>
    <row r="11" spans="2:47" ht="27" customHeight="1" thickTop="1" thickBot="1">
      <c r="C11" s="168" t="s">
        <v>154</v>
      </c>
      <c r="F11" s="55" t="s">
        <v>17</v>
      </c>
      <c r="G11" s="806" t="s">
        <v>339</v>
      </c>
      <c r="H11" s="807"/>
      <c r="I11" s="56"/>
      <c r="J11" s="57"/>
      <c r="K11" s="58"/>
      <c r="L11" s="823" t="s">
        <v>18</v>
      </c>
      <c r="M11" s="58"/>
      <c r="N11" s="59"/>
      <c r="O11" s="55" t="s">
        <v>19</v>
      </c>
      <c r="P11" s="829" t="s">
        <v>241</v>
      </c>
      <c r="Q11" s="829"/>
      <c r="R11" s="829"/>
      <c r="S11" s="830"/>
      <c r="T11" s="215"/>
      <c r="U11" s="75"/>
      <c r="V11" s="63"/>
      <c r="W11" s="63"/>
      <c r="X11"/>
      <c r="Y11"/>
      <c r="Z11"/>
      <c r="AA11"/>
      <c r="AB11" s="63"/>
      <c r="AC11" s="72"/>
      <c r="AD11" s="870"/>
      <c r="AE11" s="150"/>
      <c r="AF11" s="59"/>
      <c r="AG11" s="55" t="s">
        <v>36</v>
      </c>
      <c r="AH11" s="806" t="s">
        <v>245</v>
      </c>
      <c r="AI11" s="806"/>
      <c r="AJ11" s="806"/>
      <c r="AK11" s="806"/>
      <c r="AL11" s="806"/>
      <c r="AM11" s="807"/>
      <c r="AN11" s="63"/>
      <c r="AO11" s="63"/>
      <c r="AP11" s="63"/>
      <c r="AQ11" s="63"/>
      <c r="AR11" s="216"/>
      <c r="AS11" s="216"/>
      <c r="AT11"/>
      <c r="AU11"/>
    </row>
    <row r="12" spans="2:47" ht="24.75" customHeight="1" thickTop="1" thickBot="1">
      <c r="F12" s="810">
        <f>+ROUND(O12,2)+ROUND(O15,2)+ROUND(O18,2)+ROUND(O24,2)+O27-ROUND(F15,2)</f>
        <v>15</v>
      </c>
      <c r="G12" s="811"/>
      <c r="H12" s="62" t="s">
        <v>13</v>
      </c>
      <c r="I12" s="63"/>
      <c r="J12" s="64"/>
      <c r="K12" s="63"/>
      <c r="L12" s="824"/>
      <c r="M12" s="65"/>
      <c r="O12" s="820"/>
      <c r="P12" s="873"/>
      <c r="Q12" s="873"/>
      <c r="R12" s="873"/>
      <c r="S12" s="62" t="s">
        <v>13</v>
      </c>
      <c r="T12" s="63"/>
      <c r="U12" s="63"/>
      <c r="V12" s="63"/>
      <c r="W12" s="63"/>
      <c r="X12"/>
      <c r="Y12"/>
      <c r="Z12"/>
      <c r="AA12"/>
      <c r="AB12" s="66"/>
      <c r="AD12" s="870"/>
      <c r="AF12" s="142"/>
      <c r="AG12" s="820"/>
      <c r="AH12" s="821"/>
      <c r="AI12" s="821"/>
      <c r="AJ12" s="821"/>
      <c r="AK12" s="821"/>
      <c r="AL12" s="821"/>
      <c r="AM12" s="62" t="s">
        <v>13</v>
      </c>
      <c r="AN12" s="63"/>
      <c r="AO12" s="63"/>
      <c r="AP12" s="63"/>
      <c r="AQ12" s="63"/>
      <c r="AR12" s="216"/>
      <c r="AS12" s="216"/>
      <c r="AT12"/>
      <c r="AU12"/>
    </row>
    <row r="13" spans="2:47" ht="24.75" customHeight="1" thickTop="1" thickBot="1">
      <c r="I13" s="63"/>
      <c r="J13" s="67"/>
      <c r="K13" s="63"/>
      <c r="L13" s="824"/>
      <c r="M13" s="66"/>
      <c r="T13" s="63"/>
      <c r="U13" s="63"/>
      <c r="V13" s="63"/>
      <c r="W13" s="63"/>
      <c r="X13"/>
      <c r="Y13"/>
      <c r="Z13"/>
      <c r="AA13"/>
      <c r="AB13" s="66"/>
      <c r="AD13" s="870"/>
      <c r="AF13" s="148"/>
      <c r="AG13" s="145"/>
      <c r="AH13" s="146"/>
      <c r="AI13" s="146"/>
      <c r="AJ13" s="146"/>
      <c r="AK13" s="146"/>
      <c r="AL13" s="147"/>
      <c r="AM13" s="147"/>
      <c r="AP13" s="51"/>
      <c r="AQ13" s="51"/>
      <c r="AR13" s="144"/>
      <c r="AS13" s="144"/>
      <c r="AT13" s="463"/>
      <c r="AU13" s="63"/>
    </row>
    <row r="14" spans="2:47" ht="27" customHeight="1" thickTop="1" thickBot="1">
      <c r="F14" s="69" t="s">
        <v>399</v>
      </c>
      <c r="G14" s="822" t="s">
        <v>160</v>
      </c>
      <c r="H14" s="809"/>
      <c r="I14" s="70"/>
      <c r="J14" s="71"/>
      <c r="K14" s="63"/>
      <c r="L14" s="824"/>
      <c r="M14" s="66"/>
      <c r="N14" s="58"/>
      <c r="O14" s="55" t="s">
        <v>24</v>
      </c>
      <c r="P14" s="829" t="s">
        <v>296</v>
      </c>
      <c r="Q14" s="829"/>
      <c r="R14" s="829"/>
      <c r="S14" s="830"/>
      <c r="T14" s="215"/>
      <c r="U14" s="75"/>
      <c r="V14" s="63"/>
      <c r="W14" s="63"/>
      <c r="X14"/>
      <c r="Y14"/>
      <c r="Z14"/>
      <c r="AA14"/>
      <c r="AB14" s="66"/>
      <c r="AD14" s="871"/>
      <c r="AF14" s="149"/>
      <c r="AG14" s="61" t="s">
        <v>135</v>
      </c>
      <c r="AH14" s="865" t="s">
        <v>255</v>
      </c>
      <c r="AI14" s="865"/>
      <c r="AJ14" s="865"/>
      <c r="AK14" s="865"/>
      <c r="AL14" s="865"/>
      <c r="AM14" s="866"/>
      <c r="AN14"/>
      <c r="AR14" s="144"/>
      <c r="AS14" s="144"/>
      <c r="AT14" s="463"/>
      <c r="AU14" s="63"/>
    </row>
    <row r="15" spans="2:47" ht="24.75" customHeight="1" thickBot="1">
      <c r="F15" s="854"/>
      <c r="G15" s="855"/>
      <c r="H15" s="54" t="s">
        <v>13</v>
      </c>
      <c r="I15" s="63"/>
      <c r="J15" s="66"/>
      <c r="K15" s="63"/>
      <c r="L15" s="824"/>
      <c r="M15" s="66"/>
      <c r="O15" s="820"/>
      <c r="P15" s="874"/>
      <c r="Q15" s="874"/>
      <c r="R15" s="874"/>
      <c r="S15" s="62" t="s">
        <v>13</v>
      </c>
      <c r="T15" s="63"/>
      <c r="U15" s="63"/>
      <c r="V15" s="63"/>
      <c r="W15" s="63"/>
      <c r="X15"/>
      <c r="Y15"/>
      <c r="Z15"/>
      <c r="AA15"/>
      <c r="AB15" s="66"/>
      <c r="AG15" s="802"/>
      <c r="AH15" s="803"/>
      <c r="AI15" s="803"/>
      <c r="AJ15" s="803"/>
      <c r="AK15" s="803"/>
      <c r="AL15" s="803"/>
      <c r="AM15" s="54" t="s">
        <v>13</v>
      </c>
      <c r="AN15"/>
      <c r="AR15" s="73" t="s">
        <v>30</v>
      </c>
      <c r="AS15" s="74"/>
    </row>
    <row r="16" spans="2:47" ht="24.75" customHeight="1" thickTop="1" thickBot="1">
      <c r="J16" s="66"/>
      <c r="K16" s="63"/>
      <c r="L16" s="824"/>
      <c r="M16" s="66"/>
      <c r="O16" s="872" t="str">
        <f>+IF(X18=0,"",IF(X18-O18=X18,"エラー！：⑥残さ物量があるのに、④自ら中間処理した量がゼロになっています",""))</f>
        <v/>
      </c>
      <c r="P16" s="872"/>
      <c r="Q16" s="872"/>
      <c r="R16" s="872"/>
      <c r="S16" s="872"/>
      <c r="T16" s="872"/>
      <c r="U16" s="872"/>
      <c r="V16" s="872"/>
      <c r="W16" s="872"/>
      <c r="X16" s="872"/>
      <c r="Y16" s="872"/>
      <c r="Z16" s="872"/>
      <c r="AA16" s="872"/>
      <c r="AB16" s="66"/>
      <c r="AC16" s="63"/>
      <c r="AD16" s="211"/>
      <c r="AO16" s="60"/>
      <c r="AP16" s="63"/>
      <c r="AR16" s="804" t="s">
        <v>134</v>
      </c>
      <c r="AS16" s="805"/>
      <c r="AT16" s="357"/>
      <c r="AU16" s="54" t="s">
        <v>13</v>
      </c>
    </row>
    <row r="17" spans="2:48" ht="27" customHeight="1" thickTop="1" thickBot="1">
      <c r="J17" s="66"/>
      <c r="K17" s="63"/>
      <c r="L17" s="824"/>
      <c r="M17" s="66"/>
      <c r="N17" s="58"/>
      <c r="O17" s="55" t="s">
        <v>27</v>
      </c>
      <c r="P17" s="806" t="s">
        <v>242</v>
      </c>
      <c r="Q17" s="806"/>
      <c r="R17" s="806"/>
      <c r="S17" s="807"/>
      <c r="T17" s="867"/>
      <c r="U17" s="868"/>
      <c r="V17" s="868"/>
      <c r="W17" s="868"/>
      <c r="X17" s="141" t="s">
        <v>21</v>
      </c>
      <c r="Y17" s="806" t="s">
        <v>244</v>
      </c>
      <c r="Z17" s="806"/>
      <c r="AA17" s="807"/>
      <c r="AB17" s="154"/>
      <c r="AC17" s="149"/>
      <c r="AD17" s="812" t="s">
        <v>28</v>
      </c>
      <c r="AE17" s="58"/>
      <c r="AF17" s="58"/>
      <c r="AG17" s="361" t="s">
        <v>137</v>
      </c>
      <c r="AH17" s="822" t="s">
        <v>246</v>
      </c>
      <c r="AI17" s="822"/>
      <c r="AJ17" s="822"/>
      <c r="AK17" s="809"/>
      <c r="AL17" s="58"/>
      <c r="AM17" s="370"/>
      <c r="AN17" s="808" t="s">
        <v>222</v>
      </c>
      <c r="AO17" s="809"/>
      <c r="AP17" s="372"/>
      <c r="AR17" s="804" t="s">
        <v>228</v>
      </c>
      <c r="AS17" s="805"/>
      <c r="AT17" s="357"/>
      <c r="AU17" s="54" t="s">
        <v>34</v>
      </c>
      <c r="AV17" s="63"/>
    </row>
    <row r="18" spans="2:48" ht="24.75" customHeight="1" thickBot="1">
      <c r="J18" s="66"/>
      <c r="K18" s="63"/>
      <c r="L18" s="824"/>
      <c r="M18" s="66"/>
      <c r="O18" s="820"/>
      <c r="P18" s="873"/>
      <c r="Q18" s="873"/>
      <c r="R18" s="873"/>
      <c r="S18" s="62" t="s">
        <v>14</v>
      </c>
      <c r="T18"/>
      <c r="U18" s="363"/>
      <c r="V18"/>
      <c r="W18" s="220"/>
      <c r="X18" s="810">
        <f>+ROUND(AG9,2)+ROUND(AG12,2)+ROUND(AG15,2)+AG18</f>
        <v>0</v>
      </c>
      <c r="Y18" s="811"/>
      <c r="Z18" s="811"/>
      <c r="AA18" s="62" t="s">
        <v>4</v>
      </c>
      <c r="AB18" s="219"/>
      <c r="AC18" s="219"/>
      <c r="AD18" s="813"/>
      <c r="AG18" s="815">
        <f>+ROUND(AN18,2)+ROUND(AN21,2)</f>
        <v>0</v>
      </c>
      <c r="AH18" s="816"/>
      <c r="AI18" s="816"/>
      <c r="AJ18" s="816"/>
      <c r="AK18" s="54" t="s">
        <v>13</v>
      </c>
      <c r="AL18" s="65"/>
      <c r="AN18" s="445">
        <f>+ROUND(AT16,2)+ROUND(AT17,2)+ROUND(AT18,2)</f>
        <v>0</v>
      </c>
      <c r="AO18" s="54" t="s">
        <v>34</v>
      </c>
      <c r="AR18" s="804" t="s">
        <v>136</v>
      </c>
      <c r="AS18" s="805"/>
      <c r="AT18" s="357"/>
      <c r="AU18" s="54" t="s">
        <v>26</v>
      </c>
    </row>
    <row r="19" spans="2:48" ht="24.75" customHeight="1" thickTop="1" thickBot="1">
      <c r="J19" s="66"/>
      <c r="K19" s="63"/>
      <c r="L19" s="824"/>
      <c r="M19" s="66"/>
      <c r="O19" s="135"/>
      <c r="P19" s="362"/>
      <c r="Q19" s="223"/>
      <c r="R19" s="135"/>
      <c r="S19" s="135"/>
      <c r="T19" s="137"/>
      <c r="U19" s="364"/>
      <c r="V19" s="137"/>
      <c r="W19" s="137"/>
      <c r="X19" s="136"/>
      <c r="Y19" s="136"/>
      <c r="Z19" s="136"/>
      <c r="AA19" s="136"/>
      <c r="AB19" s="63"/>
      <c r="AC19" s="63"/>
      <c r="AD19" s="813"/>
      <c r="AG19" s="63"/>
      <c r="AH19" s="66"/>
      <c r="AI19" s="63"/>
      <c r="AJ19" s="63"/>
      <c r="AK19" s="63"/>
      <c r="AL19" s="66"/>
      <c r="AR19"/>
      <c r="AS19"/>
      <c r="AT19"/>
      <c r="AU19"/>
      <c r="AV19"/>
    </row>
    <row r="20" spans="2:48" ht="27" customHeight="1" thickTop="1" thickBot="1">
      <c r="B20" s="856" t="s">
        <v>417</v>
      </c>
      <c r="C20" s="856"/>
      <c r="D20" s="856"/>
      <c r="E20" s="856"/>
      <c r="F20" s="856"/>
      <c r="G20" s="856"/>
      <c r="H20" s="856"/>
      <c r="J20" s="66"/>
      <c r="K20" s="63"/>
      <c r="L20" s="824"/>
      <c r="M20" s="66"/>
      <c r="O20" s="55" t="s">
        <v>49</v>
      </c>
      <c r="P20" s="806" t="s">
        <v>243</v>
      </c>
      <c r="Q20" s="806"/>
      <c r="R20" s="806"/>
      <c r="S20" s="807"/>
      <c r="T20" s="135"/>
      <c r="U20" s="365"/>
      <c r="V20" s="368"/>
      <c r="W20" s="369"/>
      <c r="X20" s="141" t="s">
        <v>25</v>
      </c>
      <c r="Y20" s="806" t="s">
        <v>240</v>
      </c>
      <c r="Z20" s="806"/>
      <c r="AA20" s="807"/>
      <c r="AB20" s="63"/>
      <c r="AC20" s="63"/>
      <c r="AD20" s="813"/>
      <c r="AF20" s="63"/>
      <c r="AG20" s="63"/>
      <c r="AH20" s="66"/>
      <c r="AI20" s="63"/>
      <c r="AJ20" s="63"/>
      <c r="AK20" s="152"/>
      <c r="AL20" s="66"/>
      <c r="AM20" s="371"/>
      <c r="AN20" s="808" t="s">
        <v>224</v>
      </c>
      <c r="AO20" s="809"/>
      <c r="AP20" s="217"/>
      <c r="AQ20" s="63"/>
      <c r="AR20" s="68"/>
      <c r="AS20" s="68"/>
      <c r="AV20" s="63"/>
    </row>
    <row r="21" spans="2:48" ht="24.75" customHeight="1" thickBot="1">
      <c r="B21" s="856"/>
      <c r="C21" s="856"/>
      <c r="D21" s="856"/>
      <c r="E21" s="856"/>
      <c r="F21" s="856"/>
      <c r="G21" s="856"/>
      <c r="H21" s="856"/>
      <c r="J21" s="66"/>
      <c r="K21" s="63"/>
      <c r="L21" s="824"/>
      <c r="M21" s="66"/>
      <c r="O21" s="820"/>
      <c r="P21" s="864"/>
      <c r="Q21" s="864"/>
      <c r="R21" s="864"/>
      <c r="S21" s="62" t="s">
        <v>13</v>
      </c>
      <c r="T21" s="135"/>
      <c r="U21" s="135"/>
      <c r="V21" s="135"/>
      <c r="W21" s="135"/>
      <c r="X21" s="810">
        <f>+O18-X18</f>
        <v>0</v>
      </c>
      <c r="Y21" s="811"/>
      <c r="Z21" s="811"/>
      <c r="AA21" s="62" t="s">
        <v>4</v>
      </c>
      <c r="AB21" s="137"/>
      <c r="AC21" s="63"/>
      <c r="AD21" s="814"/>
      <c r="AF21" s="63"/>
      <c r="AG21" s="63"/>
      <c r="AH21" s="66"/>
      <c r="AI21" s="63"/>
      <c r="AJ21" s="63"/>
      <c r="AK21" s="63"/>
      <c r="AL21" s="63"/>
      <c r="AM21" s="152"/>
      <c r="AN21" s="357"/>
      <c r="AO21" s="54" t="s">
        <v>38</v>
      </c>
      <c r="AP21" s="217"/>
      <c r="AQ21" s="63"/>
      <c r="AR21" s="216"/>
      <c r="AS21" s="216"/>
      <c r="AT21"/>
      <c r="AU21"/>
    </row>
    <row r="22" spans="2:48" ht="24.75" customHeight="1" thickTop="1" thickBot="1">
      <c r="B22" s="857"/>
      <c r="C22" s="857"/>
      <c r="D22" s="857"/>
      <c r="E22" s="857"/>
      <c r="F22" s="857"/>
      <c r="G22" s="857"/>
      <c r="H22" s="857"/>
      <c r="J22" s="66"/>
      <c r="K22" s="63"/>
      <c r="L22" s="824"/>
      <c r="M22" s="66"/>
      <c r="O22" s="880" t="str">
        <f>+IF(O21=0,"",IF(O18&lt;O21,"エラー !：④の内数である⑤の量が④を超えています",""))</f>
        <v/>
      </c>
      <c r="P22" s="880"/>
      <c r="Q22" s="880"/>
      <c r="R22" s="880"/>
      <c r="S22" s="880"/>
      <c r="T22" s="880"/>
      <c r="U22" s="880"/>
      <c r="V22" s="136"/>
      <c r="W22" s="136"/>
      <c r="X22" s="136"/>
      <c r="Y22" s="136"/>
      <c r="Z22" s="136"/>
      <c r="AA22" s="136"/>
      <c r="AB22" s="63"/>
      <c r="AC22" s="63"/>
      <c r="AD22" s="211"/>
      <c r="AF22" s="63"/>
      <c r="AG22" s="63"/>
      <c r="AH22" s="66"/>
      <c r="AI22" s="63"/>
      <c r="AJ22" s="63"/>
      <c r="AK22" s="63"/>
      <c r="AL22" s="63"/>
      <c r="AM22" s="63"/>
    </row>
    <row r="23" spans="2:48" ht="27" customHeight="1" thickTop="1" thickBot="1">
      <c r="B23" s="852" t="s">
        <v>156</v>
      </c>
      <c r="C23" s="849"/>
      <c r="D23" s="849"/>
      <c r="E23" s="853"/>
      <c r="F23" s="848" t="s">
        <v>418</v>
      </c>
      <c r="G23" s="849"/>
      <c r="H23" s="850"/>
      <c r="J23" s="66"/>
      <c r="K23" s="63"/>
      <c r="L23" s="824"/>
      <c r="M23" s="66"/>
      <c r="N23" s="58"/>
      <c r="O23" s="61" t="s">
        <v>73</v>
      </c>
      <c r="P23" s="822" t="s">
        <v>259</v>
      </c>
      <c r="Q23" s="822"/>
      <c r="R23" s="822"/>
      <c r="S23" s="809"/>
      <c r="T23" s="818"/>
      <c r="U23" s="819"/>
      <c r="V23" s="819"/>
      <c r="W23" s="819"/>
      <c r="AB23" s="63"/>
      <c r="AC23" s="63"/>
      <c r="AD23" s="216"/>
      <c r="AE23"/>
      <c r="AF23"/>
      <c r="AG23"/>
      <c r="AH23" s="373"/>
      <c r="AI23" s="216"/>
      <c r="AJ23" s="63"/>
      <c r="AK23" s="63"/>
      <c r="AL23" s="63"/>
      <c r="AM23" s="156"/>
      <c r="AO23" s="63"/>
      <c r="AQ23" s="59"/>
      <c r="AR23" s="141" t="s">
        <v>149</v>
      </c>
      <c r="AS23" s="806" t="s">
        <v>150</v>
      </c>
      <c r="AT23" s="806"/>
      <c r="AU23" s="807"/>
    </row>
    <row r="24" spans="2:48" ht="27" customHeight="1" thickBot="1">
      <c r="B24" s="839" t="s">
        <v>157</v>
      </c>
      <c r="C24" s="822"/>
      <c r="D24" s="822"/>
      <c r="E24" s="809"/>
      <c r="F24" s="800">
        <v>18.98</v>
      </c>
      <c r="G24" s="801"/>
      <c r="H24" s="221" t="s">
        <v>155</v>
      </c>
      <c r="J24" s="66"/>
      <c r="K24" s="63"/>
      <c r="L24" s="825"/>
      <c r="O24" s="802"/>
      <c r="P24" s="817"/>
      <c r="Q24" s="817"/>
      <c r="R24" s="817"/>
      <c r="S24" s="54" t="s">
        <v>34</v>
      </c>
      <c r="T24"/>
      <c r="U24"/>
      <c r="V24"/>
      <c r="W24"/>
      <c r="AB24" s="63"/>
      <c r="AC24" s="63"/>
      <c r="AD24" s="216"/>
      <c r="AE24"/>
      <c r="AF24"/>
      <c r="AG24"/>
      <c r="AH24" s="373"/>
      <c r="AI24" s="216"/>
      <c r="AJ24" s="63"/>
      <c r="AK24" s="146"/>
      <c r="AL24" s="63"/>
      <c r="AM24" s="63"/>
      <c r="AP24" s="66"/>
      <c r="AQ24" s="151"/>
      <c r="AR24" s="810">
        <f>+ROUND(AT16,2)+ROUND(Z28,2)</f>
        <v>0</v>
      </c>
      <c r="AS24" s="811"/>
      <c r="AT24" s="811"/>
      <c r="AU24" s="62" t="s">
        <v>13</v>
      </c>
    </row>
    <row r="25" spans="2:48" ht="27" customHeight="1" thickBot="1">
      <c r="B25" s="839" t="s">
        <v>158</v>
      </c>
      <c r="C25" s="822"/>
      <c r="D25" s="822"/>
      <c r="E25" s="809"/>
      <c r="F25" s="800">
        <v>0</v>
      </c>
      <c r="G25" s="801"/>
      <c r="H25" s="221" t="s">
        <v>155</v>
      </c>
      <c r="J25" s="66"/>
      <c r="K25" s="63"/>
      <c r="O25" s="63"/>
      <c r="P25" s="63"/>
      <c r="Q25" s="63"/>
      <c r="R25" s="63"/>
      <c r="S25" s="63"/>
      <c r="T25" s="63"/>
      <c r="U25" s="63"/>
      <c r="AD25" s="155"/>
      <c r="AG25" s="63"/>
      <c r="AH25" s="66"/>
      <c r="AI25" s="63"/>
      <c r="AJ25" s="63"/>
      <c r="AK25" s="212"/>
      <c r="AL25" s="212"/>
      <c r="AM25" s="212"/>
      <c r="AP25" s="375"/>
      <c r="AQ25" s="132"/>
    </row>
    <row r="26" spans="2:48" ht="27" customHeight="1" thickTop="1" thickBot="1">
      <c r="B26" s="839" t="s">
        <v>159</v>
      </c>
      <c r="C26" s="822"/>
      <c r="D26" s="822"/>
      <c r="E26" s="809"/>
      <c r="F26" s="800">
        <v>0</v>
      </c>
      <c r="G26" s="801"/>
      <c r="H26" s="221" t="s">
        <v>155</v>
      </c>
      <c r="J26" s="66"/>
      <c r="K26" s="149"/>
      <c r="L26" s="812" t="s">
        <v>35</v>
      </c>
      <c r="M26" s="58"/>
      <c r="N26" s="58"/>
      <c r="O26" s="361" t="s">
        <v>139</v>
      </c>
      <c r="P26" s="822" t="s">
        <v>140</v>
      </c>
      <c r="Q26" s="822"/>
      <c r="R26" s="822"/>
      <c r="S26" s="809"/>
      <c r="T26" s="58"/>
      <c r="U26" s="58"/>
      <c r="V26" s="58"/>
      <c r="W26" s="58"/>
      <c r="X26" s="58"/>
      <c r="Y26" s="58"/>
      <c r="Z26" s="58"/>
      <c r="AA26" s="58"/>
      <c r="AB26" s="58"/>
      <c r="AC26" s="58"/>
      <c r="AD26" s="58"/>
      <c r="AE26" s="58"/>
      <c r="AF26" s="58"/>
      <c r="AG26" s="58"/>
      <c r="AH26" s="72"/>
      <c r="AI26" s="58"/>
      <c r="AJ26" s="59"/>
      <c r="AK26" s="141" t="s">
        <v>146</v>
      </c>
      <c r="AL26" s="806" t="s">
        <v>247</v>
      </c>
      <c r="AM26" s="806"/>
      <c r="AN26" s="806"/>
      <c r="AO26" s="807"/>
      <c r="AP26" s="377"/>
      <c r="AQ26" s="378"/>
      <c r="AR26" s="141" t="s">
        <v>151</v>
      </c>
      <c r="AS26" s="806" t="s">
        <v>397</v>
      </c>
      <c r="AT26" s="806"/>
      <c r="AU26" s="807"/>
    </row>
    <row r="27" spans="2:48" ht="27" customHeight="1" thickBot="1">
      <c r="B27" s="839" t="s">
        <v>161</v>
      </c>
      <c r="C27" s="822"/>
      <c r="D27" s="822"/>
      <c r="E27" s="809"/>
      <c r="F27" s="800">
        <v>0</v>
      </c>
      <c r="G27" s="801"/>
      <c r="H27" s="221" t="s">
        <v>155</v>
      </c>
      <c r="L27" s="813"/>
      <c r="O27" s="815">
        <f>+Q30+ROUND(Q33,2)</f>
        <v>15</v>
      </c>
      <c r="P27" s="840"/>
      <c r="Q27" s="840"/>
      <c r="R27" s="840"/>
      <c r="S27" s="54" t="s">
        <v>38</v>
      </c>
      <c r="T27" s="75"/>
      <c r="U27" s="75"/>
      <c r="X27" s="73" t="s">
        <v>39</v>
      </c>
      <c r="Y27" s="76"/>
      <c r="AG27" s="63"/>
      <c r="AH27" s="63"/>
      <c r="AI27" s="63"/>
      <c r="AJ27" s="63"/>
      <c r="AK27" s="810">
        <f>+AG18+O27</f>
        <v>15</v>
      </c>
      <c r="AL27" s="811"/>
      <c r="AM27" s="811"/>
      <c r="AN27" s="811"/>
      <c r="AO27" s="62" t="s">
        <v>13</v>
      </c>
      <c r="AP27" s="375"/>
      <c r="AQ27" s="132"/>
      <c r="AR27" s="820"/>
      <c r="AS27" s="821"/>
      <c r="AT27" s="821"/>
      <c r="AU27" s="62" t="s">
        <v>13</v>
      </c>
    </row>
    <row r="28" spans="2:48" ht="27" customHeight="1" thickTop="1" thickBot="1">
      <c r="B28" s="839" t="s">
        <v>162</v>
      </c>
      <c r="C28" s="822"/>
      <c r="D28" s="822"/>
      <c r="E28" s="809"/>
      <c r="F28" s="800">
        <v>0</v>
      </c>
      <c r="G28" s="801"/>
      <c r="H28" s="221" t="s">
        <v>155</v>
      </c>
      <c r="L28" s="813"/>
      <c r="O28" s="66"/>
      <c r="T28" s="63"/>
      <c r="U28" s="63"/>
      <c r="X28" s="875" t="s">
        <v>134</v>
      </c>
      <c r="Y28" s="876"/>
      <c r="Z28" s="802"/>
      <c r="AA28" s="803"/>
      <c r="AB28" s="803"/>
      <c r="AC28" s="803"/>
      <c r="AD28" s="803"/>
      <c r="AE28" s="54" t="s">
        <v>13</v>
      </c>
      <c r="AG28" s="63"/>
      <c r="AH28" s="63"/>
      <c r="AM28" s="374"/>
      <c r="AP28" s="375"/>
      <c r="AQ28" s="132"/>
      <c r="AR28" s="603" t="str">
        <f>+IF(AR27=0,"",IF(AK27&lt;(AR24+AR27+AR31),"エラー !：⑩の内数である（⑫+⑬＋⑭）の量が⑩を超えています",""))</f>
        <v/>
      </c>
      <c r="AS28" s="602"/>
      <c r="AT28" s="602"/>
      <c r="AU28" s="602"/>
    </row>
    <row r="29" spans="2:48" ht="27" customHeight="1" thickTop="1" thickBot="1">
      <c r="B29" s="839" t="s">
        <v>163</v>
      </c>
      <c r="C29" s="822"/>
      <c r="D29" s="822"/>
      <c r="E29" s="809"/>
      <c r="F29" s="800">
        <v>18.98</v>
      </c>
      <c r="G29" s="801"/>
      <c r="H29" s="221" t="s">
        <v>155</v>
      </c>
      <c r="L29" s="813"/>
      <c r="O29" s="66"/>
      <c r="P29" s="149"/>
      <c r="Q29" s="61" t="s">
        <v>142</v>
      </c>
      <c r="R29" s="822" t="s">
        <v>33</v>
      </c>
      <c r="S29" s="844"/>
      <c r="T29" s="844"/>
      <c r="U29" s="845"/>
      <c r="V29" s="58"/>
      <c r="W29" s="77"/>
      <c r="X29" s="875" t="s">
        <v>227</v>
      </c>
      <c r="Y29" s="876"/>
      <c r="Z29" s="802">
        <v>5</v>
      </c>
      <c r="AA29" s="803"/>
      <c r="AB29" s="803"/>
      <c r="AC29" s="803"/>
      <c r="AD29" s="803"/>
      <c r="AE29" s="54" t="s">
        <v>13</v>
      </c>
      <c r="AG29" s="63"/>
      <c r="AH29" s="63"/>
      <c r="AI29" s="63"/>
      <c r="AJ29" s="63"/>
      <c r="AK29" s="141" t="s">
        <v>147</v>
      </c>
      <c r="AL29" s="806" t="s">
        <v>148</v>
      </c>
      <c r="AM29" s="806"/>
      <c r="AN29" s="806"/>
      <c r="AO29" s="807"/>
      <c r="AP29" s="376"/>
      <c r="AQ29" s="379"/>
      <c r="AR29" s="903" t="s">
        <v>152</v>
      </c>
      <c r="AS29" s="899" t="s">
        <v>398</v>
      </c>
      <c r="AT29" s="899"/>
      <c r="AU29" s="900"/>
    </row>
    <row r="30" spans="2:48" ht="27" customHeight="1" thickBot="1">
      <c r="B30" s="839" t="s">
        <v>164</v>
      </c>
      <c r="C30" s="822"/>
      <c r="D30" s="822"/>
      <c r="E30" s="809"/>
      <c r="F30" s="800">
        <v>18.98</v>
      </c>
      <c r="G30" s="801"/>
      <c r="H30" s="221" t="s">
        <v>155</v>
      </c>
      <c r="L30" s="813"/>
      <c r="O30" s="66"/>
      <c r="Q30" s="815">
        <f>+ROUND(Z28,2)+ROUND(Z29,2)+ROUND(Z30,2)</f>
        <v>15</v>
      </c>
      <c r="R30" s="840"/>
      <c r="S30" s="840"/>
      <c r="T30" s="840"/>
      <c r="U30" s="54" t="s">
        <v>16</v>
      </c>
      <c r="X30" s="875" t="s">
        <v>145</v>
      </c>
      <c r="Y30" s="876"/>
      <c r="Z30" s="802">
        <v>10</v>
      </c>
      <c r="AA30" s="803"/>
      <c r="AB30" s="803"/>
      <c r="AC30" s="803"/>
      <c r="AD30" s="803"/>
      <c r="AE30" s="54" t="s">
        <v>13</v>
      </c>
      <c r="AK30" s="820">
        <v>15</v>
      </c>
      <c r="AL30" s="821"/>
      <c r="AM30" s="821"/>
      <c r="AN30" s="821"/>
      <c r="AO30" s="62" t="s">
        <v>13</v>
      </c>
      <c r="AR30" s="904"/>
      <c r="AS30" s="901"/>
      <c r="AT30" s="901"/>
      <c r="AU30" s="902"/>
    </row>
    <row r="31" spans="2:48" ht="27" customHeight="1" thickTop="1" thickBot="1">
      <c r="B31" s="839" t="s">
        <v>165</v>
      </c>
      <c r="C31" s="822"/>
      <c r="D31" s="822"/>
      <c r="E31" s="809"/>
      <c r="F31" s="800">
        <v>0</v>
      </c>
      <c r="G31" s="801"/>
      <c r="H31" s="221" t="s">
        <v>155</v>
      </c>
      <c r="L31" s="813"/>
      <c r="O31" s="66"/>
      <c r="X31"/>
      <c r="Y31"/>
      <c r="Z31" s="78" t="s">
        <v>350</v>
      </c>
      <c r="AJ31" s="132"/>
      <c r="AK31" s="872" t="str">
        <f>+IF(AK30=0,"",IF(AK27&lt;AK30,"エラー !：⑩の内数である⑪の量が⑩を超えています",""))</f>
        <v/>
      </c>
      <c r="AL31" s="872"/>
      <c r="AM31" s="872"/>
      <c r="AN31" s="872"/>
      <c r="AO31" s="872"/>
      <c r="AP31" s="872"/>
      <c r="AQ31" s="51"/>
      <c r="AR31" s="897"/>
      <c r="AS31" s="898"/>
      <c r="AT31" s="898"/>
      <c r="AU31" s="167" t="s">
        <v>13</v>
      </c>
    </row>
    <row r="32" spans="2:48" ht="27" customHeight="1" thickTop="1" thickBot="1">
      <c r="B32" s="839" t="s">
        <v>374</v>
      </c>
      <c r="C32" s="822"/>
      <c r="D32" s="822"/>
      <c r="E32" s="809"/>
      <c r="F32" s="800">
        <v>0</v>
      </c>
      <c r="G32" s="801"/>
      <c r="H32" s="221" t="s">
        <v>155</v>
      </c>
      <c r="L32" s="813"/>
      <c r="O32" s="66"/>
      <c r="P32" s="149"/>
      <c r="Q32" s="61" t="s">
        <v>144</v>
      </c>
      <c r="R32" s="822" t="s">
        <v>37</v>
      </c>
      <c r="S32" s="844"/>
      <c r="T32" s="844"/>
      <c r="U32" s="845"/>
      <c r="V32" s="63"/>
      <c r="W32" s="63"/>
      <c r="X32"/>
      <c r="Y32"/>
      <c r="Z32" s="877" t="s">
        <v>294</v>
      </c>
      <c r="AA32" s="858"/>
      <c r="AB32" s="858"/>
      <c r="AC32" s="858"/>
      <c r="AD32" s="858"/>
      <c r="AE32" s="858"/>
      <c r="AF32" s="858" t="s">
        <v>295</v>
      </c>
      <c r="AG32" s="858"/>
      <c r="AH32" s="858"/>
      <c r="AI32" s="858"/>
      <c r="AJ32" s="858" t="s">
        <v>351</v>
      </c>
      <c r="AK32" s="858"/>
      <c r="AL32" s="858"/>
      <c r="AM32" s="858"/>
      <c r="AN32" s="861"/>
      <c r="AO32" s="214"/>
      <c r="AR32" s="604" t="str">
        <f>+IF(AR31=0,"",IF(AK27&lt;(AR24+AR27+AR31),"エラー !：⑩の内数である（⑫+⑬＋⑭）の量が⑩を超えています",""))</f>
        <v/>
      </c>
      <c r="AS32" s="601"/>
      <c r="AT32" s="601"/>
      <c r="AU32" s="601"/>
    </row>
    <row r="33" spans="2:61" ht="27" customHeight="1" thickBot="1">
      <c r="B33" s="841" t="s">
        <v>375</v>
      </c>
      <c r="C33" s="842"/>
      <c r="D33" s="842"/>
      <c r="E33" s="843"/>
      <c r="F33" s="846">
        <v>0</v>
      </c>
      <c r="G33" s="847"/>
      <c r="H33" s="222" t="s">
        <v>155</v>
      </c>
      <c r="L33" s="814"/>
      <c r="Q33" s="802"/>
      <c r="R33" s="803"/>
      <c r="S33" s="803"/>
      <c r="T33" s="803"/>
      <c r="U33" s="54" t="s">
        <v>38</v>
      </c>
      <c r="V33" s="63"/>
      <c r="W33" s="63"/>
      <c r="X33"/>
      <c r="Y33"/>
      <c r="Z33" s="878"/>
      <c r="AA33" s="859"/>
      <c r="AB33" s="859"/>
      <c r="AC33" s="859"/>
      <c r="AD33" s="859"/>
      <c r="AE33" s="859"/>
      <c r="AF33" s="859"/>
      <c r="AG33" s="859"/>
      <c r="AH33" s="859"/>
      <c r="AI33" s="859"/>
      <c r="AJ33" s="859"/>
      <c r="AK33" s="859"/>
      <c r="AL33" s="859"/>
      <c r="AM33" s="859"/>
      <c r="AN33" s="862"/>
      <c r="AO33" s="214"/>
    </row>
    <row r="34" spans="2:61" ht="18" customHeight="1">
      <c r="C34" s="432" t="str">
        <f>+IF(F30=0,"",IF(F29&lt;F30,"エラー !：上の表は、⑩の内数である⑪の量が⑩を超えています",""))</f>
        <v/>
      </c>
      <c r="Z34" s="879"/>
      <c r="AA34" s="860"/>
      <c r="AB34" s="860"/>
      <c r="AC34" s="860"/>
      <c r="AD34" s="860"/>
      <c r="AE34" s="860"/>
      <c r="AF34" s="860"/>
      <c r="AG34" s="860"/>
      <c r="AH34" s="860"/>
      <c r="AI34" s="860"/>
      <c r="AJ34" s="860"/>
      <c r="AK34" s="860"/>
      <c r="AL34" s="860"/>
      <c r="AM34" s="860"/>
      <c r="AN34" s="863"/>
      <c r="AO34" s="214"/>
    </row>
    <row r="35" spans="2:61" ht="15" customHeight="1">
      <c r="C35" s="433" t="str">
        <f>+IF(F31=0,"",IF(F29&lt;F31,"エラー !：上の表は、⑩の内数である⑫の量が⑩を超えています",""))</f>
        <v/>
      </c>
      <c r="AE35" s="75"/>
      <c r="AF35" s="75"/>
      <c r="AG35" s="75"/>
      <c r="AH35" s="75"/>
      <c r="AI35" s="75"/>
      <c r="AJ35" s="75"/>
      <c r="AK35" s="63"/>
      <c r="AL35" s="63"/>
      <c r="AM35" s="63"/>
      <c r="AN35" s="63"/>
      <c r="AO35" s="63"/>
      <c r="AP35" s="63"/>
      <c r="AQ35" s="63"/>
    </row>
    <row r="36" spans="2:61" ht="15" customHeight="1">
      <c r="C36" s="433" t="str">
        <f>+IF(F32=0,"",IF(F29&lt;F32,"エラー !：上の表は、⑩の内数である⑬の量が⑩を超えています",""))</f>
        <v/>
      </c>
      <c r="AE36" s="75"/>
      <c r="AF36" s="75"/>
      <c r="AG36" s="75"/>
      <c r="AH36" s="75"/>
      <c r="AI36" s="75"/>
      <c r="AJ36" s="75"/>
      <c r="AK36" s="75"/>
      <c r="AL36" s="157"/>
      <c r="AM36" s="157"/>
      <c r="AN36" s="132"/>
      <c r="AO36" s="63"/>
      <c r="AP36" s="63"/>
      <c r="AQ36" s="63"/>
      <c r="AR36" s="63"/>
      <c r="AS36" s="63"/>
      <c r="AT36" s="63"/>
      <c r="AU36" s="63"/>
      <c r="AV36" s="358"/>
      <c r="AW36" s="63"/>
      <c r="AX36" s="63"/>
      <c r="AY36" s="63"/>
      <c r="AZ36" s="63"/>
      <c r="BA36" s="63"/>
      <c r="BB36" s="63"/>
      <c r="BC36" s="63"/>
    </row>
    <row r="37" spans="2:61" ht="15" customHeight="1">
      <c r="C37" s="433" t="str">
        <f>+IF(F33=0,"",IF(F29&lt;F33,"エラー !：上の表は、⑩の内数である⑭の量が⑩を超えています",""))</f>
        <v/>
      </c>
      <c r="I37" s="79"/>
      <c r="J37" s="79"/>
      <c r="Q37" s="79"/>
      <c r="R37" s="79"/>
      <c r="S37" s="79"/>
      <c r="AE37" s="63"/>
      <c r="AF37" s="63"/>
      <c r="AG37" s="63"/>
      <c r="AH37" s="63"/>
      <c r="AI37" s="63"/>
      <c r="AJ37" s="63"/>
      <c r="AK37" s="75"/>
      <c r="AL37" s="132"/>
      <c r="AM37" s="132"/>
      <c r="AN37" s="132"/>
      <c r="AO37" s="63"/>
      <c r="AP37" s="63"/>
      <c r="AQ37" s="63"/>
      <c r="AR37" s="63"/>
      <c r="AS37" s="63"/>
      <c r="AT37" s="75"/>
      <c r="AU37" s="75"/>
      <c r="AV37" s="358"/>
      <c r="AW37" s="63"/>
      <c r="AX37" s="63"/>
      <c r="AY37" s="63"/>
      <c r="AZ37" s="63"/>
      <c r="BA37" s="63"/>
      <c r="BB37" s="63"/>
      <c r="BC37" s="63"/>
    </row>
    <row r="38" spans="2:61" ht="13.5">
      <c r="I38" s="79"/>
      <c r="J38" s="79"/>
      <c r="Q38" s="79"/>
      <c r="R38" s="79"/>
      <c r="S38" s="79"/>
      <c r="AE38" s="63"/>
      <c r="AF38" s="63"/>
      <c r="AG38" s="63"/>
      <c r="AH38" s="63"/>
      <c r="AI38" s="63"/>
      <c r="AJ38" s="63"/>
      <c r="AK38" s="75"/>
      <c r="AL38" s="132"/>
      <c r="AM38" s="132"/>
      <c r="AN38" s="132"/>
      <c r="AO38" s="63"/>
      <c r="AP38" s="63"/>
      <c r="AQ38" s="63"/>
      <c r="AR38" s="132"/>
      <c r="AS38" s="157"/>
      <c r="AT38" s="75"/>
      <c r="AU38" s="75"/>
      <c r="AV38" s="358"/>
      <c r="AW38" s="63"/>
      <c r="AX38" s="63"/>
      <c r="AY38" s="63"/>
      <c r="AZ38" s="63"/>
      <c r="BA38" s="63"/>
      <c r="BB38" s="63"/>
      <c r="BC38" s="63"/>
    </row>
    <row r="39" spans="2:61" ht="13.5">
      <c r="I39" s="79"/>
      <c r="J39" s="79"/>
      <c r="Q39" s="79"/>
      <c r="R39" s="79"/>
      <c r="S39" s="79"/>
      <c r="AE39" s="63"/>
      <c r="AF39" s="63"/>
      <c r="AG39" s="63"/>
      <c r="AH39" s="63"/>
      <c r="AI39" s="63"/>
      <c r="AJ39" s="63"/>
      <c r="AK39" s="75"/>
      <c r="AL39" s="132"/>
      <c r="AM39" s="132"/>
      <c r="AN39" s="132"/>
      <c r="AO39" s="63"/>
      <c r="AP39" s="63"/>
      <c r="AQ39" s="63"/>
      <c r="AR39" s="132"/>
      <c r="AS39" s="75"/>
      <c r="AT39" s="75"/>
      <c r="AU39" s="75"/>
      <c r="AV39" s="358"/>
      <c r="AW39" s="63"/>
      <c r="AX39" s="63"/>
      <c r="AY39" s="63"/>
      <c r="AZ39" s="63"/>
      <c r="BA39" s="63"/>
      <c r="BB39" s="63"/>
      <c r="BC39" s="63"/>
    </row>
    <row r="40" spans="2:61" ht="13.5">
      <c r="I40" s="79"/>
      <c r="J40" s="79"/>
      <c r="Q40" s="79"/>
      <c r="R40" s="79"/>
      <c r="S40" s="79"/>
      <c r="AE40" s="63"/>
      <c r="AF40" s="63"/>
      <c r="AG40" s="63"/>
      <c r="AH40" s="63"/>
      <c r="AI40" s="63"/>
      <c r="AJ40" s="63"/>
      <c r="AK40" s="75"/>
      <c r="AL40" s="132"/>
      <c r="AM40" s="132"/>
      <c r="AN40" s="132"/>
      <c r="AO40" s="63"/>
      <c r="AP40" s="63"/>
      <c r="AQ40" s="63"/>
      <c r="AR40" s="132"/>
      <c r="AS40" s="75"/>
      <c r="AT40" s="75"/>
      <c r="AU40" s="75"/>
      <c r="AV40" s="358"/>
      <c r="AW40" s="63"/>
      <c r="AX40" s="63"/>
      <c r="AY40" s="63"/>
      <c r="AZ40" s="63"/>
      <c r="BA40" s="63"/>
      <c r="BB40" s="63"/>
      <c r="BC40" s="63"/>
    </row>
    <row r="41" spans="2:61" ht="13.5">
      <c r="I41" s="79"/>
      <c r="J41" s="79"/>
      <c r="Q41" s="79"/>
      <c r="R41" s="79"/>
      <c r="S41" s="79"/>
      <c r="AE41" s="63"/>
      <c r="AF41" s="63"/>
      <c r="AG41" s="63"/>
      <c r="AH41" s="63"/>
      <c r="AI41" s="63"/>
      <c r="AJ41" s="63"/>
      <c r="AK41" s="63"/>
      <c r="AL41" s="63"/>
      <c r="AM41" s="63"/>
      <c r="AN41" s="63"/>
      <c r="AO41" s="63"/>
      <c r="AP41" s="63"/>
      <c r="AQ41" s="63"/>
      <c r="AR41" s="132"/>
      <c r="AS41" s="75"/>
      <c r="AT41" s="75"/>
      <c r="AU41" s="75"/>
      <c r="AV41" s="358"/>
      <c r="AW41" s="63"/>
      <c r="AX41" s="63"/>
      <c r="AY41" s="63"/>
      <c r="AZ41" s="63"/>
      <c r="BA41" s="63"/>
      <c r="BB41" s="63"/>
      <c r="BC41" s="63"/>
    </row>
    <row r="42" spans="2:61" ht="13.5">
      <c r="H42" s="79"/>
      <c r="I42" s="79"/>
      <c r="J42" s="79"/>
      <c r="Q42" s="79"/>
      <c r="R42" s="79"/>
      <c r="S42" s="79"/>
      <c r="AP42" s="63"/>
      <c r="AQ42" s="63"/>
      <c r="AR42" s="132"/>
      <c r="AS42" s="75"/>
      <c r="AV42" s="63"/>
      <c r="AW42" s="63"/>
      <c r="AX42" s="63"/>
      <c r="AY42" s="63"/>
      <c r="AZ42" s="63"/>
      <c r="BA42" s="63"/>
      <c r="BB42" s="63"/>
      <c r="BC42" s="63"/>
    </row>
    <row r="43" spans="2:61">
      <c r="H43" s="79"/>
      <c r="I43" s="79"/>
      <c r="J43" s="79"/>
      <c r="Q43" s="79"/>
      <c r="R43" s="79"/>
      <c r="S43" s="79"/>
      <c r="AV43" s="358"/>
      <c r="AW43" s="63"/>
      <c r="AX43" s="63"/>
      <c r="AY43" s="63"/>
      <c r="AZ43" s="63"/>
      <c r="BA43" s="63"/>
      <c r="BB43" s="63"/>
      <c r="BC43" s="63"/>
    </row>
    <row r="44" spans="2:61">
      <c r="H44" s="79"/>
      <c r="I44" s="79"/>
      <c r="J44" s="79"/>
      <c r="Q44" s="79"/>
      <c r="R44" s="79"/>
      <c r="S44" s="79"/>
      <c r="AV44" s="358"/>
      <c r="AW44" s="63"/>
      <c r="AX44" s="63"/>
      <c r="AY44" s="63"/>
      <c r="AZ44" s="63"/>
      <c r="BA44" s="63"/>
      <c r="BB44" s="63"/>
      <c r="BC44" s="63"/>
    </row>
    <row r="45" spans="2:61">
      <c r="H45" s="79"/>
      <c r="I45" s="79"/>
      <c r="J45" s="79"/>
      <c r="Q45" s="79"/>
      <c r="R45" s="79"/>
      <c r="S45" s="79"/>
    </row>
    <row r="46" spans="2:61">
      <c r="H46" s="79"/>
      <c r="I46" s="79"/>
      <c r="J46" s="79"/>
      <c r="Q46" s="79"/>
      <c r="R46" s="79"/>
      <c r="S46" s="79"/>
    </row>
    <row r="47" spans="2:61" ht="13.5">
      <c r="H47" s="79"/>
      <c r="I47" s="79"/>
      <c r="J47" s="79"/>
      <c r="Q47" s="79"/>
      <c r="R47" s="79"/>
      <c r="S47" s="79"/>
      <c r="BG47" s="80"/>
      <c r="BH47" s="80"/>
      <c r="BI47" s="78"/>
    </row>
    <row r="48" spans="2:61">
      <c r="H48" s="79"/>
      <c r="I48" s="79"/>
      <c r="J48" s="79"/>
      <c r="Q48" s="79"/>
      <c r="R48" s="79"/>
      <c r="S48" s="79"/>
      <c r="BG48" s="78"/>
    </row>
    <row r="49" spans="7:61">
      <c r="G49" s="79"/>
      <c r="H49" s="79"/>
      <c r="I49" s="79"/>
      <c r="J49" s="79"/>
      <c r="Q49" s="79"/>
      <c r="R49" s="79"/>
      <c r="S49" s="79"/>
      <c r="BD49" s="78"/>
      <c r="BE49" s="78"/>
      <c r="BF49" s="78"/>
      <c r="BG49" s="78"/>
    </row>
    <row r="50" spans="7:61">
      <c r="G50" s="79"/>
      <c r="H50" s="79"/>
      <c r="I50" s="79"/>
      <c r="J50" s="79"/>
      <c r="Q50" s="79"/>
      <c r="R50" s="79"/>
      <c r="S50" s="79"/>
      <c r="BD50" s="78"/>
      <c r="BE50" s="78"/>
      <c r="BF50" s="78"/>
      <c r="BG50" s="78"/>
    </row>
    <row r="51" spans="7:61">
      <c r="G51" s="79"/>
      <c r="H51" s="79"/>
      <c r="I51" s="79"/>
      <c r="J51" s="79"/>
      <c r="Q51" s="79"/>
      <c r="R51" s="79"/>
      <c r="S51" s="79"/>
      <c r="BD51" s="78"/>
      <c r="BE51" s="78"/>
      <c r="BF51" s="78"/>
      <c r="BG51" s="78"/>
    </row>
    <row r="52" spans="7:61">
      <c r="G52" s="79"/>
      <c r="H52" s="79"/>
      <c r="I52" s="79"/>
      <c r="J52" s="79"/>
      <c r="Q52" s="79"/>
      <c r="R52" s="79"/>
      <c r="S52" s="79"/>
      <c r="BD52" s="78"/>
      <c r="BE52" s="78"/>
      <c r="BF52" s="78"/>
      <c r="BG52" s="78"/>
    </row>
    <row r="53" spans="7:61">
      <c r="G53" s="79"/>
      <c r="H53" s="79"/>
      <c r="I53" s="79"/>
      <c r="J53" s="79"/>
      <c r="Q53" s="79"/>
      <c r="R53" s="79"/>
      <c r="S53" s="79"/>
      <c r="BD53" s="78"/>
      <c r="BF53" s="78"/>
      <c r="BG53" s="78"/>
      <c r="BH53" s="78"/>
      <c r="BI53" s="78"/>
    </row>
    <row r="54" spans="7:61">
      <c r="G54" s="79"/>
      <c r="H54" s="79"/>
      <c r="I54" s="79"/>
      <c r="J54" s="79"/>
      <c r="Q54" s="79"/>
      <c r="R54" s="79"/>
      <c r="S54" s="79"/>
      <c r="BC54" s="78"/>
      <c r="BD54" s="81"/>
      <c r="BF54" s="78"/>
      <c r="BG54" s="78"/>
      <c r="BH54" s="78"/>
      <c r="BI54" s="78"/>
    </row>
    <row r="55" spans="7:61">
      <c r="G55" s="79"/>
      <c r="H55" s="79"/>
      <c r="I55" s="79"/>
      <c r="J55" s="79"/>
      <c r="Q55" s="79"/>
      <c r="R55" s="79"/>
      <c r="S55" s="79"/>
      <c r="BC55" s="78"/>
      <c r="BD55" s="81"/>
      <c r="BF55" s="78"/>
      <c r="BG55" s="78"/>
      <c r="BH55" s="78"/>
      <c r="BI55" s="78"/>
    </row>
    <row r="56" spans="7:61">
      <c r="G56" s="79"/>
      <c r="H56" s="79"/>
      <c r="I56" s="79"/>
      <c r="J56" s="79"/>
      <c r="Q56" s="79"/>
      <c r="R56" s="79"/>
      <c r="S56" s="79"/>
      <c r="BC56" s="78"/>
      <c r="BD56" s="81"/>
      <c r="BF56" s="78"/>
      <c r="BG56" s="78"/>
      <c r="BH56" s="78"/>
      <c r="BI56" s="78"/>
    </row>
    <row r="57" spans="7:61">
      <c r="G57" s="79"/>
      <c r="H57" s="79"/>
      <c r="BC57" s="78"/>
      <c r="BD57" s="81"/>
      <c r="BF57" s="78"/>
      <c r="BG57" s="78"/>
      <c r="BH57" s="78"/>
      <c r="BI57" s="78"/>
    </row>
    <row r="58" spans="7:61" ht="12.75">
      <c r="G58" s="79"/>
      <c r="H58" s="79"/>
      <c r="K58" s="79"/>
      <c r="L58" s="82"/>
      <c r="M58" s="79"/>
      <c r="N58" s="79"/>
      <c r="BC58" s="78"/>
      <c r="BD58" s="81"/>
      <c r="BF58" s="78"/>
      <c r="BG58" s="78"/>
      <c r="BH58" s="78"/>
      <c r="BI58" s="78"/>
    </row>
    <row r="59" spans="7:61">
      <c r="G59" s="79"/>
      <c r="H59" s="79"/>
      <c r="BC59" s="78"/>
      <c r="BD59" s="81"/>
      <c r="BF59" s="78"/>
      <c r="BG59" s="78"/>
      <c r="BH59" s="78"/>
      <c r="BI59" s="78"/>
    </row>
    <row r="60" spans="7:61">
      <c r="G60" s="79"/>
      <c r="H60" s="79"/>
      <c r="BC60" s="78"/>
      <c r="BD60" s="81"/>
      <c r="BF60" s="78"/>
      <c r="BG60" s="78"/>
      <c r="BH60" s="78"/>
      <c r="BI60" s="78"/>
    </row>
    <row r="61" spans="7:61">
      <c r="G61" s="79"/>
      <c r="H61" s="79"/>
      <c r="BC61" s="78"/>
      <c r="BD61" s="81"/>
      <c r="BF61" s="78"/>
      <c r="BG61" s="78"/>
      <c r="BH61" s="78"/>
      <c r="BI61" s="78"/>
    </row>
    <row r="62" spans="7:61">
      <c r="BC62" s="78"/>
      <c r="BD62" s="81"/>
      <c r="BF62" s="78"/>
      <c r="BG62" s="78"/>
      <c r="BH62" s="78"/>
      <c r="BI62" s="78"/>
    </row>
    <row r="63" spans="7:61">
      <c r="BC63" s="78"/>
      <c r="BD63" s="81"/>
      <c r="BF63" s="78"/>
      <c r="BG63" s="78"/>
      <c r="BH63" s="78"/>
      <c r="BI63" s="78"/>
    </row>
    <row r="64" spans="7:61">
      <c r="BC64" s="78"/>
      <c r="BD64" s="81"/>
      <c r="BF64" s="78"/>
      <c r="BG64" s="78"/>
      <c r="BH64" s="78"/>
      <c r="BI64" s="78"/>
    </row>
    <row r="65" spans="11:61">
      <c r="BC65" s="78"/>
      <c r="BD65" s="81"/>
      <c r="BF65" s="78"/>
      <c r="BG65" s="78"/>
      <c r="BH65" s="78"/>
      <c r="BI65" s="78"/>
    </row>
    <row r="66" spans="11:61">
      <c r="BC66" s="78"/>
      <c r="BD66" s="81"/>
      <c r="BF66" s="78"/>
      <c r="BG66" s="78"/>
      <c r="BH66" s="78"/>
      <c r="BI66" s="78"/>
    </row>
    <row r="67" spans="11:61">
      <c r="BC67" s="78"/>
      <c r="BD67" s="81"/>
      <c r="BF67" s="78"/>
      <c r="BG67" s="78"/>
      <c r="BH67" s="78"/>
      <c r="BI67" s="78"/>
    </row>
    <row r="69" spans="11:61" ht="12.75">
      <c r="K69" s="79"/>
      <c r="L69" s="82"/>
      <c r="M69" s="79"/>
      <c r="N69" s="79"/>
    </row>
    <row r="70" spans="11:61" ht="12.75">
      <c r="K70" s="79"/>
      <c r="L70" s="82"/>
      <c r="M70" s="79"/>
      <c r="N70" s="79"/>
    </row>
    <row r="71" spans="11:61" ht="12.75">
      <c r="K71" s="79"/>
      <c r="L71" s="82"/>
      <c r="M71" s="79"/>
      <c r="N71" s="79"/>
    </row>
    <row r="72" spans="11:61" ht="12.75">
      <c r="K72" s="79"/>
      <c r="L72" s="82"/>
      <c r="M72" s="79"/>
      <c r="N72" s="79"/>
    </row>
    <row r="73" spans="11:61" ht="12.75">
      <c r="K73" s="79"/>
      <c r="L73" s="82"/>
      <c r="M73" s="79"/>
      <c r="N73" s="79"/>
    </row>
    <row r="74" spans="11:61" ht="12.75">
      <c r="K74" s="79"/>
      <c r="L74" s="82"/>
      <c r="M74" s="79"/>
      <c r="N74" s="79"/>
    </row>
    <row r="75" spans="11:61" ht="12.75">
      <c r="K75" s="79"/>
      <c r="L75" s="82"/>
      <c r="M75" s="79"/>
      <c r="N75" s="79"/>
    </row>
    <row r="76" spans="11:61" ht="12.75">
      <c r="K76" s="79"/>
      <c r="L76" s="82"/>
      <c r="M76" s="79"/>
      <c r="N76" s="79"/>
    </row>
  </sheetData>
  <sheetProtection algorithmName="SHA-512" hashValue="9VfqPZWkbnFBbWHRFwkBiGLmQGLTTsF8yOW0mQCfeMaB5seJm9hXWJy43gF/vzfkpPHuHAtN11oiSlbrkARZsg==" saltValue="YoVhQY+62c0GsvOQwctQeg==" spinCount="100000" sheet="1" objects="1" scenarios="1"/>
  <mergeCells count="101">
    <mergeCell ref="P14:S14"/>
    <mergeCell ref="X28:Y28"/>
    <mergeCell ref="AL26:AO26"/>
    <mergeCell ref="O21:R21"/>
    <mergeCell ref="Y20:AA20"/>
    <mergeCell ref="AS26:AU26"/>
    <mergeCell ref="AR16:AS16"/>
    <mergeCell ref="AG15:AL15"/>
    <mergeCell ref="AH14:AM14"/>
    <mergeCell ref="O16:AA16"/>
    <mergeCell ref="AR18:AS18"/>
    <mergeCell ref="AR27:AT27"/>
    <mergeCell ref="P26:S26"/>
    <mergeCell ref="P23:S23"/>
    <mergeCell ref="T23:W23"/>
    <mergeCell ref="X21:Z21"/>
    <mergeCell ref="Z28:AD28"/>
    <mergeCell ref="AK31:AP31"/>
    <mergeCell ref="Q33:T33"/>
    <mergeCell ref="Q30:T30"/>
    <mergeCell ref="X30:Y30"/>
    <mergeCell ref="Z32:AE34"/>
    <mergeCell ref="AR17:AS17"/>
    <mergeCell ref="P20:S20"/>
    <mergeCell ref="O27:R27"/>
    <mergeCell ref="AR31:AT31"/>
    <mergeCell ref="P17:S17"/>
    <mergeCell ref="O18:R18"/>
    <mergeCell ref="O24:R24"/>
    <mergeCell ref="O22:U22"/>
    <mergeCell ref="AK30:AN30"/>
    <mergeCell ref="AS29:AU30"/>
    <mergeCell ref="AS23:AU23"/>
    <mergeCell ref="T17:W17"/>
    <mergeCell ref="AR29:AR30"/>
    <mergeCell ref="X29:Y29"/>
    <mergeCell ref="Z30:AD30"/>
    <mergeCell ref="Z29:AD29"/>
    <mergeCell ref="R29:U29"/>
    <mergeCell ref="AL29:AO29"/>
    <mergeCell ref="C8:J8"/>
    <mergeCell ref="D7:H7"/>
    <mergeCell ref="F32:G32"/>
    <mergeCell ref="F31:G31"/>
    <mergeCell ref="AG9:AL9"/>
    <mergeCell ref="AA3:AC3"/>
    <mergeCell ref="AO3:AQ4"/>
    <mergeCell ref="AD9:AD14"/>
    <mergeCell ref="AG12:AL12"/>
    <mergeCell ref="AH11:AM11"/>
    <mergeCell ref="AE5:AU5"/>
    <mergeCell ref="Y5:AC5"/>
    <mergeCell ref="R7:U7"/>
    <mergeCell ref="P11:S11"/>
    <mergeCell ref="AH8:AM8"/>
    <mergeCell ref="O12:R12"/>
    <mergeCell ref="AR3:AS3"/>
    <mergeCell ref="AR4:AS4"/>
    <mergeCell ref="AF32:AI34"/>
    <mergeCell ref="AJ32:AN34"/>
    <mergeCell ref="AN17:AO17"/>
    <mergeCell ref="AH17:AK17"/>
    <mergeCell ref="AR24:AT24"/>
    <mergeCell ref="R32:U32"/>
    <mergeCell ref="B32:E32"/>
    <mergeCell ref="B33:E33"/>
    <mergeCell ref="F12:G12"/>
    <mergeCell ref="B30:E30"/>
    <mergeCell ref="B31:E31"/>
    <mergeCell ref="B26:E26"/>
    <mergeCell ref="O15:R15"/>
    <mergeCell ref="AK27:AN27"/>
    <mergeCell ref="B2:G3"/>
    <mergeCell ref="F27:G27"/>
    <mergeCell ref="F15:G15"/>
    <mergeCell ref="F9:H9"/>
    <mergeCell ref="B7:C7"/>
    <mergeCell ref="L11:L24"/>
    <mergeCell ref="L26:L33"/>
    <mergeCell ref="F28:G28"/>
    <mergeCell ref="B28:E28"/>
    <mergeCell ref="F26:G26"/>
    <mergeCell ref="Y17:AA17"/>
    <mergeCell ref="AN20:AO20"/>
    <mergeCell ref="AD17:AD21"/>
    <mergeCell ref="AG18:AJ18"/>
    <mergeCell ref="X18:Z18"/>
    <mergeCell ref="F33:G33"/>
    <mergeCell ref="G11:H11"/>
    <mergeCell ref="F23:H23"/>
    <mergeCell ref="B29:E29"/>
    <mergeCell ref="B25:E25"/>
    <mergeCell ref="F25:G25"/>
    <mergeCell ref="B27:E27"/>
    <mergeCell ref="F29:G29"/>
    <mergeCell ref="F30:G30"/>
    <mergeCell ref="G14:H14"/>
    <mergeCell ref="B24:E24"/>
    <mergeCell ref="B23:E23"/>
    <mergeCell ref="F24:G24"/>
    <mergeCell ref="B20:H22"/>
  </mergeCells>
  <phoneticPr fontId="3"/>
  <dataValidations count="3">
    <dataValidation type="custom" allowBlank="1" showInputMessage="1" showErrorMessage="1" error="入力は少数第1位までにして下さい。" sqref="AT13:AT14 V7:W7">
      <formula1>V7=ROUND(V7,1)</formula1>
    </dataValidation>
    <dataValidation type="custom" allowBlank="1" showInputMessage="1" showErrorMessage="1" error="入力は少数第2位までにしてください。" sqref="AR31:AT31 F15:G15 O12:R12 O15:R15 O18:R18 O21:R21 O24:R24 AG9:AL9 AG12:AL12 AG15:AL15 AT16:AT18 AN21 Z28:AD30 AR27:AT27 AK30:AN30 F24:G33">
      <formula1>F9=ROUND(F9,2)</formula1>
    </dataValidation>
    <dataValidation type="textLength" allowBlank="1" showInputMessage="1" showErrorMessage="1" errorTitle="要確認" error="「廃ｱﾙｶﾘ」は、中間処理を経ずに「最終処分」はできません。" sqref="Q33:T33">
      <formula1>0</formula1>
      <formula2>0</formula2>
    </dataValidation>
  </dataValidations>
  <pageMargins left="0.59055118110236227" right="0.59055118110236227" top="0.62992125984251968" bottom="0.39370078740157483" header="0.51181102362204722" footer="0"/>
  <pageSetup paperSize="9" scale="70" orientation="landscape"/>
  <headerFooter alignWithMargins="0"/>
  <drawing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pageSetUpPr fitToPage="1"/>
  </sheetPr>
  <dimension ref="B1:BI76"/>
  <sheetViews>
    <sheetView showGridLines="0" topLeftCell="A19" zoomScaleNormal="100" workbookViewId="0">
      <selection activeCell="AK31" sqref="AK31:AP31"/>
    </sheetView>
  </sheetViews>
  <sheetFormatPr defaultColWidth="9" defaultRowHeight="12"/>
  <cols>
    <col min="1" max="2" width="2.875" style="50" customWidth="1"/>
    <col min="3" max="3" width="17.375" style="50" customWidth="1"/>
    <col min="4" max="5" width="2.875" style="50" customWidth="1"/>
    <col min="6" max="6" width="3" style="50" customWidth="1"/>
    <col min="7" max="7" width="11.5" style="50" customWidth="1"/>
    <col min="8" max="8" width="2.375" style="50" customWidth="1"/>
    <col min="9" max="10" width="2.5" style="50" customWidth="1"/>
    <col min="11" max="11" width="2.75" style="50" customWidth="1"/>
    <col min="12" max="12" width="2.875" style="50" customWidth="1"/>
    <col min="13" max="14" width="2.75" style="50" customWidth="1"/>
    <col min="15" max="15" width="3" style="50" customWidth="1"/>
    <col min="16" max="18" width="4.75" style="50" customWidth="1"/>
    <col min="19" max="21" width="2.875" style="50" customWidth="1"/>
    <col min="22" max="23" width="2.5" style="50" customWidth="1"/>
    <col min="24" max="24" width="2.875" style="50" customWidth="1"/>
    <col min="25" max="25" width="7.75" style="50" customWidth="1"/>
    <col min="26" max="26" width="4.75" style="50" customWidth="1"/>
    <col min="27" max="27" width="2" style="50" customWidth="1"/>
    <col min="28" max="29" width="2.375" style="50" customWidth="1"/>
    <col min="30" max="30" width="3.125" style="50" customWidth="1"/>
    <col min="31" max="32" width="2.375" style="50" customWidth="1"/>
    <col min="33" max="33" width="2.875" style="50" customWidth="1"/>
    <col min="34" max="34" width="7.75" style="50" customWidth="1"/>
    <col min="35" max="36" width="4.375" style="50" customWidth="1"/>
    <col min="37" max="37" width="3.375" style="50" customWidth="1"/>
    <col min="38" max="38" width="2.75" style="50" customWidth="1"/>
    <col min="39" max="39" width="2.875" style="50" customWidth="1"/>
    <col min="40" max="40" width="10.75" style="50" customWidth="1"/>
    <col min="41" max="41" width="2.875" style="50" customWidth="1"/>
    <col min="42" max="43" width="2.5" style="50" customWidth="1"/>
    <col min="44" max="44" width="2.75" style="50" customWidth="1"/>
    <col min="45" max="45" width="7.75" style="50" customWidth="1"/>
    <col min="46" max="46" width="11.75" style="50" customWidth="1"/>
    <col min="47" max="47" width="1.875" style="50" customWidth="1"/>
    <col min="48" max="57" width="9" style="50"/>
    <col min="58" max="58" width="16.25" style="50" customWidth="1"/>
    <col min="59" max="16384" width="9" style="50"/>
  </cols>
  <sheetData>
    <row r="1" spans="2:47" ht="27" customHeight="1">
      <c r="F1" s="49"/>
      <c r="R1" s="96" t="s">
        <v>75</v>
      </c>
      <c r="S1" s="96" t="s">
        <v>325</v>
      </c>
    </row>
    <row r="2" spans="2:47" ht="12" customHeight="1" thickBot="1">
      <c r="B2" s="826" t="s">
        <v>275</v>
      </c>
      <c r="C2" s="826"/>
      <c r="D2" s="826"/>
      <c r="E2" s="826"/>
      <c r="F2" s="826"/>
      <c r="G2" s="826"/>
      <c r="H2" s="131"/>
      <c r="I2" s="131"/>
      <c r="J2" s="131"/>
      <c r="K2" s="131"/>
      <c r="L2" s="131"/>
      <c r="M2" s="131"/>
      <c r="N2" s="131"/>
      <c r="O2" s="131"/>
      <c r="P2" s="131"/>
      <c r="Q2" s="131"/>
      <c r="R2" s="131"/>
      <c r="S2" s="131"/>
      <c r="T2" s="131"/>
      <c r="U2" s="131"/>
      <c r="V2" s="131"/>
      <c r="W2" s="131"/>
      <c r="X2" s="111"/>
      <c r="Y2" s="51"/>
      <c r="Z2" s="51"/>
      <c r="AA2" s="51"/>
      <c r="AB2" s="51"/>
      <c r="AC2" s="51"/>
      <c r="AD2" s="51"/>
      <c r="AE2" s="51"/>
      <c r="AF2" s="51"/>
      <c r="AG2" s="51"/>
      <c r="AH2" s="51"/>
      <c r="AI2" s="51"/>
      <c r="AJ2" s="51"/>
      <c r="AK2" s="51"/>
      <c r="AL2" s="51"/>
      <c r="AM2" s="51"/>
      <c r="AN2" s="51"/>
      <c r="AO2" s="51"/>
      <c r="AP2" s="51"/>
      <c r="AQ2" s="51"/>
      <c r="AR2" s="51"/>
      <c r="AS2" s="51"/>
      <c r="AT2" s="124"/>
      <c r="AU2" s="122"/>
    </row>
    <row r="3" spans="2:47" ht="13.15" customHeight="1">
      <c r="B3" s="826"/>
      <c r="C3" s="826"/>
      <c r="D3" s="826"/>
      <c r="E3" s="826"/>
      <c r="F3" s="826"/>
      <c r="G3" s="826"/>
      <c r="H3" s="131"/>
      <c r="I3" s="131"/>
      <c r="J3" s="131"/>
      <c r="K3" s="131"/>
      <c r="L3" s="131"/>
      <c r="M3" s="131"/>
      <c r="N3" s="131"/>
      <c r="O3" s="131"/>
      <c r="P3" s="131"/>
      <c r="Q3" s="131"/>
      <c r="R3" s="131"/>
      <c r="S3" s="131"/>
      <c r="T3" s="131"/>
      <c r="U3" s="131"/>
      <c r="V3" s="131"/>
      <c r="W3" s="131"/>
      <c r="X3" s="111"/>
      <c r="Y3" s="52"/>
      <c r="Z3" s="52"/>
      <c r="AA3" s="883"/>
      <c r="AB3" s="883"/>
      <c r="AC3" s="883"/>
      <c r="AD3" s="103"/>
      <c r="AE3" s="112"/>
      <c r="AF3" s="112"/>
      <c r="AG3" s="112"/>
      <c r="AH3" s="112"/>
      <c r="AI3" s="112"/>
      <c r="AJ3" s="112"/>
      <c r="AK3" s="112"/>
      <c r="AL3" s="112"/>
      <c r="AM3" s="112"/>
      <c r="AN3" s="112"/>
      <c r="AO3" s="905" t="s">
        <v>329</v>
      </c>
      <c r="AP3" s="888"/>
      <c r="AQ3" s="889"/>
      <c r="AR3" s="881" t="s">
        <v>0</v>
      </c>
      <c r="AS3" s="882"/>
      <c r="AT3" s="123" t="s">
        <v>87</v>
      </c>
      <c r="AU3" s="112"/>
    </row>
    <row r="4" spans="2:47" ht="14.25" thickBot="1">
      <c r="C4" s="111"/>
      <c r="F4" s="111"/>
      <c r="G4" s="111"/>
      <c r="H4" s="111"/>
      <c r="I4" s="111"/>
      <c r="J4" s="111"/>
      <c r="K4" s="111"/>
      <c r="L4" s="111"/>
      <c r="M4" s="111"/>
      <c r="N4" s="111"/>
      <c r="O4" s="111"/>
      <c r="P4" s="111"/>
      <c r="Q4" s="111"/>
      <c r="R4" s="111"/>
      <c r="S4" s="111"/>
      <c r="T4" s="111"/>
      <c r="U4" s="111"/>
      <c r="V4" s="111"/>
      <c r="W4" s="111"/>
      <c r="X4" s="111"/>
      <c r="Y4" s="52"/>
      <c r="Z4" s="52"/>
      <c r="AA4" s="113"/>
      <c r="AB4" s="113"/>
      <c r="AC4" s="113"/>
      <c r="AD4" s="103"/>
      <c r="AE4" s="112"/>
      <c r="AF4" s="112"/>
      <c r="AG4" s="112"/>
      <c r="AH4" s="112"/>
      <c r="AI4" s="112"/>
      <c r="AJ4" s="112"/>
      <c r="AK4" s="112"/>
      <c r="AL4" s="112"/>
      <c r="AM4" s="112"/>
      <c r="AN4" s="112"/>
      <c r="AO4" s="890"/>
      <c r="AP4" s="891"/>
      <c r="AQ4" s="892"/>
      <c r="AR4" s="893" t="str">
        <f>+表紙!Q29</f>
        <v>〇</v>
      </c>
      <c r="AS4" s="894"/>
      <c r="AT4" s="444">
        <f>+表紙!T29</f>
        <v>0</v>
      </c>
      <c r="AU4" s="112"/>
    </row>
    <row r="5" spans="2:47" ht="15" customHeight="1">
      <c r="B5" s="159" t="s">
        <v>83</v>
      </c>
      <c r="C5" s="159"/>
      <c r="F5" s="159"/>
      <c r="G5" s="110"/>
      <c r="H5" s="110"/>
      <c r="I5" s="110"/>
      <c r="J5" s="110"/>
      <c r="K5" s="110"/>
      <c r="L5" s="52"/>
      <c r="M5" s="52"/>
      <c r="N5" s="52"/>
      <c r="O5" s="52"/>
      <c r="P5" s="52"/>
      <c r="Q5" s="52"/>
      <c r="R5" s="52"/>
      <c r="S5" s="52"/>
      <c r="T5" s="52"/>
      <c r="U5" s="52"/>
      <c r="V5" s="52"/>
      <c r="W5" s="52"/>
      <c r="X5" s="52"/>
      <c r="Y5" s="906" t="s">
        <v>80</v>
      </c>
      <c r="Z5" s="906"/>
      <c r="AA5" s="907"/>
      <c r="AB5" s="907"/>
      <c r="AC5" s="907"/>
      <c r="AD5" s="103" t="s">
        <v>84</v>
      </c>
      <c r="AE5" s="895" t="str">
        <f>+表紙!F48</f>
        <v>日本飛行機株式会社　横浜工場</v>
      </c>
      <c r="AF5" s="895"/>
      <c r="AG5" s="895"/>
      <c r="AH5" s="895"/>
      <c r="AI5" s="895"/>
      <c r="AJ5" s="895"/>
      <c r="AK5" s="895"/>
      <c r="AL5" s="895"/>
      <c r="AM5" s="895"/>
      <c r="AN5" s="895"/>
      <c r="AO5" s="895"/>
      <c r="AP5" s="895"/>
      <c r="AQ5" s="895"/>
      <c r="AR5" s="895"/>
      <c r="AS5" s="895"/>
      <c r="AT5" s="895"/>
      <c r="AU5" s="895"/>
    </row>
    <row r="6" spans="2:47" ht="24.75" customHeight="1" thickBot="1">
      <c r="B6" s="494" t="s">
        <v>416</v>
      </c>
      <c r="C6" s="138"/>
      <c r="F6" s="138"/>
      <c r="G6" s="138"/>
      <c r="H6" s="138"/>
      <c r="I6" s="138"/>
      <c r="J6" s="138"/>
      <c r="K6" s="138"/>
      <c r="L6" s="138"/>
      <c r="M6" s="138"/>
      <c r="N6" s="138"/>
      <c r="O6" s="138"/>
      <c r="P6" s="138"/>
      <c r="Q6" s="138"/>
      <c r="R6" s="138"/>
      <c r="S6" s="138"/>
      <c r="T6" s="138"/>
      <c r="U6" s="138"/>
      <c r="V6" s="138"/>
      <c r="W6" s="138"/>
      <c r="X6" s="138"/>
      <c r="AB6" s="52"/>
      <c r="AC6" s="52"/>
      <c r="AD6" s="52"/>
      <c r="AE6" s="52"/>
      <c r="AF6" s="52"/>
      <c r="AG6" s="52"/>
      <c r="AH6" s="52"/>
      <c r="AI6" s="52"/>
      <c r="AJ6" s="52"/>
      <c r="AK6" s="52"/>
      <c r="AL6" s="52"/>
      <c r="AM6" s="52"/>
      <c r="AN6" s="52"/>
      <c r="AO6" s="52"/>
      <c r="AP6" s="52"/>
      <c r="AQ6" s="52"/>
      <c r="AR6" s="52"/>
      <c r="AS6" s="52"/>
      <c r="AT6" s="52"/>
      <c r="AU6" s="52"/>
    </row>
    <row r="7" spans="2:47" ht="28.15" customHeight="1" thickBot="1">
      <c r="B7" s="837" t="s">
        <v>292</v>
      </c>
      <c r="C7" s="838"/>
      <c r="D7" s="834" t="s">
        <v>280</v>
      </c>
      <c r="E7" s="835"/>
      <c r="F7" s="835"/>
      <c r="G7" s="835"/>
      <c r="H7" s="836"/>
      <c r="I7" s="148"/>
      <c r="J7" s="63"/>
      <c r="K7" s="161"/>
      <c r="L7" s="161"/>
      <c r="M7" s="161"/>
      <c r="N7" s="161"/>
      <c r="O7" s="161"/>
      <c r="P7" s="161"/>
      <c r="Q7" s="161"/>
      <c r="R7" s="827"/>
      <c r="S7" s="828"/>
      <c r="T7" s="828"/>
      <c r="U7" s="828"/>
      <c r="V7" s="463"/>
      <c r="W7" s="463"/>
      <c r="X7" s="139"/>
      <c r="AA7" s="1"/>
      <c r="AB7" s="1"/>
      <c r="AC7" s="1"/>
      <c r="AD7" s="1"/>
      <c r="AE7" s="106"/>
      <c r="AF7" s="106"/>
      <c r="AG7" s="106"/>
      <c r="AH7" s="106"/>
      <c r="AI7" s="106"/>
      <c r="AJ7" s="106"/>
      <c r="AK7" s="106"/>
      <c r="AL7" s="106"/>
      <c r="AM7" s="164"/>
      <c r="AN7" s="63"/>
      <c r="AO7" s="63"/>
      <c r="AP7" s="63"/>
      <c r="AQ7" s="63"/>
      <c r="AR7" s="216"/>
      <c r="AS7" s="216"/>
      <c r="AT7"/>
      <c r="AU7"/>
    </row>
    <row r="8" spans="2:47" ht="28.15" customHeight="1" thickTop="1" thickBot="1">
      <c r="B8" s="53" t="s">
        <v>82</v>
      </c>
      <c r="C8" s="851" t="s">
        <v>85</v>
      </c>
      <c r="D8" s="851"/>
      <c r="E8" s="851"/>
      <c r="F8" s="851"/>
      <c r="G8" s="851"/>
      <c r="H8" s="851"/>
      <c r="I8" s="851"/>
      <c r="J8" s="851"/>
      <c r="K8" s="153"/>
      <c r="L8" s="153"/>
      <c r="M8" s="153"/>
      <c r="N8" s="153"/>
      <c r="O8" s="153"/>
      <c r="P8" s="153"/>
      <c r="Q8" s="153"/>
      <c r="R8" s="153"/>
      <c r="S8" s="153"/>
      <c r="T8" s="153"/>
      <c r="U8" s="153"/>
      <c r="V8" s="140"/>
      <c r="W8" s="140"/>
      <c r="X8" s="140"/>
      <c r="Y8" s="106"/>
      <c r="Z8" s="106"/>
      <c r="AA8" s="106"/>
      <c r="AB8" s="106"/>
      <c r="AC8" s="106"/>
      <c r="AD8" s="106"/>
      <c r="AE8" s="63"/>
      <c r="AF8" s="59"/>
      <c r="AG8" s="55" t="s">
        <v>29</v>
      </c>
      <c r="AH8" s="806" t="s">
        <v>342</v>
      </c>
      <c r="AI8" s="806"/>
      <c r="AJ8" s="806"/>
      <c r="AK8" s="806"/>
      <c r="AL8" s="806"/>
      <c r="AM8" s="807"/>
      <c r="AN8" s="63"/>
      <c r="AO8" s="63"/>
      <c r="AP8" s="63"/>
      <c r="AQ8" s="63"/>
      <c r="AR8" s="216"/>
      <c r="AS8" s="216"/>
      <c r="AT8"/>
      <c r="AU8"/>
    </row>
    <row r="9" spans="2:47" ht="24.75" customHeight="1" thickTop="1" thickBot="1">
      <c r="B9" s="213" t="s">
        <v>226</v>
      </c>
      <c r="F9" s="831" t="s">
        <v>153</v>
      </c>
      <c r="G9" s="832"/>
      <c r="H9" s="833"/>
      <c r="I9" s="153"/>
      <c r="J9" s="153"/>
      <c r="K9" s="153"/>
      <c r="L9" s="153"/>
      <c r="M9" s="153"/>
      <c r="N9" s="153"/>
      <c r="O9" s="153"/>
      <c r="P9" s="153"/>
      <c r="Q9" s="153"/>
      <c r="R9" s="153"/>
      <c r="S9" s="153"/>
      <c r="T9" s="153"/>
      <c r="U9" s="153"/>
      <c r="V9" s="140"/>
      <c r="W9" s="140"/>
      <c r="X9" s="140"/>
      <c r="Y9" s="106"/>
      <c r="Z9" s="106"/>
      <c r="AA9" s="106"/>
      <c r="AB9" s="106"/>
      <c r="AC9" s="106"/>
      <c r="AD9" s="869" t="s">
        <v>20</v>
      </c>
      <c r="AE9" s="66"/>
      <c r="AG9" s="820"/>
      <c r="AH9" s="821"/>
      <c r="AI9" s="821"/>
      <c r="AJ9" s="821"/>
      <c r="AK9" s="821"/>
      <c r="AL9" s="821"/>
      <c r="AM9" s="62" t="s">
        <v>13</v>
      </c>
      <c r="AN9" s="63"/>
      <c r="AO9" s="63"/>
      <c r="AP9" s="63"/>
      <c r="AQ9" s="63"/>
      <c r="AR9" s="216"/>
      <c r="AS9" s="216"/>
      <c r="AT9"/>
      <c r="AU9"/>
    </row>
    <row r="10" spans="2:47" ht="24.75" customHeight="1" thickTop="1" thickBot="1">
      <c r="F10" s="107"/>
      <c r="G10" s="133"/>
      <c r="H10" s="133"/>
      <c r="I10" s="133"/>
      <c r="J10" s="133"/>
      <c r="K10" s="133"/>
      <c r="L10" s="133"/>
      <c r="M10" s="133"/>
      <c r="N10" s="133"/>
      <c r="O10" s="133"/>
      <c r="P10" s="133"/>
      <c r="Q10" s="133"/>
      <c r="R10" s="133"/>
      <c r="S10" s="133"/>
      <c r="T10" s="133"/>
      <c r="U10" s="133"/>
      <c r="V10" s="134"/>
      <c r="W10" s="134"/>
      <c r="X10" s="134"/>
      <c r="Y10" s="106"/>
      <c r="Z10" s="106"/>
      <c r="AA10" s="106"/>
      <c r="AC10" s="63"/>
      <c r="AD10" s="870"/>
      <c r="AE10" s="66"/>
      <c r="AM10" s="63"/>
      <c r="AN10" s="63"/>
      <c r="AO10" s="63"/>
      <c r="AP10" s="63"/>
      <c r="AQ10" s="63"/>
      <c r="AR10" s="216"/>
      <c r="AS10" s="216"/>
      <c r="AT10"/>
      <c r="AU10"/>
    </row>
    <row r="11" spans="2:47" ht="27" customHeight="1" thickTop="1" thickBot="1">
      <c r="C11" s="168" t="s">
        <v>154</v>
      </c>
      <c r="F11" s="55" t="s">
        <v>17</v>
      </c>
      <c r="G11" s="806" t="s">
        <v>339</v>
      </c>
      <c r="H11" s="807"/>
      <c r="I11" s="56"/>
      <c r="J11" s="57"/>
      <c r="K11" s="58"/>
      <c r="L11" s="823" t="s">
        <v>18</v>
      </c>
      <c r="M11" s="58"/>
      <c r="N11" s="59"/>
      <c r="O11" s="55" t="s">
        <v>19</v>
      </c>
      <c r="P11" s="829" t="s">
        <v>241</v>
      </c>
      <c r="Q11" s="829"/>
      <c r="R11" s="829"/>
      <c r="S11" s="830"/>
      <c r="T11" s="215"/>
      <c r="U11" s="75"/>
      <c r="V11" s="63"/>
      <c r="W11" s="63"/>
      <c r="X11"/>
      <c r="Y11"/>
      <c r="Z11"/>
      <c r="AA11"/>
      <c r="AB11" s="63"/>
      <c r="AC11" s="72"/>
      <c r="AD11" s="870"/>
      <c r="AE11" s="150"/>
      <c r="AF11" s="59"/>
      <c r="AG11" s="55" t="s">
        <v>36</v>
      </c>
      <c r="AH11" s="806" t="s">
        <v>245</v>
      </c>
      <c r="AI11" s="806"/>
      <c r="AJ11" s="806"/>
      <c r="AK11" s="806"/>
      <c r="AL11" s="806"/>
      <c r="AM11" s="807"/>
      <c r="AN11" s="63"/>
      <c r="AO11" s="63"/>
      <c r="AP11" s="63"/>
      <c r="AQ11" s="63"/>
      <c r="AR11" s="216"/>
      <c r="AS11" s="216"/>
      <c r="AT11"/>
      <c r="AU11"/>
    </row>
    <row r="12" spans="2:47" ht="24.75" customHeight="1" thickTop="1" thickBot="1">
      <c r="F12" s="810">
        <f>+ROUND(O12,2)+ROUND(O15,2)+ROUND(O18,2)+ROUND(O24,2)+O27-ROUND(F15,2)</f>
        <v>0.01</v>
      </c>
      <c r="G12" s="811"/>
      <c r="H12" s="62" t="s">
        <v>13</v>
      </c>
      <c r="I12" s="63"/>
      <c r="J12" s="64"/>
      <c r="K12" s="63"/>
      <c r="L12" s="824"/>
      <c r="M12" s="65"/>
      <c r="O12" s="820"/>
      <c r="P12" s="873"/>
      <c r="Q12" s="873"/>
      <c r="R12" s="873"/>
      <c r="S12" s="62" t="s">
        <v>13</v>
      </c>
      <c r="T12" s="63"/>
      <c r="U12" s="63"/>
      <c r="V12" s="63"/>
      <c r="W12" s="63"/>
      <c r="X12"/>
      <c r="Y12"/>
      <c r="Z12"/>
      <c r="AA12"/>
      <c r="AB12" s="66"/>
      <c r="AD12" s="870"/>
      <c r="AF12" s="142"/>
      <c r="AG12" s="820"/>
      <c r="AH12" s="821"/>
      <c r="AI12" s="821"/>
      <c r="AJ12" s="821"/>
      <c r="AK12" s="821"/>
      <c r="AL12" s="821"/>
      <c r="AM12" s="62" t="s">
        <v>13</v>
      </c>
      <c r="AN12" s="63"/>
      <c r="AO12" s="63"/>
      <c r="AP12" s="63"/>
      <c r="AQ12" s="63"/>
      <c r="AR12" s="216"/>
      <c r="AS12" s="216"/>
      <c r="AT12"/>
      <c r="AU12"/>
    </row>
    <row r="13" spans="2:47" ht="24.75" customHeight="1" thickTop="1" thickBot="1">
      <c r="I13" s="63"/>
      <c r="J13" s="67"/>
      <c r="K13" s="63"/>
      <c r="L13" s="824"/>
      <c r="M13" s="66"/>
      <c r="T13" s="63"/>
      <c r="U13" s="63"/>
      <c r="V13" s="63"/>
      <c r="W13" s="63"/>
      <c r="X13"/>
      <c r="Y13"/>
      <c r="Z13"/>
      <c r="AA13"/>
      <c r="AB13" s="66"/>
      <c r="AD13" s="870"/>
      <c r="AF13" s="148"/>
      <c r="AG13" s="145"/>
      <c r="AH13" s="146"/>
      <c r="AI13" s="146"/>
      <c r="AJ13" s="146"/>
      <c r="AK13" s="146"/>
      <c r="AL13" s="147"/>
      <c r="AM13" s="147"/>
      <c r="AP13" s="51"/>
      <c r="AQ13" s="51"/>
      <c r="AR13" s="144"/>
      <c r="AS13" s="144"/>
      <c r="AT13" s="463"/>
      <c r="AU13" s="63"/>
    </row>
    <row r="14" spans="2:47" ht="27" customHeight="1" thickTop="1" thickBot="1">
      <c r="F14" s="69" t="s">
        <v>399</v>
      </c>
      <c r="G14" s="822" t="s">
        <v>160</v>
      </c>
      <c r="H14" s="809"/>
      <c r="I14" s="70"/>
      <c r="J14" s="71"/>
      <c r="K14" s="63"/>
      <c r="L14" s="824"/>
      <c r="M14" s="66"/>
      <c r="N14" s="58"/>
      <c r="O14" s="55" t="s">
        <v>24</v>
      </c>
      <c r="P14" s="829" t="s">
        <v>296</v>
      </c>
      <c r="Q14" s="829"/>
      <c r="R14" s="829"/>
      <c r="S14" s="830"/>
      <c r="T14" s="215"/>
      <c r="U14" s="75"/>
      <c r="V14" s="63"/>
      <c r="W14" s="63"/>
      <c r="X14"/>
      <c r="Y14"/>
      <c r="Z14"/>
      <c r="AA14"/>
      <c r="AB14" s="66"/>
      <c r="AD14" s="871"/>
      <c r="AF14" s="149"/>
      <c r="AG14" s="61" t="s">
        <v>135</v>
      </c>
      <c r="AH14" s="865" t="s">
        <v>255</v>
      </c>
      <c r="AI14" s="865"/>
      <c r="AJ14" s="865"/>
      <c r="AK14" s="865"/>
      <c r="AL14" s="865"/>
      <c r="AM14" s="866"/>
      <c r="AN14"/>
      <c r="AR14" s="144"/>
      <c r="AS14" s="144"/>
      <c r="AT14" s="463"/>
      <c r="AU14" s="63"/>
    </row>
    <row r="15" spans="2:47" ht="24.75" customHeight="1" thickBot="1">
      <c r="F15" s="854"/>
      <c r="G15" s="855"/>
      <c r="H15" s="54" t="s">
        <v>13</v>
      </c>
      <c r="I15" s="63"/>
      <c r="J15" s="66"/>
      <c r="K15" s="63"/>
      <c r="L15" s="824"/>
      <c r="M15" s="66"/>
      <c r="O15" s="820"/>
      <c r="P15" s="874"/>
      <c r="Q15" s="874"/>
      <c r="R15" s="874"/>
      <c r="S15" s="62" t="s">
        <v>13</v>
      </c>
      <c r="T15" s="63"/>
      <c r="U15" s="63"/>
      <c r="V15" s="63"/>
      <c r="W15" s="63"/>
      <c r="X15"/>
      <c r="Y15"/>
      <c r="Z15"/>
      <c r="AA15"/>
      <c r="AB15" s="66"/>
      <c r="AG15" s="802"/>
      <c r="AH15" s="803"/>
      <c r="AI15" s="803"/>
      <c r="AJ15" s="803"/>
      <c r="AK15" s="803"/>
      <c r="AL15" s="803"/>
      <c r="AM15" s="54" t="s">
        <v>13</v>
      </c>
      <c r="AN15"/>
      <c r="AR15" s="73" t="s">
        <v>30</v>
      </c>
      <c r="AS15" s="74"/>
    </row>
    <row r="16" spans="2:47" ht="24.75" customHeight="1" thickTop="1" thickBot="1">
      <c r="J16" s="66"/>
      <c r="K16" s="63"/>
      <c r="L16" s="824"/>
      <c r="M16" s="66"/>
      <c r="O16" s="872" t="str">
        <f>+IF(X18=0,"",IF(X18-O18=X18,"エラー！：⑥残さ物量があるのに、④自ら中間処理した量がゼロになっています",""))</f>
        <v/>
      </c>
      <c r="P16" s="872"/>
      <c r="Q16" s="872"/>
      <c r="R16" s="872"/>
      <c r="S16" s="872"/>
      <c r="T16" s="872"/>
      <c r="U16" s="872"/>
      <c r="V16" s="872"/>
      <c r="W16" s="872"/>
      <c r="X16" s="872"/>
      <c r="Y16" s="872"/>
      <c r="Z16" s="872"/>
      <c r="AA16" s="872"/>
      <c r="AB16" s="66"/>
      <c r="AC16" s="63"/>
      <c r="AD16" s="211"/>
      <c r="AO16" s="60"/>
      <c r="AP16" s="63"/>
      <c r="AR16" s="804" t="s">
        <v>134</v>
      </c>
      <c r="AS16" s="805"/>
      <c r="AT16" s="357"/>
      <c r="AU16" s="54" t="s">
        <v>13</v>
      </c>
    </row>
    <row r="17" spans="2:48" ht="27" customHeight="1" thickTop="1" thickBot="1">
      <c r="J17" s="66"/>
      <c r="K17" s="63"/>
      <c r="L17" s="824"/>
      <c r="M17" s="66"/>
      <c r="N17" s="58"/>
      <c r="O17" s="55" t="s">
        <v>27</v>
      </c>
      <c r="P17" s="806" t="s">
        <v>242</v>
      </c>
      <c r="Q17" s="806"/>
      <c r="R17" s="806"/>
      <c r="S17" s="807"/>
      <c r="T17" s="867"/>
      <c r="U17" s="868"/>
      <c r="V17" s="868"/>
      <c r="W17" s="868"/>
      <c r="X17" s="141" t="s">
        <v>21</v>
      </c>
      <c r="Y17" s="806" t="s">
        <v>244</v>
      </c>
      <c r="Z17" s="806"/>
      <c r="AA17" s="807"/>
      <c r="AB17" s="154"/>
      <c r="AC17" s="149"/>
      <c r="AD17" s="812" t="s">
        <v>28</v>
      </c>
      <c r="AE17" s="58"/>
      <c r="AF17" s="58"/>
      <c r="AG17" s="361" t="s">
        <v>137</v>
      </c>
      <c r="AH17" s="822" t="s">
        <v>246</v>
      </c>
      <c r="AI17" s="822"/>
      <c r="AJ17" s="822"/>
      <c r="AK17" s="809"/>
      <c r="AL17" s="58"/>
      <c r="AM17" s="370"/>
      <c r="AN17" s="808" t="s">
        <v>222</v>
      </c>
      <c r="AO17" s="809"/>
      <c r="AP17" s="372"/>
      <c r="AR17" s="804" t="s">
        <v>228</v>
      </c>
      <c r="AS17" s="805"/>
      <c r="AT17" s="357"/>
      <c r="AU17" s="54" t="s">
        <v>34</v>
      </c>
      <c r="AV17" s="63"/>
    </row>
    <row r="18" spans="2:48" ht="24.75" customHeight="1" thickBot="1">
      <c r="J18" s="66"/>
      <c r="K18" s="63"/>
      <c r="L18" s="824"/>
      <c r="M18" s="66"/>
      <c r="O18" s="820"/>
      <c r="P18" s="873"/>
      <c r="Q18" s="873"/>
      <c r="R18" s="873"/>
      <c r="S18" s="62" t="s">
        <v>14</v>
      </c>
      <c r="T18"/>
      <c r="U18" s="363"/>
      <c r="V18"/>
      <c r="W18" s="220"/>
      <c r="X18" s="810">
        <f>+ROUND(AG9,2)+ROUND(AG12,2)+ROUND(AG15,2)+AG18</f>
        <v>0</v>
      </c>
      <c r="Y18" s="811"/>
      <c r="Z18" s="811"/>
      <c r="AA18" s="62" t="s">
        <v>4</v>
      </c>
      <c r="AB18" s="219"/>
      <c r="AC18" s="219"/>
      <c r="AD18" s="813"/>
      <c r="AG18" s="815">
        <f>+ROUND(AN18,2)+ROUND(AN21,2)</f>
        <v>0</v>
      </c>
      <c r="AH18" s="816"/>
      <c r="AI18" s="816"/>
      <c r="AJ18" s="816"/>
      <c r="AK18" s="54" t="s">
        <v>13</v>
      </c>
      <c r="AL18" s="65"/>
      <c r="AN18" s="445">
        <f>+ROUND(AT16,2)+ROUND(AT17,2)+ROUND(AT18,2)</f>
        <v>0</v>
      </c>
      <c r="AO18" s="54" t="s">
        <v>34</v>
      </c>
      <c r="AR18" s="804" t="s">
        <v>136</v>
      </c>
      <c r="AS18" s="805"/>
      <c r="AT18" s="357"/>
      <c r="AU18" s="54" t="s">
        <v>26</v>
      </c>
    </row>
    <row r="19" spans="2:48" ht="24.75" customHeight="1" thickTop="1" thickBot="1">
      <c r="J19" s="66"/>
      <c r="K19" s="63"/>
      <c r="L19" s="824"/>
      <c r="M19" s="66"/>
      <c r="O19" s="135"/>
      <c r="P19" s="362"/>
      <c r="Q19" s="223"/>
      <c r="R19" s="135"/>
      <c r="S19" s="135"/>
      <c r="T19" s="137"/>
      <c r="U19" s="364"/>
      <c r="V19" s="137"/>
      <c r="W19" s="137"/>
      <c r="X19" s="136"/>
      <c r="Y19" s="136"/>
      <c r="Z19" s="136"/>
      <c r="AA19" s="136"/>
      <c r="AB19" s="63"/>
      <c r="AC19" s="63"/>
      <c r="AD19" s="813"/>
      <c r="AG19" s="63"/>
      <c r="AH19" s="66"/>
      <c r="AI19" s="63"/>
      <c r="AJ19" s="63"/>
      <c r="AK19" s="63"/>
      <c r="AL19" s="66"/>
      <c r="AR19"/>
      <c r="AS19"/>
      <c r="AT19"/>
      <c r="AU19"/>
      <c r="AV19"/>
    </row>
    <row r="20" spans="2:48" ht="27" customHeight="1" thickTop="1" thickBot="1">
      <c r="B20" s="856" t="s">
        <v>417</v>
      </c>
      <c r="C20" s="856"/>
      <c r="D20" s="856"/>
      <c r="E20" s="856"/>
      <c r="F20" s="856"/>
      <c r="G20" s="856"/>
      <c r="H20" s="856"/>
      <c r="J20" s="66"/>
      <c r="K20" s="63"/>
      <c r="L20" s="824"/>
      <c r="M20" s="66"/>
      <c r="O20" s="55" t="s">
        <v>49</v>
      </c>
      <c r="P20" s="806" t="s">
        <v>243</v>
      </c>
      <c r="Q20" s="806"/>
      <c r="R20" s="806"/>
      <c r="S20" s="807"/>
      <c r="T20" s="135"/>
      <c r="U20" s="365"/>
      <c r="V20" s="368"/>
      <c r="W20" s="369"/>
      <c r="X20" s="141" t="s">
        <v>25</v>
      </c>
      <c r="Y20" s="806" t="s">
        <v>240</v>
      </c>
      <c r="Z20" s="806"/>
      <c r="AA20" s="807"/>
      <c r="AB20" s="63"/>
      <c r="AC20" s="63"/>
      <c r="AD20" s="813"/>
      <c r="AF20" s="63"/>
      <c r="AG20" s="63"/>
      <c r="AH20" s="66"/>
      <c r="AI20" s="63"/>
      <c r="AJ20" s="63"/>
      <c r="AK20" s="152"/>
      <c r="AL20" s="66"/>
      <c r="AM20" s="371"/>
      <c r="AN20" s="808" t="s">
        <v>224</v>
      </c>
      <c r="AO20" s="809"/>
      <c r="AP20" s="217"/>
      <c r="AQ20" s="63"/>
      <c r="AR20" s="68"/>
      <c r="AS20" s="68"/>
      <c r="AV20" s="63"/>
    </row>
    <row r="21" spans="2:48" ht="24.75" customHeight="1" thickBot="1">
      <c r="B21" s="856"/>
      <c r="C21" s="856"/>
      <c r="D21" s="856"/>
      <c r="E21" s="856"/>
      <c r="F21" s="856"/>
      <c r="G21" s="856"/>
      <c r="H21" s="856"/>
      <c r="J21" s="66"/>
      <c r="K21" s="63"/>
      <c r="L21" s="824"/>
      <c r="M21" s="66"/>
      <c r="O21" s="820"/>
      <c r="P21" s="864"/>
      <c r="Q21" s="864"/>
      <c r="R21" s="864"/>
      <c r="S21" s="62" t="s">
        <v>13</v>
      </c>
      <c r="T21" s="135"/>
      <c r="U21" s="135"/>
      <c r="V21" s="135"/>
      <c r="W21" s="135"/>
      <c r="X21" s="810">
        <f>+O18-X18</f>
        <v>0</v>
      </c>
      <c r="Y21" s="811"/>
      <c r="Z21" s="811"/>
      <c r="AA21" s="62" t="s">
        <v>4</v>
      </c>
      <c r="AB21" s="137"/>
      <c r="AC21" s="63"/>
      <c r="AD21" s="814"/>
      <c r="AF21" s="63"/>
      <c r="AG21" s="63"/>
      <c r="AH21" s="66"/>
      <c r="AI21" s="63"/>
      <c r="AJ21" s="63"/>
      <c r="AK21" s="63"/>
      <c r="AL21" s="63"/>
      <c r="AM21" s="152"/>
      <c r="AN21" s="357"/>
      <c r="AO21" s="54" t="s">
        <v>38</v>
      </c>
      <c r="AP21" s="217"/>
      <c r="AQ21" s="63"/>
      <c r="AR21" s="216"/>
      <c r="AS21" s="216"/>
      <c r="AT21"/>
      <c r="AU21"/>
    </row>
    <row r="22" spans="2:48" ht="24.75" customHeight="1" thickTop="1" thickBot="1">
      <c r="B22" s="857"/>
      <c r="C22" s="857"/>
      <c r="D22" s="857"/>
      <c r="E22" s="857"/>
      <c r="F22" s="857"/>
      <c r="G22" s="857"/>
      <c r="H22" s="857"/>
      <c r="J22" s="66"/>
      <c r="K22" s="63"/>
      <c r="L22" s="824"/>
      <c r="M22" s="66"/>
      <c r="O22" s="880" t="str">
        <f>+IF(O21=0,"",IF(O18&lt;O21,"エラー !：④の内数である⑤の量が④を超えています",""))</f>
        <v/>
      </c>
      <c r="P22" s="880"/>
      <c r="Q22" s="880"/>
      <c r="R22" s="880"/>
      <c r="S22" s="880"/>
      <c r="T22" s="880"/>
      <c r="U22" s="880"/>
      <c r="V22" s="136"/>
      <c r="W22" s="136"/>
      <c r="X22" s="136"/>
      <c r="Y22" s="136"/>
      <c r="Z22" s="136"/>
      <c r="AA22" s="136"/>
      <c r="AB22" s="63"/>
      <c r="AC22" s="63"/>
      <c r="AD22" s="211"/>
      <c r="AF22" s="63"/>
      <c r="AG22" s="63"/>
      <c r="AH22" s="66"/>
      <c r="AI22" s="63"/>
      <c r="AJ22" s="63"/>
      <c r="AK22" s="63"/>
      <c r="AL22" s="63"/>
      <c r="AM22" s="63"/>
    </row>
    <row r="23" spans="2:48" ht="27" customHeight="1" thickTop="1" thickBot="1">
      <c r="B23" s="852" t="s">
        <v>156</v>
      </c>
      <c r="C23" s="849"/>
      <c r="D23" s="849"/>
      <c r="E23" s="853"/>
      <c r="F23" s="848" t="s">
        <v>418</v>
      </c>
      <c r="G23" s="849"/>
      <c r="H23" s="850"/>
      <c r="J23" s="66"/>
      <c r="K23" s="63"/>
      <c r="L23" s="824"/>
      <c r="M23" s="66"/>
      <c r="N23" s="58"/>
      <c r="O23" s="61" t="s">
        <v>73</v>
      </c>
      <c r="P23" s="822" t="s">
        <v>259</v>
      </c>
      <c r="Q23" s="822"/>
      <c r="R23" s="822"/>
      <c r="S23" s="809"/>
      <c r="T23" s="818"/>
      <c r="U23" s="819"/>
      <c r="V23" s="819"/>
      <c r="W23" s="819"/>
      <c r="AB23" s="63"/>
      <c r="AC23" s="63"/>
      <c r="AD23" s="216"/>
      <c r="AE23"/>
      <c r="AF23"/>
      <c r="AG23"/>
      <c r="AH23" s="373"/>
      <c r="AI23" s="216"/>
      <c r="AJ23" s="63"/>
      <c r="AK23" s="63"/>
      <c r="AL23" s="63"/>
      <c r="AM23" s="156"/>
      <c r="AO23" s="63"/>
      <c r="AQ23" s="59"/>
      <c r="AR23" s="141" t="s">
        <v>149</v>
      </c>
      <c r="AS23" s="806" t="s">
        <v>150</v>
      </c>
      <c r="AT23" s="806"/>
      <c r="AU23" s="807"/>
    </row>
    <row r="24" spans="2:48" ht="27" customHeight="1" thickBot="1">
      <c r="B24" s="839" t="s">
        <v>157</v>
      </c>
      <c r="C24" s="822"/>
      <c r="D24" s="822"/>
      <c r="E24" s="809"/>
      <c r="F24" s="800">
        <v>0</v>
      </c>
      <c r="G24" s="801"/>
      <c r="H24" s="221" t="s">
        <v>155</v>
      </c>
      <c r="J24" s="66"/>
      <c r="K24" s="63"/>
      <c r="L24" s="825"/>
      <c r="O24" s="802"/>
      <c r="P24" s="817"/>
      <c r="Q24" s="817"/>
      <c r="R24" s="817"/>
      <c r="S24" s="54" t="s">
        <v>34</v>
      </c>
      <c r="T24"/>
      <c r="U24"/>
      <c r="V24"/>
      <c r="W24"/>
      <c r="AB24" s="63"/>
      <c r="AC24" s="63"/>
      <c r="AD24" s="216"/>
      <c r="AE24"/>
      <c r="AF24"/>
      <c r="AG24"/>
      <c r="AH24" s="373"/>
      <c r="AI24" s="216"/>
      <c r="AJ24" s="63"/>
      <c r="AK24" s="146"/>
      <c r="AL24" s="63"/>
      <c r="AM24" s="63"/>
      <c r="AP24" s="66"/>
      <c r="AQ24" s="151"/>
      <c r="AR24" s="810">
        <f>+ROUND(AT16,2)+ROUND(Z28,2)</f>
        <v>0</v>
      </c>
      <c r="AS24" s="811"/>
      <c r="AT24" s="811"/>
      <c r="AU24" s="62" t="s">
        <v>13</v>
      </c>
    </row>
    <row r="25" spans="2:48" ht="27" customHeight="1" thickBot="1">
      <c r="B25" s="839" t="s">
        <v>158</v>
      </c>
      <c r="C25" s="822"/>
      <c r="D25" s="822"/>
      <c r="E25" s="809"/>
      <c r="F25" s="800">
        <v>0</v>
      </c>
      <c r="G25" s="801"/>
      <c r="H25" s="221" t="s">
        <v>155</v>
      </c>
      <c r="J25" s="66"/>
      <c r="K25" s="63"/>
      <c r="O25" s="63"/>
      <c r="P25" s="63"/>
      <c r="Q25" s="63"/>
      <c r="R25" s="63"/>
      <c r="S25" s="63"/>
      <c r="T25" s="63"/>
      <c r="U25" s="63"/>
      <c r="AD25" s="155"/>
      <c r="AG25" s="63"/>
      <c r="AH25" s="66"/>
      <c r="AI25" s="63"/>
      <c r="AJ25" s="63"/>
      <c r="AK25" s="212"/>
      <c r="AL25" s="212"/>
      <c r="AM25" s="212"/>
      <c r="AP25" s="375"/>
      <c r="AQ25" s="132"/>
    </row>
    <row r="26" spans="2:48" ht="27" customHeight="1" thickTop="1" thickBot="1">
      <c r="B26" s="839" t="s">
        <v>159</v>
      </c>
      <c r="C26" s="822"/>
      <c r="D26" s="822"/>
      <c r="E26" s="809"/>
      <c r="F26" s="800">
        <v>0</v>
      </c>
      <c r="G26" s="801"/>
      <c r="H26" s="221" t="s">
        <v>155</v>
      </c>
      <c r="J26" s="66"/>
      <c r="K26" s="149"/>
      <c r="L26" s="812" t="s">
        <v>35</v>
      </c>
      <c r="M26" s="58"/>
      <c r="N26" s="58"/>
      <c r="O26" s="361" t="s">
        <v>139</v>
      </c>
      <c r="P26" s="822" t="s">
        <v>140</v>
      </c>
      <c r="Q26" s="822"/>
      <c r="R26" s="822"/>
      <c r="S26" s="809"/>
      <c r="T26" s="58"/>
      <c r="U26" s="58"/>
      <c r="V26" s="58"/>
      <c r="W26" s="58"/>
      <c r="X26" s="58"/>
      <c r="Y26" s="58"/>
      <c r="Z26" s="58"/>
      <c r="AA26" s="58"/>
      <c r="AB26" s="58"/>
      <c r="AC26" s="58"/>
      <c r="AD26" s="58"/>
      <c r="AE26" s="58"/>
      <c r="AF26" s="58"/>
      <c r="AG26" s="58"/>
      <c r="AH26" s="72"/>
      <c r="AI26" s="58"/>
      <c r="AJ26" s="59"/>
      <c r="AK26" s="141" t="s">
        <v>146</v>
      </c>
      <c r="AL26" s="806" t="s">
        <v>247</v>
      </c>
      <c r="AM26" s="806"/>
      <c r="AN26" s="806"/>
      <c r="AO26" s="807"/>
      <c r="AP26" s="377"/>
      <c r="AQ26" s="378"/>
      <c r="AR26" s="141" t="s">
        <v>151</v>
      </c>
      <c r="AS26" s="806" t="s">
        <v>397</v>
      </c>
      <c r="AT26" s="806"/>
      <c r="AU26" s="807"/>
    </row>
    <row r="27" spans="2:48" ht="27" customHeight="1" thickBot="1">
      <c r="B27" s="839" t="s">
        <v>161</v>
      </c>
      <c r="C27" s="822"/>
      <c r="D27" s="822"/>
      <c r="E27" s="809"/>
      <c r="F27" s="800">
        <v>0</v>
      </c>
      <c r="G27" s="801"/>
      <c r="H27" s="221" t="s">
        <v>155</v>
      </c>
      <c r="L27" s="813"/>
      <c r="O27" s="815">
        <f>+Q30+ROUND(Q33,2)</f>
        <v>0.01</v>
      </c>
      <c r="P27" s="840"/>
      <c r="Q27" s="840"/>
      <c r="R27" s="840"/>
      <c r="S27" s="54" t="s">
        <v>38</v>
      </c>
      <c r="T27" s="75"/>
      <c r="U27" s="75"/>
      <c r="X27" s="73" t="s">
        <v>39</v>
      </c>
      <c r="Y27" s="76"/>
      <c r="AG27" s="63"/>
      <c r="AH27" s="63"/>
      <c r="AI27" s="63"/>
      <c r="AJ27" s="63"/>
      <c r="AK27" s="810">
        <f>+AG18+O27</f>
        <v>0.01</v>
      </c>
      <c r="AL27" s="811"/>
      <c r="AM27" s="811"/>
      <c r="AN27" s="811"/>
      <c r="AO27" s="62" t="s">
        <v>13</v>
      </c>
      <c r="AP27" s="375"/>
      <c r="AQ27" s="132"/>
      <c r="AR27" s="820"/>
      <c r="AS27" s="821"/>
      <c r="AT27" s="821"/>
      <c r="AU27" s="62" t="s">
        <v>13</v>
      </c>
    </row>
    <row r="28" spans="2:48" ht="27" customHeight="1" thickTop="1" thickBot="1">
      <c r="B28" s="839" t="s">
        <v>162</v>
      </c>
      <c r="C28" s="822"/>
      <c r="D28" s="822"/>
      <c r="E28" s="809"/>
      <c r="F28" s="800">
        <v>0</v>
      </c>
      <c r="G28" s="801"/>
      <c r="H28" s="221" t="s">
        <v>155</v>
      </c>
      <c r="L28" s="813"/>
      <c r="O28" s="66"/>
      <c r="T28" s="63"/>
      <c r="U28" s="63"/>
      <c r="X28" s="875" t="s">
        <v>134</v>
      </c>
      <c r="Y28" s="876"/>
      <c r="Z28" s="802"/>
      <c r="AA28" s="803"/>
      <c r="AB28" s="803"/>
      <c r="AC28" s="803"/>
      <c r="AD28" s="803"/>
      <c r="AE28" s="54" t="s">
        <v>13</v>
      </c>
      <c r="AG28" s="63"/>
      <c r="AH28" s="63"/>
      <c r="AM28" s="374"/>
      <c r="AP28" s="375"/>
      <c r="AQ28" s="132"/>
      <c r="AR28" s="603" t="str">
        <f>+IF(AR27=0,"",IF(AK27&lt;(AR24+AR27+AR31),"エラー !：⑩の内数である（⑫+⑬＋⑭）の量が⑩を超えています",""))</f>
        <v/>
      </c>
      <c r="AS28" s="602"/>
      <c r="AT28" s="602"/>
      <c r="AU28" s="602"/>
    </row>
    <row r="29" spans="2:48" ht="27" customHeight="1" thickTop="1" thickBot="1">
      <c r="B29" s="839" t="s">
        <v>163</v>
      </c>
      <c r="C29" s="822"/>
      <c r="D29" s="822"/>
      <c r="E29" s="809"/>
      <c r="F29" s="800">
        <v>0</v>
      </c>
      <c r="G29" s="801"/>
      <c r="H29" s="221" t="s">
        <v>155</v>
      </c>
      <c r="L29" s="813"/>
      <c r="O29" s="66"/>
      <c r="P29" s="149"/>
      <c r="Q29" s="61" t="s">
        <v>142</v>
      </c>
      <c r="R29" s="822" t="s">
        <v>33</v>
      </c>
      <c r="S29" s="844"/>
      <c r="T29" s="844"/>
      <c r="U29" s="845"/>
      <c r="V29" s="58"/>
      <c r="W29" s="77"/>
      <c r="X29" s="875" t="s">
        <v>227</v>
      </c>
      <c r="Y29" s="876"/>
      <c r="Z29" s="802">
        <v>0.01</v>
      </c>
      <c r="AA29" s="803"/>
      <c r="AB29" s="803"/>
      <c r="AC29" s="803"/>
      <c r="AD29" s="803"/>
      <c r="AE29" s="54" t="s">
        <v>13</v>
      </c>
      <c r="AG29" s="63"/>
      <c r="AH29" s="63"/>
      <c r="AI29" s="63"/>
      <c r="AJ29" s="63"/>
      <c r="AK29" s="141" t="s">
        <v>147</v>
      </c>
      <c r="AL29" s="806" t="s">
        <v>148</v>
      </c>
      <c r="AM29" s="806"/>
      <c r="AN29" s="806"/>
      <c r="AO29" s="807"/>
      <c r="AP29" s="376"/>
      <c r="AQ29" s="379"/>
      <c r="AR29" s="903" t="s">
        <v>152</v>
      </c>
      <c r="AS29" s="899" t="s">
        <v>398</v>
      </c>
      <c r="AT29" s="899"/>
      <c r="AU29" s="900"/>
    </row>
    <row r="30" spans="2:48" ht="27" customHeight="1" thickBot="1">
      <c r="B30" s="839" t="s">
        <v>164</v>
      </c>
      <c r="C30" s="822"/>
      <c r="D30" s="822"/>
      <c r="E30" s="809"/>
      <c r="F30" s="800">
        <v>0</v>
      </c>
      <c r="G30" s="801"/>
      <c r="H30" s="221" t="s">
        <v>155</v>
      </c>
      <c r="L30" s="813"/>
      <c r="O30" s="66"/>
      <c r="Q30" s="815">
        <f>+ROUND(Z28,2)+ROUND(Z29,2)+ROUND(Z30,2)</f>
        <v>0.01</v>
      </c>
      <c r="R30" s="840"/>
      <c r="S30" s="840"/>
      <c r="T30" s="840"/>
      <c r="U30" s="54" t="s">
        <v>16</v>
      </c>
      <c r="X30" s="875" t="s">
        <v>145</v>
      </c>
      <c r="Y30" s="876"/>
      <c r="Z30" s="802"/>
      <c r="AA30" s="803"/>
      <c r="AB30" s="803"/>
      <c r="AC30" s="803"/>
      <c r="AD30" s="803"/>
      <c r="AE30" s="54" t="s">
        <v>13</v>
      </c>
      <c r="AK30" s="820">
        <v>0.01</v>
      </c>
      <c r="AL30" s="821"/>
      <c r="AM30" s="821"/>
      <c r="AN30" s="821"/>
      <c r="AO30" s="62" t="s">
        <v>13</v>
      </c>
      <c r="AR30" s="904"/>
      <c r="AS30" s="901"/>
      <c r="AT30" s="901"/>
      <c r="AU30" s="902"/>
    </row>
    <row r="31" spans="2:48" ht="27" customHeight="1" thickTop="1" thickBot="1">
      <c r="B31" s="839" t="s">
        <v>165</v>
      </c>
      <c r="C31" s="822"/>
      <c r="D31" s="822"/>
      <c r="E31" s="809"/>
      <c r="F31" s="800">
        <v>0</v>
      </c>
      <c r="G31" s="801"/>
      <c r="H31" s="221" t="s">
        <v>155</v>
      </c>
      <c r="L31" s="813"/>
      <c r="O31" s="66"/>
      <c r="X31"/>
      <c r="Y31"/>
      <c r="Z31" s="78" t="s">
        <v>350</v>
      </c>
      <c r="AJ31" s="132"/>
      <c r="AK31" s="872" t="str">
        <f>+IF(AK30=0,"",IF(AK27&lt;AK30,"エラー !：⑩の内数である⑪の量が⑩を超えています",""))</f>
        <v/>
      </c>
      <c r="AL31" s="872"/>
      <c r="AM31" s="872"/>
      <c r="AN31" s="872"/>
      <c r="AO31" s="872"/>
      <c r="AP31" s="872"/>
      <c r="AQ31" s="51"/>
      <c r="AR31" s="897"/>
      <c r="AS31" s="898"/>
      <c r="AT31" s="898"/>
      <c r="AU31" s="167" t="s">
        <v>13</v>
      </c>
    </row>
    <row r="32" spans="2:48" ht="27" customHeight="1" thickTop="1" thickBot="1">
      <c r="B32" s="839" t="s">
        <v>374</v>
      </c>
      <c r="C32" s="822"/>
      <c r="D32" s="822"/>
      <c r="E32" s="809"/>
      <c r="F32" s="800">
        <v>0</v>
      </c>
      <c r="G32" s="801"/>
      <c r="H32" s="221" t="s">
        <v>155</v>
      </c>
      <c r="L32" s="813"/>
      <c r="O32" s="66"/>
      <c r="P32" s="149"/>
      <c r="Q32" s="61" t="s">
        <v>144</v>
      </c>
      <c r="R32" s="822" t="s">
        <v>37</v>
      </c>
      <c r="S32" s="844"/>
      <c r="T32" s="844"/>
      <c r="U32" s="845"/>
      <c r="V32" s="63"/>
      <c r="W32" s="63"/>
      <c r="X32"/>
      <c r="Y32"/>
      <c r="Z32" s="877" t="s">
        <v>294</v>
      </c>
      <c r="AA32" s="858"/>
      <c r="AB32" s="858"/>
      <c r="AC32" s="858"/>
      <c r="AD32" s="858"/>
      <c r="AE32" s="858"/>
      <c r="AF32" s="858" t="s">
        <v>295</v>
      </c>
      <c r="AG32" s="858"/>
      <c r="AH32" s="858"/>
      <c r="AI32" s="858"/>
      <c r="AJ32" s="858" t="s">
        <v>351</v>
      </c>
      <c r="AK32" s="858"/>
      <c r="AL32" s="858"/>
      <c r="AM32" s="858"/>
      <c r="AN32" s="861"/>
      <c r="AO32" s="214"/>
      <c r="AR32" s="604" t="str">
        <f>+IF(AR31=0,"",IF(AK27&lt;(AR24+AR27+AR31),"エラー !：⑩の内数である（⑫+⑬＋⑭）の量が⑩を超えています",""))</f>
        <v/>
      </c>
      <c r="AS32" s="601"/>
      <c r="AT32" s="601"/>
      <c r="AU32" s="601"/>
    </row>
    <row r="33" spans="2:61" ht="27" customHeight="1" thickBot="1">
      <c r="B33" s="841" t="s">
        <v>375</v>
      </c>
      <c r="C33" s="842"/>
      <c r="D33" s="842"/>
      <c r="E33" s="843"/>
      <c r="F33" s="846">
        <v>0</v>
      </c>
      <c r="G33" s="847"/>
      <c r="H33" s="222" t="s">
        <v>155</v>
      </c>
      <c r="L33" s="814"/>
      <c r="Q33" s="802"/>
      <c r="R33" s="803"/>
      <c r="S33" s="803"/>
      <c r="T33" s="803"/>
      <c r="U33" s="54" t="s">
        <v>38</v>
      </c>
      <c r="V33" s="63"/>
      <c r="W33" s="63"/>
      <c r="X33"/>
      <c r="Y33"/>
      <c r="Z33" s="878"/>
      <c r="AA33" s="859"/>
      <c r="AB33" s="859"/>
      <c r="AC33" s="859"/>
      <c r="AD33" s="859"/>
      <c r="AE33" s="859"/>
      <c r="AF33" s="859"/>
      <c r="AG33" s="859"/>
      <c r="AH33" s="859"/>
      <c r="AI33" s="859"/>
      <c r="AJ33" s="859"/>
      <c r="AK33" s="859"/>
      <c r="AL33" s="859"/>
      <c r="AM33" s="859"/>
      <c r="AN33" s="862"/>
      <c r="AO33" s="214"/>
    </row>
    <row r="34" spans="2:61" ht="18" customHeight="1">
      <c r="C34" s="432" t="str">
        <f>+IF(F30=0,"",IF(F29&lt;F30,"エラー !：上の表は、⑩の内数である⑪の量が⑩を超えています",""))</f>
        <v/>
      </c>
      <c r="Z34" s="879"/>
      <c r="AA34" s="860"/>
      <c r="AB34" s="860"/>
      <c r="AC34" s="860"/>
      <c r="AD34" s="860"/>
      <c r="AE34" s="860"/>
      <c r="AF34" s="860"/>
      <c r="AG34" s="860"/>
      <c r="AH34" s="860"/>
      <c r="AI34" s="860"/>
      <c r="AJ34" s="860"/>
      <c r="AK34" s="860"/>
      <c r="AL34" s="860"/>
      <c r="AM34" s="860"/>
      <c r="AN34" s="863"/>
      <c r="AO34" s="214"/>
    </row>
    <row r="35" spans="2:61" ht="15" customHeight="1">
      <c r="C35" s="433" t="str">
        <f>+IF(F31=0,"",IF(F29&lt;F31,"エラー !：上の表は、⑩の内数である⑫の量が⑩を超えています",""))</f>
        <v/>
      </c>
      <c r="AE35" s="75"/>
      <c r="AF35" s="75"/>
      <c r="AG35" s="75"/>
      <c r="AH35" s="75"/>
      <c r="AI35" s="75"/>
      <c r="AJ35" s="75"/>
      <c r="AK35" s="63"/>
      <c r="AL35" s="63"/>
      <c r="AM35" s="63"/>
      <c r="AN35" s="63"/>
      <c r="AO35" s="63"/>
      <c r="AP35" s="63"/>
      <c r="AQ35" s="63"/>
    </row>
    <row r="36" spans="2:61" ht="15" customHeight="1">
      <c r="C36" s="433" t="str">
        <f>+IF(F32=0,"",IF(F29&lt;F32,"エラー !：上の表は、⑩の内数である⑬の量が⑩を超えています",""))</f>
        <v/>
      </c>
      <c r="AE36" s="75"/>
      <c r="AF36" s="75"/>
      <c r="AG36" s="75"/>
      <c r="AH36" s="75"/>
      <c r="AI36" s="75"/>
      <c r="AJ36" s="75"/>
      <c r="AK36" s="75"/>
      <c r="AL36" s="157"/>
      <c r="AM36" s="157"/>
      <c r="AN36" s="132"/>
      <c r="AO36" s="63"/>
      <c r="AP36" s="63"/>
      <c r="AQ36" s="63"/>
      <c r="AR36" s="63"/>
      <c r="AS36" s="63"/>
      <c r="AT36" s="63"/>
      <c r="AU36" s="63"/>
      <c r="AV36" s="358"/>
      <c r="AW36" s="63"/>
      <c r="AX36" s="63"/>
      <c r="AY36" s="63"/>
      <c r="AZ36" s="63"/>
      <c r="BA36" s="63"/>
      <c r="BB36" s="63"/>
      <c r="BC36" s="63"/>
    </row>
    <row r="37" spans="2:61" ht="15" customHeight="1">
      <c r="C37" s="433" t="str">
        <f>+IF(F33=0,"",IF(F29&lt;F33,"エラー !：上の表は、⑩の内数である⑭の量が⑩を超えています",""))</f>
        <v/>
      </c>
      <c r="I37" s="79"/>
      <c r="J37" s="79"/>
      <c r="Q37" s="79"/>
      <c r="R37" s="79"/>
      <c r="S37" s="79"/>
      <c r="AE37" s="63"/>
      <c r="AF37" s="63"/>
      <c r="AG37" s="63"/>
      <c r="AH37" s="63"/>
      <c r="AI37" s="63"/>
      <c r="AJ37" s="63"/>
      <c r="AK37" s="75"/>
      <c r="AL37" s="132"/>
      <c r="AM37" s="132"/>
      <c r="AN37" s="132"/>
      <c r="AO37" s="63"/>
      <c r="AP37" s="63"/>
      <c r="AQ37" s="63"/>
      <c r="AR37" s="63"/>
      <c r="AS37" s="63"/>
      <c r="AT37" s="75"/>
      <c r="AU37" s="75"/>
      <c r="AV37" s="358"/>
      <c r="AW37" s="63"/>
      <c r="AX37" s="63"/>
      <c r="AY37" s="63"/>
      <c r="AZ37" s="63"/>
      <c r="BA37" s="63"/>
      <c r="BB37" s="63"/>
      <c r="BC37" s="63"/>
    </row>
    <row r="38" spans="2:61" ht="13.5">
      <c r="I38" s="79"/>
      <c r="J38" s="79"/>
      <c r="Q38" s="79"/>
      <c r="R38" s="79"/>
      <c r="S38" s="79"/>
      <c r="AE38" s="63"/>
      <c r="AF38" s="63"/>
      <c r="AG38" s="63"/>
      <c r="AH38" s="63"/>
      <c r="AI38" s="63"/>
      <c r="AJ38" s="63"/>
      <c r="AK38" s="75"/>
      <c r="AL38" s="132"/>
      <c r="AM38" s="132"/>
      <c r="AN38" s="132"/>
      <c r="AO38" s="63"/>
      <c r="AP38" s="63"/>
      <c r="AQ38" s="63"/>
      <c r="AR38" s="132"/>
      <c r="AS38" s="157"/>
      <c r="AT38" s="75"/>
      <c r="AU38" s="75"/>
      <c r="AV38" s="358"/>
      <c r="AW38" s="63"/>
      <c r="AX38" s="63"/>
      <c r="AY38" s="63"/>
      <c r="AZ38" s="63"/>
      <c r="BA38" s="63"/>
      <c r="BB38" s="63"/>
      <c r="BC38" s="63"/>
    </row>
    <row r="39" spans="2:61" ht="13.5">
      <c r="I39" s="79"/>
      <c r="J39" s="79"/>
      <c r="Q39" s="79"/>
      <c r="R39" s="79"/>
      <c r="S39" s="79"/>
      <c r="AE39" s="63"/>
      <c r="AF39" s="63"/>
      <c r="AG39" s="63"/>
      <c r="AH39" s="63"/>
      <c r="AI39" s="63"/>
      <c r="AJ39" s="63"/>
      <c r="AK39" s="75"/>
      <c r="AL39" s="132"/>
      <c r="AM39" s="132"/>
      <c r="AN39" s="132"/>
      <c r="AO39" s="63"/>
      <c r="AP39" s="63"/>
      <c r="AQ39" s="63"/>
      <c r="AR39" s="132"/>
      <c r="AS39" s="75"/>
      <c r="AT39" s="75"/>
      <c r="AU39" s="75"/>
      <c r="AV39" s="358"/>
      <c r="AW39" s="63"/>
      <c r="AX39" s="63"/>
      <c r="AY39" s="63"/>
      <c r="AZ39" s="63"/>
      <c r="BA39" s="63"/>
      <c r="BB39" s="63"/>
      <c r="BC39" s="63"/>
    </row>
    <row r="40" spans="2:61" ht="13.5">
      <c r="I40" s="79"/>
      <c r="J40" s="79"/>
      <c r="Q40" s="79"/>
      <c r="R40" s="79"/>
      <c r="S40" s="79"/>
      <c r="AE40" s="63"/>
      <c r="AF40" s="63"/>
      <c r="AG40" s="63"/>
      <c r="AH40" s="63"/>
      <c r="AI40" s="63"/>
      <c r="AJ40" s="63"/>
      <c r="AK40" s="75"/>
      <c r="AL40" s="132"/>
      <c r="AM40" s="132"/>
      <c r="AN40" s="132"/>
      <c r="AO40" s="63"/>
      <c r="AP40" s="63"/>
      <c r="AQ40" s="63"/>
      <c r="AR40" s="132"/>
      <c r="AS40" s="75"/>
      <c r="AT40" s="75"/>
      <c r="AU40" s="75"/>
      <c r="AV40" s="358"/>
      <c r="AW40" s="63"/>
      <c r="AX40" s="63"/>
      <c r="AY40" s="63"/>
      <c r="AZ40" s="63"/>
      <c r="BA40" s="63"/>
      <c r="BB40" s="63"/>
      <c r="BC40" s="63"/>
    </row>
    <row r="41" spans="2:61" ht="13.5">
      <c r="I41" s="79"/>
      <c r="J41" s="79"/>
      <c r="Q41" s="79"/>
      <c r="R41" s="79"/>
      <c r="S41" s="79"/>
      <c r="AE41" s="63"/>
      <c r="AF41" s="63"/>
      <c r="AG41" s="63"/>
      <c r="AH41" s="63"/>
      <c r="AI41" s="63"/>
      <c r="AJ41" s="63"/>
      <c r="AK41" s="63"/>
      <c r="AL41" s="63"/>
      <c r="AM41" s="63"/>
      <c r="AN41" s="63"/>
      <c r="AO41" s="63"/>
      <c r="AP41" s="63"/>
      <c r="AQ41" s="63"/>
      <c r="AR41" s="132"/>
      <c r="AS41" s="75"/>
      <c r="AT41" s="75"/>
      <c r="AU41" s="75"/>
      <c r="AV41" s="358"/>
      <c r="AW41" s="63"/>
      <c r="AX41" s="63"/>
      <c r="AY41" s="63"/>
      <c r="AZ41" s="63"/>
      <c r="BA41" s="63"/>
      <c r="BB41" s="63"/>
      <c r="BC41" s="63"/>
    </row>
    <row r="42" spans="2:61" ht="13.5">
      <c r="H42" s="79"/>
      <c r="I42" s="79"/>
      <c r="J42" s="79"/>
      <c r="Q42" s="79"/>
      <c r="R42" s="79"/>
      <c r="S42" s="79"/>
      <c r="AP42" s="63"/>
      <c r="AQ42" s="63"/>
      <c r="AR42" s="132"/>
      <c r="AS42" s="75"/>
      <c r="AV42" s="63"/>
      <c r="AW42" s="63"/>
      <c r="AX42" s="63"/>
      <c r="AY42" s="63"/>
      <c r="AZ42" s="63"/>
      <c r="BA42" s="63"/>
      <c r="BB42" s="63"/>
      <c r="BC42" s="63"/>
    </row>
    <row r="43" spans="2:61">
      <c r="H43" s="79"/>
      <c r="I43" s="79"/>
      <c r="J43" s="79"/>
      <c r="Q43" s="79"/>
      <c r="R43" s="79"/>
      <c r="S43" s="79"/>
      <c r="AV43" s="358"/>
      <c r="AW43" s="63"/>
      <c r="AX43" s="63"/>
      <c r="AY43" s="63"/>
      <c r="AZ43" s="63"/>
      <c r="BA43" s="63"/>
      <c r="BB43" s="63"/>
      <c r="BC43" s="63"/>
    </row>
    <row r="44" spans="2:61">
      <c r="H44" s="79"/>
      <c r="I44" s="79"/>
      <c r="J44" s="79"/>
      <c r="Q44" s="79"/>
      <c r="R44" s="79"/>
      <c r="S44" s="79"/>
      <c r="AV44" s="358"/>
      <c r="AW44" s="63"/>
      <c r="AX44" s="63"/>
      <c r="AY44" s="63"/>
      <c r="AZ44" s="63"/>
      <c r="BA44" s="63"/>
      <c r="BB44" s="63"/>
      <c r="BC44" s="63"/>
    </row>
    <row r="45" spans="2:61">
      <c r="H45" s="79"/>
      <c r="I45" s="79"/>
      <c r="J45" s="79"/>
      <c r="Q45" s="79"/>
      <c r="R45" s="79"/>
      <c r="S45" s="79"/>
    </row>
    <row r="46" spans="2:61">
      <c r="H46" s="79"/>
      <c r="I46" s="79"/>
      <c r="J46" s="79"/>
      <c r="Q46" s="79"/>
      <c r="R46" s="79"/>
      <c r="S46" s="79"/>
    </row>
    <row r="47" spans="2:61" ht="13.5">
      <c r="H47" s="79"/>
      <c r="I47" s="79"/>
      <c r="J47" s="79"/>
      <c r="Q47" s="79"/>
      <c r="R47" s="79"/>
      <c r="S47" s="79"/>
      <c r="BG47" s="80"/>
      <c r="BH47" s="80"/>
      <c r="BI47" s="78"/>
    </row>
    <row r="48" spans="2:61">
      <c r="H48" s="79"/>
      <c r="I48" s="79"/>
      <c r="J48" s="79"/>
      <c r="Q48" s="79"/>
      <c r="R48" s="79"/>
      <c r="S48" s="79"/>
      <c r="BG48" s="78"/>
    </row>
    <row r="49" spans="7:61">
      <c r="G49" s="79"/>
      <c r="H49" s="79"/>
      <c r="I49" s="79"/>
      <c r="J49" s="79"/>
      <c r="Q49" s="79"/>
      <c r="R49" s="79"/>
      <c r="S49" s="79"/>
      <c r="BD49" s="78"/>
      <c r="BE49" s="78"/>
      <c r="BF49" s="78"/>
      <c r="BG49" s="78"/>
    </row>
    <row r="50" spans="7:61">
      <c r="G50" s="79"/>
      <c r="H50" s="79"/>
      <c r="I50" s="79"/>
      <c r="J50" s="79"/>
      <c r="Q50" s="79"/>
      <c r="R50" s="79"/>
      <c r="S50" s="79"/>
      <c r="BD50" s="78"/>
      <c r="BE50" s="78"/>
      <c r="BF50" s="78"/>
      <c r="BG50" s="78"/>
    </row>
    <row r="51" spans="7:61">
      <c r="G51" s="79"/>
      <c r="H51" s="79"/>
      <c r="I51" s="79"/>
      <c r="J51" s="79"/>
      <c r="Q51" s="79"/>
      <c r="R51" s="79"/>
      <c r="S51" s="79"/>
      <c r="BD51" s="78"/>
      <c r="BE51" s="78"/>
      <c r="BF51" s="78"/>
      <c r="BG51" s="78"/>
    </row>
    <row r="52" spans="7:61">
      <c r="G52" s="79"/>
      <c r="H52" s="79"/>
      <c r="I52" s="79"/>
      <c r="J52" s="79"/>
      <c r="Q52" s="79"/>
      <c r="R52" s="79"/>
      <c r="S52" s="79"/>
      <c r="BD52" s="78"/>
      <c r="BE52" s="78"/>
      <c r="BF52" s="78"/>
      <c r="BG52" s="78"/>
    </row>
    <row r="53" spans="7:61">
      <c r="G53" s="79"/>
      <c r="H53" s="79"/>
      <c r="I53" s="79"/>
      <c r="J53" s="79"/>
      <c r="Q53" s="79"/>
      <c r="R53" s="79"/>
      <c r="S53" s="79"/>
      <c r="BD53" s="78"/>
      <c r="BF53" s="78"/>
      <c r="BG53" s="78"/>
      <c r="BH53" s="78"/>
      <c r="BI53" s="78"/>
    </row>
    <row r="54" spans="7:61">
      <c r="G54" s="79"/>
      <c r="H54" s="79"/>
      <c r="I54" s="79"/>
      <c r="J54" s="79"/>
      <c r="Q54" s="79"/>
      <c r="R54" s="79"/>
      <c r="S54" s="79"/>
      <c r="BC54" s="78"/>
      <c r="BD54" s="81"/>
      <c r="BF54" s="78"/>
      <c r="BG54" s="78"/>
      <c r="BH54" s="78"/>
      <c r="BI54" s="78"/>
    </row>
    <row r="55" spans="7:61">
      <c r="G55" s="79"/>
      <c r="H55" s="79"/>
      <c r="I55" s="79"/>
      <c r="J55" s="79"/>
      <c r="Q55" s="79"/>
      <c r="R55" s="79"/>
      <c r="S55" s="79"/>
      <c r="BC55" s="78"/>
      <c r="BD55" s="81"/>
      <c r="BF55" s="78"/>
      <c r="BG55" s="78"/>
      <c r="BH55" s="78"/>
      <c r="BI55" s="78"/>
    </row>
    <row r="56" spans="7:61">
      <c r="G56" s="79"/>
      <c r="H56" s="79"/>
      <c r="I56" s="79"/>
      <c r="J56" s="79"/>
      <c r="Q56" s="79"/>
      <c r="R56" s="79"/>
      <c r="S56" s="79"/>
      <c r="BC56" s="78"/>
      <c r="BD56" s="81"/>
      <c r="BF56" s="78"/>
      <c r="BG56" s="78"/>
      <c r="BH56" s="78"/>
      <c r="BI56" s="78"/>
    </row>
    <row r="57" spans="7:61">
      <c r="G57" s="79"/>
      <c r="H57" s="79"/>
      <c r="BC57" s="78"/>
      <c r="BD57" s="81"/>
      <c r="BF57" s="78"/>
      <c r="BG57" s="78"/>
      <c r="BH57" s="78"/>
      <c r="BI57" s="78"/>
    </row>
    <row r="58" spans="7:61" ht="12.75">
      <c r="G58" s="79"/>
      <c r="H58" s="79"/>
      <c r="K58" s="79"/>
      <c r="L58" s="82"/>
      <c r="M58" s="79"/>
      <c r="N58" s="79"/>
      <c r="BC58" s="78"/>
      <c r="BD58" s="81"/>
      <c r="BF58" s="78"/>
      <c r="BG58" s="78"/>
      <c r="BH58" s="78"/>
      <c r="BI58" s="78"/>
    </row>
    <row r="59" spans="7:61">
      <c r="G59" s="79"/>
      <c r="H59" s="79"/>
      <c r="BC59" s="78"/>
      <c r="BD59" s="81"/>
      <c r="BF59" s="78"/>
      <c r="BG59" s="78"/>
      <c r="BH59" s="78"/>
      <c r="BI59" s="78"/>
    </row>
    <row r="60" spans="7:61">
      <c r="G60" s="79"/>
      <c r="H60" s="79"/>
      <c r="BC60" s="78"/>
      <c r="BD60" s="81"/>
      <c r="BF60" s="78"/>
      <c r="BG60" s="78"/>
      <c r="BH60" s="78"/>
      <c r="BI60" s="78"/>
    </row>
    <row r="61" spans="7:61">
      <c r="G61" s="79"/>
      <c r="H61" s="79"/>
      <c r="BC61" s="78"/>
      <c r="BD61" s="81"/>
      <c r="BF61" s="78"/>
      <c r="BG61" s="78"/>
      <c r="BH61" s="78"/>
      <c r="BI61" s="78"/>
    </row>
    <row r="62" spans="7:61">
      <c r="BC62" s="78"/>
      <c r="BD62" s="81"/>
      <c r="BF62" s="78"/>
      <c r="BG62" s="78"/>
      <c r="BH62" s="78"/>
      <c r="BI62" s="78"/>
    </row>
    <row r="63" spans="7:61">
      <c r="BC63" s="78"/>
      <c r="BD63" s="81"/>
      <c r="BF63" s="78"/>
      <c r="BG63" s="78"/>
      <c r="BH63" s="78"/>
      <c r="BI63" s="78"/>
    </row>
    <row r="64" spans="7:61">
      <c r="BC64" s="78"/>
      <c r="BD64" s="81"/>
      <c r="BF64" s="78"/>
      <c r="BG64" s="78"/>
      <c r="BH64" s="78"/>
      <c r="BI64" s="78"/>
    </row>
    <row r="65" spans="11:61">
      <c r="BC65" s="78"/>
      <c r="BD65" s="81"/>
      <c r="BF65" s="78"/>
      <c r="BG65" s="78"/>
      <c r="BH65" s="78"/>
      <c r="BI65" s="78"/>
    </row>
    <row r="66" spans="11:61">
      <c r="BC66" s="78"/>
      <c r="BD66" s="81"/>
      <c r="BF66" s="78"/>
      <c r="BG66" s="78"/>
      <c r="BH66" s="78"/>
      <c r="BI66" s="78"/>
    </row>
    <row r="67" spans="11:61">
      <c r="BC67" s="78"/>
      <c r="BD67" s="81"/>
      <c r="BF67" s="78"/>
      <c r="BG67" s="78"/>
      <c r="BH67" s="78"/>
      <c r="BI67" s="78"/>
    </row>
    <row r="69" spans="11:61" ht="12.75">
      <c r="K69" s="79"/>
      <c r="L69" s="82"/>
      <c r="M69" s="79"/>
      <c r="N69" s="79"/>
    </row>
    <row r="70" spans="11:61" ht="12.75">
      <c r="K70" s="79"/>
      <c r="L70" s="82"/>
      <c r="M70" s="79"/>
      <c r="N70" s="79"/>
    </row>
    <row r="71" spans="11:61" ht="12.75">
      <c r="K71" s="79"/>
      <c r="L71" s="82"/>
      <c r="M71" s="79"/>
      <c r="N71" s="79"/>
    </row>
    <row r="72" spans="11:61" ht="12.75">
      <c r="K72" s="79"/>
      <c r="L72" s="82"/>
      <c r="M72" s="79"/>
      <c r="N72" s="79"/>
    </row>
    <row r="73" spans="11:61" ht="12.75">
      <c r="K73" s="79"/>
      <c r="L73" s="82"/>
      <c r="M73" s="79"/>
      <c r="N73" s="79"/>
    </row>
    <row r="74" spans="11:61" ht="12.75">
      <c r="K74" s="79"/>
      <c r="L74" s="82"/>
      <c r="M74" s="79"/>
      <c r="N74" s="79"/>
    </row>
    <row r="75" spans="11:61" ht="12.75">
      <c r="K75" s="79"/>
      <c r="L75" s="82"/>
      <c r="M75" s="79"/>
      <c r="N75" s="79"/>
    </row>
    <row r="76" spans="11:61" ht="12.75">
      <c r="K76" s="79"/>
      <c r="L76" s="82"/>
      <c r="M76" s="79"/>
      <c r="N76" s="79"/>
    </row>
  </sheetData>
  <sheetProtection algorithmName="SHA-512" hashValue="4FSJ0lSYFCX0bjFj7FHYKVJuoCz/8o9O7ExU7zq6zzWsrU4kBJEh54R3UaeRWao5PpDgfg4pGFsZtkA/4FUQdA==" saltValue="zAhTZD203KqbmFSMrZUv5Q==" spinCount="100000" sheet="1" objects="1" scenarios="1"/>
  <mergeCells count="101">
    <mergeCell ref="Z32:AE34"/>
    <mergeCell ref="AF32:AI34"/>
    <mergeCell ref="AJ32:AN34"/>
    <mergeCell ref="AK31:AP31"/>
    <mergeCell ref="AS29:AU30"/>
    <mergeCell ref="AS26:AU26"/>
    <mergeCell ref="AR17:AS17"/>
    <mergeCell ref="AS23:AU23"/>
    <mergeCell ref="AH17:AK17"/>
    <mergeCell ref="AN17:AO17"/>
    <mergeCell ref="AR31:AT31"/>
    <mergeCell ref="AK27:AN27"/>
    <mergeCell ref="AR29:AR30"/>
    <mergeCell ref="AL29:AO29"/>
    <mergeCell ref="AK30:AN30"/>
    <mergeCell ref="AR27:AT27"/>
    <mergeCell ref="AL26:AO26"/>
    <mergeCell ref="Z30:AD30"/>
    <mergeCell ref="AR24:AT24"/>
    <mergeCell ref="AE5:AU5"/>
    <mergeCell ref="AO3:AQ4"/>
    <mergeCell ref="AR3:AS3"/>
    <mergeCell ref="AR4:AS4"/>
    <mergeCell ref="Y5:AC5"/>
    <mergeCell ref="AH14:AM14"/>
    <mergeCell ref="AG9:AL9"/>
    <mergeCell ref="P17:S17"/>
    <mergeCell ref="AN20:AO20"/>
    <mergeCell ref="AH8:AM8"/>
    <mergeCell ref="AH11:AM11"/>
    <mergeCell ref="AD9:AD14"/>
    <mergeCell ref="R7:U7"/>
    <mergeCell ref="AR18:AS18"/>
    <mergeCell ref="Y20:AA20"/>
    <mergeCell ref="AR16:AS16"/>
    <mergeCell ref="O12:R12"/>
    <mergeCell ref="O18:R18"/>
    <mergeCell ref="O15:R15"/>
    <mergeCell ref="P14:S14"/>
    <mergeCell ref="AG15:AL15"/>
    <mergeCell ref="AG12:AL12"/>
    <mergeCell ref="AG18:AJ18"/>
    <mergeCell ref="X30:Y30"/>
    <mergeCell ref="Z28:AD28"/>
    <mergeCell ref="P20:S20"/>
    <mergeCell ref="AD17:AD21"/>
    <mergeCell ref="P23:S23"/>
    <mergeCell ref="O22:U22"/>
    <mergeCell ref="O24:R24"/>
    <mergeCell ref="T17:W17"/>
    <mergeCell ref="P26:S26"/>
    <mergeCell ref="R29:U29"/>
    <mergeCell ref="O27:R27"/>
    <mergeCell ref="Y17:AA17"/>
    <mergeCell ref="X29:Y29"/>
    <mergeCell ref="Q30:T30"/>
    <mergeCell ref="Z29:AD29"/>
    <mergeCell ref="T23:W23"/>
    <mergeCell ref="F29:G29"/>
    <mergeCell ref="B25:E25"/>
    <mergeCell ref="O21:R21"/>
    <mergeCell ref="C8:J8"/>
    <mergeCell ref="B24:E24"/>
    <mergeCell ref="B33:E33"/>
    <mergeCell ref="L26:L33"/>
    <mergeCell ref="F32:G32"/>
    <mergeCell ref="F33:G33"/>
    <mergeCell ref="F30:G30"/>
    <mergeCell ref="B26:E26"/>
    <mergeCell ref="B32:E32"/>
    <mergeCell ref="B29:E29"/>
    <mergeCell ref="F9:H9"/>
    <mergeCell ref="B30:E30"/>
    <mergeCell ref="B31:E31"/>
    <mergeCell ref="Q33:T33"/>
    <mergeCell ref="R32:U32"/>
    <mergeCell ref="F31:G31"/>
    <mergeCell ref="L11:L24"/>
    <mergeCell ref="B20:H22"/>
    <mergeCell ref="B2:G3"/>
    <mergeCell ref="B7:C7"/>
    <mergeCell ref="B23:E23"/>
    <mergeCell ref="O16:AA16"/>
    <mergeCell ref="X18:Z18"/>
    <mergeCell ref="X21:Z21"/>
    <mergeCell ref="B28:E28"/>
    <mergeCell ref="X28:Y28"/>
    <mergeCell ref="F28:G28"/>
    <mergeCell ref="F27:G27"/>
    <mergeCell ref="F23:H23"/>
    <mergeCell ref="F24:G24"/>
    <mergeCell ref="B27:E27"/>
    <mergeCell ref="F25:G25"/>
    <mergeCell ref="D7:H7"/>
    <mergeCell ref="G11:H11"/>
    <mergeCell ref="G14:H14"/>
    <mergeCell ref="F15:G15"/>
    <mergeCell ref="F12:G12"/>
    <mergeCell ref="P11:S11"/>
    <mergeCell ref="F26:G26"/>
    <mergeCell ref="AA3:AC3"/>
  </mergeCells>
  <phoneticPr fontId="3"/>
  <dataValidations count="2">
    <dataValidation type="custom" allowBlank="1" showInputMessage="1" showErrorMessage="1" error="入力は少数第1位までにして下さい。" sqref="AT13:AT14 V7:W7">
      <formula1>V7=ROUND(V7,1)</formula1>
    </dataValidation>
    <dataValidation type="custom" allowBlank="1" showInputMessage="1" showErrorMessage="1" error="入力は少数第2位までにしてください。" sqref="AR31:AT31 F15:G15 O12:R12 O15:R15 O18:R18 O21:R21 O24:R24 AG9:AL9 AG12:AL12 AG15:AL15 AT16:AT18 AN21 Z28:AD30 Q33:T33 AK30:AN30 AR27:AT27 F24:G33">
      <formula1>F9=ROUND(F9,2)</formula1>
    </dataValidation>
  </dataValidations>
  <pageMargins left="0.59055118110236227" right="0.59055118110236227" top="0.62992125984251968" bottom="0.39370078740157483" header="0.51181102362204722" footer="0"/>
  <pageSetup paperSize="9" scale="70" orientation="landscape"/>
  <headerFooter alignWithMargins="0"/>
  <drawing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pageSetUpPr fitToPage="1"/>
  </sheetPr>
  <dimension ref="B1:BI76"/>
  <sheetViews>
    <sheetView showGridLines="0" topLeftCell="A16" zoomScaleNormal="100" workbookViewId="0">
      <selection activeCell="AK31" sqref="AK31:AP31"/>
    </sheetView>
  </sheetViews>
  <sheetFormatPr defaultColWidth="9" defaultRowHeight="12"/>
  <cols>
    <col min="1" max="2" width="2.875" style="50" customWidth="1"/>
    <col min="3" max="3" width="17.375" style="50" customWidth="1"/>
    <col min="4" max="5" width="2.875" style="50" customWidth="1"/>
    <col min="6" max="6" width="3" style="50" customWidth="1"/>
    <col min="7" max="7" width="11.5" style="50" customWidth="1"/>
    <col min="8" max="8" width="2.375" style="50" customWidth="1"/>
    <col min="9" max="10" width="2.5" style="50" customWidth="1"/>
    <col min="11" max="11" width="2.75" style="50" customWidth="1"/>
    <col min="12" max="12" width="2.875" style="50" customWidth="1"/>
    <col min="13" max="14" width="2.75" style="50" customWidth="1"/>
    <col min="15" max="15" width="3" style="50" customWidth="1"/>
    <col min="16" max="18" width="4.75" style="50" customWidth="1"/>
    <col min="19" max="21" width="2.875" style="50" customWidth="1"/>
    <col min="22" max="23" width="2.5" style="50" customWidth="1"/>
    <col min="24" max="24" width="2.875" style="50" customWidth="1"/>
    <col min="25" max="25" width="7.75" style="50" customWidth="1"/>
    <col min="26" max="26" width="4.75" style="50" customWidth="1"/>
    <col min="27" max="27" width="2" style="50" customWidth="1"/>
    <col min="28" max="29" width="2.375" style="50" customWidth="1"/>
    <col min="30" max="30" width="3.125" style="50" customWidth="1"/>
    <col min="31" max="32" width="2.375" style="50" customWidth="1"/>
    <col min="33" max="33" width="2.875" style="50" customWidth="1"/>
    <col min="34" max="34" width="7.75" style="50" customWidth="1"/>
    <col min="35" max="36" width="4.375" style="50" customWidth="1"/>
    <col min="37" max="37" width="3.375" style="50" customWidth="1"/>
    <col min="38" max="38" width="2.75" style="50" customWidth="1"/>
    <col min="39" max="39" width="2.875" style="50" customWidth="1"/>
    <col min="40" max="40" width="10.75" style="50" customWidth="1"/>
    <col min="41" max="41" width="2.875" style="50" customWidth="1"/>
    <col min="42" max="43" width="2.5" style="50" customWidth="1"/>
    <col min="44" max="44" width="2.75" style="50" customWidth="1"/>
    <col min="45" max="45" width="7.75" style="50" customWidth="1"/>
    <col min="46" max="46" width="11.75" style="50" customWidth="1"/>
    <col min="47" max="47" width="1.875" style="50" customWidth="1"/>
    <col min="48" max="57" width="9" style="50"/>
    <col min="58" max="58" width="16.25" style="50" customWidth="1"/>
    <col min="59" max="16384" width="9" style="50"/>
  </cols>
  <sheetData>
    <row r="1" spans="2:47" ht="27" customHeight="1">
      <c r="F1" s="49"/>
      <c r="R1" s="96" t="s">
        <v>75</v>
      </c>
      <c r="S1" s="96" t="s">
        <v>325</v>
      </c>
    </row>
    <row r="2" spans="2:47" ht="12" customHeight="1" thickBot="1">
      <c r="B2" s="826" t="s">
        <v>275</v>
      </c>
      <c r="C2" s="826"/>
      <c r="D2" s="826"/>
      <c r="E2" s="826"/>
      <c r="F2" s="826"/>
      <c r="G2" s="826"/>
      <c r="H2" s="131"/>
      <c r="I2" s="131"/>
      <c r="J2" s="131"/>
      <c r="K2" s="131"/>
      <c r="L2" s="131"/>
      <c r="M2" s="131"/>
      <c r="N2" s="131"/>
      <c r="O2" s="131"/>
      <c r="P2" s="131"/>
      <c r="Q2" s="131"/>
      <c r="R2" s="131"/>
      <c r="S2" s="131"/>
      <c r="T2" s="131"/>
      <c r="U2" s="131"/>
      <c r="V2" s="131"/>
      <c r="W2" s="131"/>
      <c r="X2" s="111"/>
      <c r="Y2" s="51"/>
      <c r="Z2" s="51"/>
      <c r="AA2" s="51"/>
      <c r="AB2" s="51"/>
      <c r="AC2" s="51"/>
      <c r="AD2" s="51"/>
      <c r="AE2" s="51"/>
      <c r="AF2" s="51"/>
      <c r="AG2" s="51"/>
      <c r="AH2" s="51"/>
      <c r="AI2" s="51"/>
      <c r="AJ2" s="51"/>
      <c r="AK2" s="51"/>
      <c r="AL2" s="51"/>
      <c r="AM2" s="51"/>
      <c r="AN2" s="51"/>
      <c r="AO2" s="51"/>
      <c r="AP2" s="51"/>
      <c r="AQ2" s="51"/>
      <c r="AR2" s="51"/>
      <c r="AS2" s="51"/>
      <c r="AT2" s="124"/>
      <c r="AU2" s="122"/>
    </row>
    <row r="3" spans="2:47" ht="13.15" customHeight="1">
      <c r="B3" s="826"/>
      <c r="C3" s="826"/>
      <c r="D3" s="826"/>
      <c r="E3" s="826"/>
      <c r="F3" s="826"/>
      <c r="G3" s="826"/>
      <c r="H3" s="131"/>
      <c r="I3" s="131"/>
      <c r="J3" s="131"/>
      <c r="K3" s="131"/>
      <c r="L3" s="131"/>
      <c r="M3" s="131"/>
      <c r="N3" s="131"/>
      <c r="O3" s="131"/>
      <c r="P3" s="131"/>
      <c r="Q3" s="131"/>
      <c r="R3" s="131"/>
      <c r="S3" s="131"/>
      <c r="T3" s="131"/>
      <c r="U3" s="131"/>
      <c r="V3" s="131"/>
      <c r="W3" s="131"/>
      <c r="X3" s="111"/>
      <c r="Y3" s="52"/>
      <c r="Z3" s="52"/>
      <c r="AA3" s="883"/>
      <c r="AB3" s="883"/>
      <c r="AC3" s="883"/>
      <c r="AD3" s="103"/>
      <c r="AE3" s="112"/>
      <c r="AF3" s="112"/>
      <c r="AG3" s="112"/>
      <c r="AH3" s="112"/>
      <c r="AI3" s="112"/>
      <c r="AJ3" s="112"/>
      <c r="AK3" s="112"/>
      <c r="AL3" s="112"/>
      <c r="AM3" s="112"/>
      <c r="AN3" s="112"/>
      <c r="AO3" s="905" t="s">
        <v>329</v>
      </c>
      <c r="AP3" s="888"/>
      <c r="AQ3" s="889"/>
      <c r="AR3" s="881" t="s">
        <v>0</v>
      </c>
      <c r="AS3" s="882"/>
      <c r="AT3" s="123" t="s">
        <v>87</v>
      </c>
      <c r="AU3" s="112"/>
    </row>
    <row r="4" spans="2:47" ht="14.25" thickBot="1">
      <c r="C4" s="111"/>
      <c r="F4" s="111"/>
      <c r="G4" s="111"/>
      <c r="H4" s="111"/>
      <c r="I4" s="111"/>
      <c r="J4" s="111"/>
      <c r="K4" s="111"/>
      <c r="L4" s="111"/>
      <c r="M4" s="111"/>
      <c r="N4" s="111"/>
      <c r="O4" s="111"/>
      <c r="P4" s="111"/>
      <c r="Q4" s="111"/>
      <c r="R4" s="111"/>
      <c r="S4" s="111"/>
      <c r="T4" s="111"/>
      <c r="U4" s="111"/>
      <c r="V4" s="111"/>
      <c r="W4" s="111"/>
      <c r="X4" s="111"/>
      <c r="Y4" s="52"/>
      <c r="Z4" s="52"/>
      <c r="AA4" s="113"/>
      <c r="AB4" s="113"/>
      <c r="AC4" s="113"/>
      <c r="AD4" s="103"/>
      <c r="AE4" s="112"/>
      <c r="AF4" s="112"/>
      <c r="AG4" s="112"/>
      <c r="AH4" s="112"/>
      <c r="AI4" s="112"/>
      <c r="AJ4" s="112"/>
      <c r="AK4" s="112"/>
      <c r="AL4" s="112"/>
      <c r="AM4" s="112"/>
      <c r="AN4" s="112"/>
      <c r="AO4" s="890"/>
      <c r="AP4" s="891"/>
      <c r="AQ4" s="892"/>
      <c r="AR4" s="893" t="str">
        <f>+表紙!Q29</f>
        <v>〇</v>
      </c>
      <c r="AS4" s="894"/>
      <c r="AT4" s="444">
        <f>+表紙!T29</f>
        <v>0</v>
      </c>
      <c r="AU4" s="112"/>
    </row>
    <row r="5" spans="2:47" ht="15" customHeight="1">
      <c r="B5" s="159" t="s">
        <v>83</v>
      </c>
      <c r="C5" s="159"/>
      <c r="F5" s="159"/>
      <c r="G5" s="110"/>
      <c r="H5" s="110"/>
      <c r="I5" s="110"/>
      <c r="J5" s="110"/>
      <c r="K5" s="110"/>
      <c r="L5" s="52"/>
      <c r="M5" s="52"/>
      <c r="N5" s="52"/>
      <c r="O5" s="52"/>
      <c r="P5" s="52"/>
      <c r="Q5" s="52"/>
      <c r="R5" s="52"/>
      <c r="S5" s="52"/>
      <c r="T5" s="52"/>
      <c r="U5" s="52"/>
      <c r="V5" s="52"/>
      <c r="W5" s="52"/>
      <c r="X5" s="52"/>
      <c r="Y5" s="906" t="s">
        <v>80</v>
      </c>
      <c r="Z5" s="906"/>
      <c r="AA5" s="907"/>
      <c r="AB5" s="907"/>
      <c r="AC5" s="907"/>
      <c r="AD5" s="103" t="s">
        <v>84</v>
      </c>
      <c r="AE5" s="895" t="str">
        <f>+表紙!F48</f>
        <v>日本飛行機株式会社　横浜工場</v>
      </c>
      <c r="AF5" s="895"/>
      <c r="AG5" s="895"/>
      <c r="AH5" s="895"/>
      <c r="AI5" s="895"/>
      <c r="AJ5" s="895"/>
      <c r="AK5" s="895"/>
      <c r="AL5" s="895"/>
      <c r="AM5" s="895"/>
      <c r="AN5" s="895"/>
      <c r="AO5" s="895"/>
      <c r="AP5" s="895"/>
      <c r="AQ5" s="895"/>
      <c r="AR5" s="895"/>
      <c r="AS5" s="895"/>
      <c r="AT5" s="895"/>
      <c r="AU5" s="895"/>
    </row>
    <row r="6" spans="2:47" ht="24.75" customHeight="1" thickBot="1">
      <c r="B6" s="494" t="s">
        <v>416</v>
      </c>
      <c r="C6" s="138"/>
      <c r="F6" s="138"/>
      <c r="G6" s="138"/>
      <c r="H6" s="138"/>
      <c r="I6" s="138"/>
      <c r="J6" s="138"/>
      <c r="K6" s="138"/>
      <c r="L6" s="138"/>
      <c r="M6" s="138"/>
      <c r="N6" s="138"/>
      <c r="O6" s="138"/>
      <c r="P6" s="138"/>
      <c r="Q6" s="138"/>
      <c r="R6" s="138"/>
      <c r="S6" s="138"/>
      <c r="T6" s="138"/>
      <c r="U6" s="138"/>
      <c r="V6" s="138"/>
      <c r="W6" s="138"/>
      <c r="X6" s="138"/>
      <c r="AB6" s="52"/>
      <c r="AC6" s="52"/>
      <c r="AD6" s="52"/>
      <c r="AE6" s="52"/>
      <c r="AF6" s="52"/>
      <c r="AG6" s="52"/>
      <c r="AH6" s="52"/>
      <c r="AI6" s="52"/>
      <c r="AJ6" s="52"/>
      <c r="AK6" s="52"/>
      <c r="AL6" s="52"/>
      <c r="AM6" s="52"/>
      <c r="AN6" s="52"/>
      <c r="AO6" s="52"/>
      <c r="AP6" s="52"/>
      <c r="AQ6" s="52"/>
      <c r="AR6" s="52"/>
      <c r="AS6" s="52"/>
      <c r="AT6" s="52"/>
      <c r="AU6" s="52"/>
    </row>
    <row r="7" spans="2:47" ht="28.15" customHeight="1" thickBot="1">
      <c r="B7" s="837" t="s">
        <v>292</v>
      </c>
      <c r="C7" s="838"/>
      <c r="D7" s="834" t="s">
        <v>281</v>
      </c>
      <c r="E7" s="835"/>
      <c r="F7" s="835"/>
      <c r="G7" s="835"/>
      <c r="H7" s="836"/>
      <c r="I7" s="148"/>
      <c r="J7" s="63"/>
      <c r="K7" s="161"/>
      <c r="L7" s="161"/>
      <c r="M7" s="161"/>
      <c r="N7" s="161"/>
      <c r="O7" s="161"/>
      <c r="P7" s="161"/>
      <c r="Q7" s="161"/>
      <c r="R7" s="827"/>
      <c r="S7" s="828"/>
      <c r="T7" s="828"/>
      <c r="U7" s="828"/>
      <c r="V7" s="463"/>
      <c r="W7" s="463"/>
      <c r="X7" s="139"/>
      <c r="AA7" s="1"/>
      <c r="AB7" s="1"/>
      <c r="AC7" s="1"/>
      <c r="AD7" s="1"/>
      <c r="AE7" s="106"/>
      <c r="AF7" s="106"/>
      <c r="AG7" s="106"/>
      <c r="AH7" s="106"/>
      <c r="AI7" s="106"/>
      <c r="AJ7" s="106"/>
      <c r="AK7" s="106"/>
      <c r="AL7" s="106"/>
      <c r="AM7" s="164"/>
      <c r="AN7" s="63"/>
      <c r="AO7" s="63"/>
      <c r="AP7" s="63"/>
      <c r="AQ7" s="63"/>
      <c r="AR7" s="216"/>
      <c r="AS7" s="216"/>
      <c r="AT7"/>
      <c r="AU7"/>
    </row>
    <row r="8" spans="2:47" ht="28.15" customHeight="1" thickTop="1" thickBot="1">
      <c r="B8" s="53" t="s">
        <v>82</v>
      </c>
      <c r="C8" s="851" t="s">
        <v>85</v>
      </c>
      <c r="D8" s="851"/>
      <c r="E8" s="851"/>
      <c r="F8" s="851"/>
      <c r="G8" s="851"/>
      <c r="H8" s="851"/>
      <c r="I8" s="851"/>
      <c r="J8" s="851"/>
      <c r="K8" s="153"/>
      <c r="L8" s="153"/>
      <c r="M8" s="153"/>
      <c r="N8" s="153"/>
      <c r="O8" s="153"/>
      <c r="P8" s="153"/>
      <c r="Q8" s="153"/>
      <c r="R8" s="153"/>
      <c r="S8" s="153"/>
      <c r="T8" s="153"/>
      <c r="U8" s="153"/>
      <c r="V8" s="140"/>
      <c r="W8" s="140"/>
      <c r="X8" s="140"/>
      <c r="Y8" s="106"/>
      <c r="Z8" s="106"/>
      <c r="AA8" s="106"/>
      <c r="AB8" s="106"/>
      <c r="AC8" s="106"/>
      <c r="AD8" s="106"/>
      <c r="AE8" s="63"/>
      <c r="AF8" s="59"/>
      <c r="AG8" s="55" t="s">
        <v>29</v>
      </c>
      <c r="AH8" s="806" t="s">
        <v>342</v>
      </c>
      <c r="AI8" s="806"/>
      <c r="AJ8" s="806"/>
      <c r="AK8" s="806"/>
      <c r="AL8" s="806"/>
      <c r="AM8" s="807"/>
      <c r="AN8" s="63"/>
      <c r="AO8" s="63"/>
      <c r="AP8" s="63"/>
      <c r="AQ8" s="63"/>
      <c r="AR8" s="216"/>
      <c r="AS8" s="216"/>
      <c r="AT8"/>
      <c r="AU8"/>
    </row>
    <row r="9" spans="2:47" ht="24.75" customHeight="1" thickTop="1" thickBot="1">
      <c r="B9" s="213" t="s">
        <v>226</v>
      </c>
      <c r="F9" s="831" t="s">
        <v>153</v>
      </c>
      <c r="G9" s="832"/>
      <c r="H9" s="833"/>
      <c r="I9" s="153"/>
      <c r="J9" s="153"/>
      <c r="K9" s="153"/>
      <c r="L9" s="153"/>
      <c r="M9" s="153"/>
      <c r="N9" s="153"/>
      <c r="O9" s="153"/>
      <c r="P9" s="153"/>
      <c r="Q9" s="153"/>
      <c r="R9" s="153"/>
      <c r="S9" s="153"/>
      <c r="T9" s="153"/>
      <c r="U9" s="153"/>
      <c r="V9" s="140"/>
      <c r="W9" s="140"/>
      <c r="X9" s="140"/>
      <c r="Y9" s="106"/>
      <c r="Z9" s="106"/>
      <c r="AA9" s="106"/>
      <c r="AB9" s="106"/>
      <c r="AC9" s="106"/>
      <c r="AD9" s="869" t="s">
        <v>20</v>
      </c>
      <c r="AE9" s="66"/>
      <c r="AG9" s="820"/>
      <c r="AH9" s="821"/>
      <c r="AI9" s="821"/>
      <c r="AJ9" s="821"/>
      <c r="AK9" s="821"/>
      <c r="AL9" s="821"/>
      <c r="AM9" s="62" t="s">
        <v>13</v>
      </c>
      <c r="AN9" s="63"/>
      <c r="AO9" s="63"/>
      <c r="AP9" s="63"/>
      <c r="AQ9" s="63"/>
      <c r="AR9" s="216"/>
      <c r="AS9" s="216"/>
      <c r="AT9"/>
      <c r="AU9"/>
    </row>
    <row r="10" spans="2:47" ht="24.75" customHeight="1" thickTop="1" thickBot="1">
      <c r="F10" s="107"/>
      <c r="G10" s="133"/>
      <c r="H10" s="133"/>
      <c r="I10" s="133"/>
      <c r="J10" s="133"/>
      <c r="K10" s="133"/>
      <c r="L10" s="133"/>
      <c r="M10" s="133"/>
      <c r="N10" s="133"/>
      <c r="O10" s="133"/>
      <c r="P10" s="133"/>
      <c r="Q10" s="133"/>
      <c r="R10" s="133"/>
      <c r="S10" s="133"/>
      <c r="T10" s="133"/>
      <c r="U10" s="133"/>
      <c r="V10" s="134"/>
      <c r="W10" s="134"/>
      <c r="X10" s="134"/>
      <c r="Y10" s="106"/>
      <c r="Z10" s="106"/>
      <c r="AA10" s="106"/>
      <c r="AC10" s="63"/>
      <c r="AD10" s="870"/>
      <c r="AE10" s="66"/>
      <c r="AM10" s="63"/>
      <c r="AN10" s="63"/>
      <c r="AO10" s="63"/>
      <c r="AP10" s="63"/>
      <c r="AQ10" s="63"/>
      <c r="AR10" s="216"/>
      <c r="AS10" s="216"/>
      <c r="AT10"/>
      <c r="AU10"/>
    </row>
    <row r="11" spans="2:47" ht="27" customHeight="1" thickTop="1" thickBot="1">
      <c r="C11" s="168" t="s">
        <v>154</v>
      </c>
      <c r="F11" s="55" t="s">
        <v>17</v>
      </c>
      <c r="G11" s="806" t="s">
        <v>339</v>
      </c>
      <c r="H11" s="807"/>
      <c r="I11" s="56"/>
      <c r="J11" s="57"/>
      <c r="K11" s="58"/>
      <c r="L11" s="823" t="s">
        <v>18</v>
      </c>
      <c r="M11" s="58"/>
      <c r="N11" s="59"/>
      <c r="O11" s="55" t="s">
        <v>19</v>
      </c>
      <c r="P11" s="829" t="s">
        <v>241</v>
      </c>
      <c r="Q11" s="829"/>
      <c r="R11" s="829"/>
      <c r="S11" s="830"/>
      <c r="T11" s="215"/>
      <c r="U11" s="75"/>
      <c r="V11" s="63"/>
      <c r="W11" s="63"/>
      <c r="X11"/>
      <c r="Y11"/>
      <c r="Z11"/>
      <c r="AA11"/>
      <c r="AB11" s="63"/>
      <c r="AC11" s="72"/>
      <c r="AD11" s="870"/>
      <c r="AE11" s="150"/>
      <c r="AF11" s="59"/>
      <c r="AG11" s="55" t="s">
        <v>36</v>
      </c>
      <c r="AH11" s="806" t="s">
        <v>245</v>
      </c>
      <c r="AI11" s="806"/>
      <c r="AJ11" s="806"/>
      <c r="AK11" s="806"/>
      <c r="AL11" s="806"/>
      <c r="AM11" s="807"/>
      <c r="AN11" s="63"/>
      <c r="AO11" s="63"/>
      <c r="AP11" s="63"/>
      <c r="AQ11" s="63"/>
      <c r="AR11" s="216"/>
      <c r="AS11" s="216"/>
      <c r="AT11"/>
      <c r="AU11"/>
    </row>
    <row r="12" spans="2:47" ht="24.75" customHeight="1" thickTop="1" thickBot="1">
      <c r="F12" s="810">
        <f>+ROUND(O12,2)+ROUND(O15,2)+ROUND(O18,2)+ROUND(O24,2)+O27-ROUND(F15,2)</f>
        <v>3</v>
      </c>
      <c r="G12" s="811"/>
      <c r="H12" s="62" t="s">
        <v>13</v>
      </c>
      <c r="I12" s="63"/>
      <c r="J12" s="64"/>
      <c r="K12" s="63"/>
      <c r="L12" s="824"/>
      <c r="M12" s="65"/>
      <c r="O12" s="820"/>
      <c r="P12" s="873"/>
      <c r="Q12" s="873"/>
      <c r="R12" s="873"/>
      <c r="S12" s="62" t="s">
        <v>13</v>
      </c>
      <c r="T12" s="63"/>
      <c r="U12" s="63"/>
      <c r="V12" s="63"/>
      <c r="W12" s="63"/>
      <c r="X12"/>
      <c r="Y12"/>
      <c r="Z12"/>
      <c r="AA12"/>
      <c r="AB12" s="66"/>
      <c r="AD12" s="870"/>
      <c r="AF12" s="142"/>
      <c r="AG12" s="820"/>
      <c r="AH12" s="821"/>
      <c r="AI12" s="821"/>
      <c r="AJ12" s="821"/>
      <c r="AK12" s="821"/>
      <c r="AL12" s="821"/>
      <c r="AM12" s="62" t="s">
        <v>13</v>
      </c>
      <c r="AN12" s="63"/>
      <c r="AO12" s="63"/>
      <c r="AP12" s="63"/>
      <c r="AQ12" s="63"/>
      <c r="AR12" s="216"/>
      <c r="AS12" s="216"/>
      <c r="AT12"/>
      <c r="AU12"/>
    </row>
    <row r="13" spans="2:47" ht="24.75" customHeight="1" thickTop="1" thickBot="1">
      <c r="I13" s="63"/>
      <c r="J13" s="67"/>
      <c r="K13" s="63"/>
      <c r="L13" s="824"/>
      <c r="M13" s="66"/>
      <c r="T13" s="63"/>
      <c r="U13" s="63"/>
      <c r="V13" s="63"/>
      <c r="W13" s="63"/>
      <c r="X13"/>
      <c r="Y13"/>
      <c r="Z13"/>
      <c r="AA13"/>
      <c r="AB13" s="66"/>
      <c r="AD13" s="870"/>
      <c r="AF13" s="148"/>
      <c r="AG13" s="145"/>
      <c r="AH13" s="146"/>
      <c r="AI13" s="146"/>
      <c r="AJ13" s="146"/>
      <c r="AK13" s="146"/>
      <c r="AL13" s="147"/>
      <c r="AM13" s="147"/>
      <c r="AP13" s="51"/>
      <c r="AQ13" s="51"/>
      <c r="AR13" s="144"/>
      <c r="AS13" s="144"/>
      <c r="AT13" s="463"/>
      <c r="AU13" s="63"/>
    </row>
    <row r="14" spans="2:47" ht="27" customHeight="1" thickTop="1" thickBot="1">
      <c r="F14" s="69" t="s">
        <v>399</v>
      </c>
      <c r="G14" s="822" t="s">
        <v>160</v>
      </c>
      <c r="H14" s="809"/>
      <c r="I14" s="70"/>
      <c r="J14" s="71"/>
      <c r="K14" s="63"/>
      <c r="L14" s="824"/>
      <c r="M14" s="66"/>
      <c r="N14" s="58"/>
      <c r="O14" s="55" t="s">
        <v>24</v>
      </c>
      <c r="P14" s="829" t="s">
        <v>296</v>
      </c>
      <c r="Q14" s="829"/>
      <c r="R14" s="829"/>
      <c r="S14" s="830"/>
      <c r="T14" s="215"/>
      <c r="U14" s="75"/>
      <c r="V14" s="63"/>
      <c r="W14" s="63"/>
      <c r="X14"/>
      <c r="Y14"/>
      <c r="Z14"/>
      <c r="AA14"/>
      <c r="AB14" s="66"/>
      <c r="AD14" s="871"/>
      <c r="AF14" s="149"/>
      <c r="AG14" s="61" t="s">
        <v>135</v>
      </c>
      <c r="AH14" s="865" t="s">
        <v>255</v>
      </c>
      <c r="AI14" s="865"/>
      <c r="AJ14" s="865"/>
      <c r="AK14" s="865"/>
      <c r="AL14" s="865"/>
      <c r="AM14" s="866"/>
      <c r="AN14"/>
      <c r="AR14" s="144"/>
      <c r="AS14" s="144"/>
      <c r="AT14" s="463"/>
      <c r="AU14" s="63"/>
    </row>
    <row r="15" spans="2:47" ht="24.75" customHeight="1" thickBot="1">
      <c r="F15" s="854"/>
      <c r="G15" s="855"/>
      <c r="H15" s="54" t="s">
        <v>13</v>
      </c>
      <c r="I15" s="63"/>
      <c r="J15" s="66"/>
      <c r="K15" s="63"/>
      <c r="L15" s="824"/>
      <c r="M15" s="66"/>
      <c r="O15" s="820"/>
      <c r="P15" s="874"/>
      <c r="Q15" s="874"/>
      <c r="R15" s="874"/>
      <c r="S15" s="62" t="s">
        <v>13</v>
      </c>
      <c r="T15" s="63"/>
      <c r="U15" s="63"/>
      <c r="V15" s="63"/>
      <c r="W15" s="63"/>
      <c r="X15"/>
      <c r="Y15"/>
      <c r="Z15"/>
      <c r="AA15"/>
      <c r="AB15" s="66"/>
      <c r="AG15" s="802"/>
      <c r="AH15" s="803"/>
      <c r="AI15" s="803"/>
      <c r="AJ15" s="803"/>
      <c r="AK15" s="803"/>
      <c r="AL15" s="803"/>
      <c r="AM15" s="54" t="s">
        <v>13</v>
      </c>
      <c r="AN15"/>
      <c r="AR15" s="73" t="s">
        <v>30</v>
      </c>
      <c r="AS15" s="74"/>
    </row>
    <row r="16" spans="2:47" ht="24.75" customHeight="1" thickTop="1" thickBot="1">
      <c r="J16" s="66"/>
      <c r="K16" s="63"/>
      <c r="L16" s="824"/>
      <c r="M16" s="66"/>
      <c r="O16" s="872" t="str">
        <f>+IF(X18=0,"",IF(X18-O18=X18,"エラー！：⑥残さ物量があるのに、④自ら中間処理した量がゼロになっています",""))</f>
        <v/>
      </c>
      <c r="P16" s="872"/>
      <c r="Q16" s="872"/>
      <c r="R16" s="872"/>
      <c r="S16" s="872"/>
      <c r="T16" s="872"/>
      <c r="U16" s="872"/>
      <c r="V16" s="872"/>
      <c r="W16" s="872"/>
      <c r="X16" s="872"/>
      <c r="Y16" s="872"/>
      <c r="Z16" s="872"/>
      <c r="AA16" s="872"/>
      <c r="AB16" s="66"/>
      <c r="AC16" s="63"/>
      <c r="AD16" s="211"/>
      <c r="AO16" s="60"/>
      <c r="AP16" s="63"/>
      <c r="AR16" s="804" t="s">
        <v>134</v>
      </c>
      <c r="AS16" s="805"/>
      <c r="AT16" s="357"/>
      <c r="AU16" s="54" t="s">
        <v>13</v>
      </c>
    </row>
    <row r="17" spans="2:48" ht="27" customHeight="1" thickTop="1" thickBot="1">
      <c r="J17" s="66"/>
      <c r="K17" s="63"/>
      <c r="L17" s="824"/>
      <c r="M17" s="66"/>
      <c r="N17" s="58"/>
      <c r="O17" s="55" t="s">
        <v>27</v>
      </c>
      <c r="P17" s="806" t="s">
        <v>242</v>
      </c>
      <c r="Q17" s="806"/>
      <c r="R17" s="806"/>
      <c r="S17" s="807"/>
      <c r="T17" s="867"/>
      <c r="U17" s="868"/>
      <c r="V17" s="868"/>
      <c r="W17" s="868"/>
      <c r="X17" s="141" t="s">
        <v>21</v>
      </c>
      <c r="Y17" s="806" t="s">
        <v>244</v>
      </c>
      <c r="Z17" s="806"/>
      <c r="AA17" s="807"/>
      <c r="AB17" s="154"/>
      <c r="AC17" s="149"/>
      <c r="AD17" s="812" t="s">
        <v>28</v>
      </c>
      <c r="AE17" s="58"/>
      <c r="AF17" s="58"/>
      <c r="AG17" s="361" t="s">
        <v>137</v>
      </c>
      <c r="AH17" s="822" t="s">
        <v>246</v>
      </c>
      <c r="AI17" s="822"/>
      <c r="AJ17" s="822"/>
      <c r="AK17" s="809"/>
      <c r="AL17" s="58"/>
      <c r="AM17" s="370"/>
      <c r="AN17" s="808" t="s">
        <v>222</v>
      </c>
      <c r="AO17" s="809"/>
      <c r="AP17" s="372"/>
      <c r="AR17" s="804" t="s">
        <v>228</v>
      </c>
      <c r="AS17" s="805"/>
      <c r="AT17" s="357"/>
      <c r="AU17" s="54" t="s">
        <v>34</v>
      </c>
      <c r="AV17" s="63"/>
    </row>
    <row r="18" spans="2:48" ht="24.75" customHeight="1" thickBot="1">
      <c r="J18" s="66"/>
      <c r="K18" s="63"/>
      <c r="L18" s="824"/>
      <c r="M18" s="66"/>
      <c r="O18" s="820"/>
      <c r="P18" s="873"/>
      <c r="Q18" s="873"/>
      <c r="R18" s="873"/>
      <c r="S18" s="62" t="s">
        <v>14</v>
      </c>
      <c r="T18"/>
      <c r="U18" s="363"/>
      <c r="V18"/>
      <c r="W18" s="220"/>
      <c r="X18" s="810">
        <f>+ROUND(AG9,2)+ROUND(AG12,2)+ROUND(AG15,2)+AG18</f>
        <v>0</v>
      </c>
      <c r="Y18" s="811"/>
      <c r="Z18" s="811"/>
      <c r="AA18" s="62" t="s">
        <v>4</v>
      </c>
      <c r="AB18" s="219"/>
      <c r="AC18" s="219"/>
      <c r="AD18" s="813"/>
      <c r="AG18" s="815">
        <f>+ROUND(AN18,2)+ROUND(AN21,2)</f>
        <v>0</v>
      </c>
      <c r="AH18" s="816"/>
      <c r="AI18" s="816"/>
      <c r="AJ18" s="816"/>
      <c r="AK18" s="54" t="s">
        <v>13</v>
      </c>
      <c r="AL18" s="65"/>
      <c r="AN18" s="445">
        <f>+ROUND(AT16,2)+ROUND(AT17,2)+ROUND(AT18,2)</f>
        <v>0</v>
      </c>
      <c r="AO18" s="54" t="s">
        <v>34</v>
      </c>
      <c r="AR18" s="804" t="s">
        <v>136</v>
      </c>
      <c r="AS18" s="805"/>
      <c r="AT18" s="357"/>
      <c r="AU18" s="54" t="s">
        <v>26</v>
      </c>
    </row>
    <row r="19" spans="2:48" ht="24.75" customHeight="1" thickTop="1" thickBot="1">
      <c r="J19" s="66"/>
      <c r="K19" s="63"/>
      <c r="L19" s="824"/>
      <c r="M19" s="66"/>
      <c r="O19" s="135"/>
      <c r="P19" s="362"/>
      <c r="Q19" s="223"/>
      <c r="R19" s="135"/>
      <c r="S19" s="135"/>
      <c r="T19" s="137"/>
      <c r="U19" s="364"/>
      <c r="V19" s="137"/>
      <c r="W19" s="137"/>
      <c r="X19" s="136"/>
      <c r="Y19" s="136"/>
      <c r="Z19" s="136"/>
      <c r="AA19" s="136"/>
      <c r="AB19" s="63"/>
      <c r="AC19" s="63"/>
      <c r="AD19" s="813"/>
      <c r="AG19" s="63"/>
      <c r="AH19" s="66"/>
      <c r="AI19" s="63"/>
      <c r="AJ19" s="63"/>
      <c r="AK19" s="63"/>
      <c r="AL19" s="66"/>
      <c r="AR19"/>
      <c r="AS19"/>
      <c r="AT19"/>
      <c r="AU19"/>
      <c r="AV19"/>
    </row>
    <row r="20" spans="2:48" ht="27" customHeight="1" thickTop="1" thickBot="1">
      <c r="B20" s="856" t="s">
        <v>417</v>
      </c>
      <c r="C20" s="856"/>
      <c r="D20" s="856"/>
      <c r="E20" s="856"/>
      <c r="F20" s="856"/>
      <c r="G20" s="856"/>
      <c r="H20" s="856"/>
      <c r="J20" s="66"/>
      <c r="K20" s="63"/>
      <c r="L20" s="824"/>
      <c r="M20" s="66"/>
      <c r="O20" s="55" t="s">
        <v>49</v>
      </c>
      <c r="P20" s="806" t="s">
        <v>243</v>
      </c>
      <c r="Q20" s="806"/>
      <c r="R20" s="806"/>
      <c r="S20" s="807"/>
      <c r="T20" s="135"/>
      <c r="U20" s="365"/>
      <c r="V20" s="368"/>
      <c r="W20" s="369"/>
      <c r="X20" s="141" t="s">
        <v>25</v>
      </c>
      <c r="Y20" s="806" t="s">
        <v>240</v>
      </c>
      <c r="Z20" s="806"/>
      <c r="AA20" s="807"/>
      <c r="AB20" s="63"/>
      <c r="AC20" s="63"/>
      <c r="AD20" s="813"/>
      <c r="AF20" s="63"/>
      <c r="AG20" s="63"/>
      <c r="AH20" s="66"/>
      <c r="AI20" s="63"/>
      <c r="AJ20" s="63"/>
      <c r="AK20" s="152"/>
      <c r="AL20" s="66"/>
      <c r="AM20" s="371"/>
      <c r="AN20" s="808" t="s">
        <v>224</v>
      </c>
      <c r="AO20" s="809"/>
      <c r="AP20" s="217"/>
      <c r="AQ20" s="63"/>
      <c r="AR20" s="68"/>
      <c r="AS20" s="68"/>
      <c r="AV20" s="63"/>
    </row>
    <row r="21" spans="2:48" ht="24.75" customHeight="1" thickBot="1">
      <c r="B21" s="856"/>
      <c r="C21" s="856"/>
      <c r="D21" s="856"/>
      <c r="E21" s="856"/>
      <c r="F21" s="856"/>
      <c r="G21" s="856"/>
      <c r="H21" s="856"/>
      <c r="J21" s="66"/>
      <c r="K21" s="63"/>
      <c r="L21" s="824"/>
      <c r="M21" s="66"/>
      <c r="O21" s="820"/>
      <c r="P21" s="864"/>
      <c r="Q21" s="864"/>
      <c r="R21" s="864"/>
      <c r="S21" s="62" t="s">
        <v>13</v>
      </c>
      <c r="T21" s="135"/>
      <c r="U21" s="135"/>
      <c r="V21" s="135"/>
      <c r="W21" s="135"/>
      <c r="X21" s="810">
        <f>+O18-X18</f>
        <v>0</v>
      </c>
      <c r="Y21" s="811"/>
      <c r="Z21" s="811"/>
      <c r="AA21" s="62" t="s">
        <v>4</v>
      </c>
      <c r="AB21" s="137"/>
      <c r="AC21" s="63"/>
      <c r="AD21" s="814"/>
      <c r="AF21" s="63"/>
      <c r="AG21" s="63"/>
      <c r="AH21" s="66"/>
      <c r="AI21" s="63"/>
      <c r="AJ21" s="63"/>
      <c r="AK21" s="63"/>
      <c r="AL21" s="63"/>
      <c r="AM21" s="152"/>
      <c r="AN21" s="357"/>
      <c r="AO21" s="54" t="s">
        <v>38</v>
      </c>
      <c r="AP21" s="217"/>
      <c r="AQ21" s="63"/>
      <c r="AR21" s="216"/>
      <c r="AS21" s="216"/>
      <c r="AT21"/>
      <c r="AU21"/>
    </row>
    <row r="22" spans="2:48" ht="24.75" customHeight="1" thickTop="1" thickBot="1">
      <c r="B22" s="857"/>
      <c r="C22" s="857"/>
      <c r="D22" s="857"/>
      <c r="E22" s="857"/>
      <c r="F22" s="857"/>
      <c r="G22" s="857"/>
      <c r="H22" s="857"/>
      <c r="J22" s="66"/>
      <c r="K22" s="63"/>
      <c r="L22" s="824"/>
      <c r="M22" s="66"/>
      <c r="O22" s="880" t="str">
        <f>+IF(O21=0,"",IF(O18&lt;O21,"エラー !：④の内数である⑤の量が④を超えています",""))</f>
        <v/>
      </c>
      <c r="P22" s="880"/>
      <c r="Q22" s="880"/>
      <c r="R22" s="880"/>
      <c r="S22" s="880"/>
      <c r="T22" s="880"/>
      <c r="U22" s="880"/>
      <c r="V22" s="136"/>
      <c r="W22" s="136"/>
      <c r="X22" s="136"/>
      <c r="Y22" s="136"/>
      <c r="Z22" s="136"/>
      <c r="AA22" s="136"/>
      <c r="AB22" s="63"/>
      <c r="AC22" s="63"/>
      <c r="AD22" s="211"/>
      <c r="AF22" s="63"/>
      <c r="AG22" s="63"/>
      <c r="AH22" s="66"/>
      <c r="AI22" s="63"/>
      <c r="AJ22" s="63"/>
      <c r="AK22" s="63"/>
      <c r="AL22" s="63"/>
      <c r="AM22" s="63"/>
    </row>
    <row r="23" spans="2:48" ht="27" customHeight="1" thickTop="1" thickBot="1">
      <c r="B23" s="852" t="s">
        <v>156</v>
      </c>
      <c r="C23" s="849"/>
      <c r="D23" s="849"/>
      <c r="E23" s="853"/>
      <c r="F23" s="848" t="s">
        <v>418</v>
      </c>
      <c r="G23" s="849"/>
      <c r="H23" s="850"/>
      <c r="J23" s="66"/>
      <c r="K23" s="63"/>
      <c r="L23" s="824"/>
      <c r="M23" s="66"/>
      <c r="N23" s="58"/>
      <c r="O23" s="61" t="s">
        <v>73</v>
      </c>
      <c r="P23" s="822" t="s">
        <v>259</v>
      </c>
      <c r="Q23" s="822"/>
      <c r="R23" s="822"/>
      <c r="S23" s="809"/>
      <c r="T23" s="818"/>
      <c r="U23" s="819"/>
      <c r="V23" s="819"/>
      <c r="W23" s="819"/>
      <c r="AB23" s="63"/>
      <c r="AC23" s="63"/>
      <c r="AD23" s="216"/>
      <c r="AE23"/>
      <c r="AF23"/>
      <c r="AG23"/>
      <c r="AH23" s="373"/>
      <c r="AI23" s="216"/>
      <c r="AJ23" s="63"/>
      <c r="AK23" s="63"/>
      <c r="AL23" s="63"/>
      <c r="AM23" s="156"/>
      <c r="AO23" s="63"/>
      <c r="AQ23" s="59"/>
      <c r="AR23" s="141" t="s">
        <v>149</v>
      </c>
      <c r="AS23" s="806" t="s">
        <v>150</v>
      </c>
      <c r="AT23" s="806"/>
      <c r="AU23" s="807"/>
    </row>
    <row r="24" spans="2:48" ht="27" customHeight="1" thickBot="1">
      <c r="B24" s="839" t="s">
        <v>157</v>
      </c>
      <c r="C24" s="822"/>
      <c r="D24" s="822"/>
      <c r="E24" s="809"/>
      <c r="F24" s="800">
        <v>2.5</v>
      </c>
      <c r="G24" s="801"/>
      <c r="H24" s="221" t="s">
        <v>155</v>
      </c>
      <c r="J24" s="66"/>
      <c r="K24" s="63"/>
      <c r="L24" s="825"/>
      <c r="O24" s="802"/>
      <c r="P24" s="817"/>
      <c r="Q24" s="817"/>
      <c r="R24" s="817"/>
      <c r="S24" s="54" t="s">
        <v>34</v>
      </c>
      <c r="T24"/>
      <c r="U24"/>
      <c r="V24"/>
      <c r="W24"/>
      <c r="AB24" s="63"/>
      <c r="AC24" s="63"/>
      <c r="AD24" s="216"/>
      <c r="AE24"/>
      <c r="AF24"/>
      <c r="AG24"/>
      <c r="AH24" s="373"/>
      <c r="AI24" s="216"/>
      <c r="AJ24" s="63"/>
      <c r="AK24" s="146"/>
      <c r="AL24" s="63"/>
      <c r="AM24" s="63"/>
      <c r="AP24" s="66"/>
      <c r="AQ24" s="151"/>
      <c r="AR24" s="810">
        <f>+ROUND(AT16,2)+ROUND(Z28,2)</f>
        <v>0</v>
      </c>
      <c r="AS24" s="811"/>
      <c r="AT24" s="811"/>
      <c r="AU24" s="62" t="s">
        <v>13</v>
      </c>
    </row>
    <row r="25" spans="2:48" ht="27" customHeight="1" thickBot="1">
      <c r="B25" s="839" t="s">
        <v>158</v>
      </c>
      <c r="C25" s="822"/>
      <c r="D25" s="822"/>
      <c r="E25" s="809"/>
      <c r="F25" s="800">
        <v>0</v>
      </c>
      <c r="G25" s="801"/>
      <c r="H25" s="221" t="s">
        <v>155</v>
      </c>
      <c r="J25" s="66"/>
      <c r="K25" s="63"/>
      <c r="O25" s="63"/>
      <c r="P25" s="63"/>
      <c r="Q25" s="63"/>
      <c r="R25" s="63"/>
      <c r="S25" s="63"/>
      <c r="T25" s="63"/>
      <c r="U25" s="63"/>
      <c r="AD25" s="155"/>
      <c r="AG25" s="63"/>
      <c r="AH25" s="66"/>
      <c r="AI25" s="63"/>
      <c r="AJ25" s="63"/>
      <c r="AK25" s="212"/>
      <c r="AL25" s="212"/>
      <c r="AM25" s="212"/>
      <c r="AP25" s="375"/>
      <c r="AQ25" s="132"/>
    </row>
    <row r="26" spans="2:48" ht="27" customHeight="1" thickTop="1" thickBot="1">
      <c r="B26" s="839" t="s">
        <v>159</v>
      </c>
      <c r="C26" s="822"/>
      <c r="D26" s="822"/>
      <c r="E26" s="809"/>
      <c r="F26" s="800">
        <v>0</v>
      </c>
      <c r="G26" s="801"/>
      <c r="H26" s="221" t="s">
        <v>155</v>
      </c>
      <c r="J26" s="66"/>
      <c r="K26" s="149"/>
      <c r="L26" s="812" t="s">
        <v>35</v>
      </c>
      <c r="M26" s="58"/>
      <c r="N26" s="58"/>
      <c r="O26" s="361" t="s">
        <v>139</v>
      </c>
      <c r="P26" s="822" t="s">
        <v>140</v>
      </c>
      <c r="Q26" s="822"/>
      <c r="R26" s="822"/>
      <c r="S26" s="809"/>
      <c r="T26" s="58"/>
      <c r="U26" s="58"/>
      <c r="V26" s="58"/>
      <c r="W26" s="58"/>
      <c r="X26" s="58"/>
      <c r="Y26" s="58"/>
      <c r="Z26" s="58"/>
      <c r="AA26" s="58"/>
      <c r="AB26" s="58"/>
      <c r="AC26" s="58"/>
      <c r="AD26" s="58"/>
      <c r="AE26" s="58"/>
      <c r="AF26" s="58"/>
      <c r="AG26" s="58"/>
      <c r="AH26" s="72"/>
      <c r="AI26" s="58"/>
      <c r="AJ26" s="59"/>
      <c r="AK26" s="141" t="s">
        <v>146</v>
      </c>
      <c r="AL26" s="806" t="s">
        <v>247</v>
      </c>
      <c r="AM26" s="806"/>
      <c r="AN26" s="806"/>
      <c r="AO26" s="807"/>
      <c r="AP26" s="377"/>
      <c r="AQ26" s="378"/>
      <c r="AR26" s="141" t="s">
        <v>151</v>
      </c>
      <c r="AS26" s="806" t="s">
        <v>397</v>
      </c>
      <c r="AT26" s="806"/>
      <c r="AU26" s="807"/>
    </row>
    <row r="27" spans="2:48" ht="27" customHeight="1" thickBot="1">
      <c r="B27" s="839" t="s">
        <v>161</v>
      </c>
      <c r="C27" s="822"/>
      <c r="D27" s="822"/>
      <c r="E27" s="809"/>
      <c r="F27" s="800">
        <v>0</v>
      </c>
      <c r="G27" s="801"/>
      <c r="H27" s="221" t="s">
        <v>155</v>
      </c>
      <c r="L27" s="813"/>
      <c r="O27" s="815">
        <f>+Q30+ROUND(Q33,2)</f>
        <v>3</v>
      </c>
      <c r="P27" s="840"/>
      <c r="Q27" s="840"/>
      <c r="R27" s="840"/>
      <c r="S27" s="54" t="s">
        <v>38</v>
      </c>
      <c r="T27" s="75"/>
      <c r="U27" s="75"/>
      <c r="X27" s="73" t="s">
        <v>39</v>
      </c>
      <c r="Y27" s="76"/>
      <c r="AG27" s="63"/>
      <c r="AH27" s="63"/>
      <c r="AI27" s="63"/>
      <c r="AJ27" s="63"/>
      <c r="AK27" s="810">
        <f>+AG18+O27</f>
        <v>3</v>
      </c>
      <c r="AL27" s="811"/>
      <c r="AM27" s="811"/>
      <c r="AN27" s="811"/>
      <c r="AO27" s="62" t="s">
        <v>13</v>
      </c>
      <c r="AP27" s="375"/>
      <c r="AQ27" s="132"/>
      <c r="AR27" s="820"/>
      <c r="AS27" s="821"/>
      <c r="AT27" s="821"/>
      <c r="AU27" s="62" t="s">
        <v>13</v>
      </c>
    </row>
    <row r="28" spans="2:48" ht="27" customHeight="1" thickTop="1" thickBot="1">
      <c r="B28" s="839" t="s">
        <v>162</v>
      </c>
      <c r="C28" s="822"/>
      <c r="D28" s="822"/>
      <c r="E28" s="809"/>
      <c r="F28" s="800">
        <v>0</v>
      </c>
      <c r="G28" s="801"/>
      <c r="H28" s="221" t="s">
        <v>155</v>
      </c>
      <c r="L28" s="813"/>
      <c r="O28" s="66"/>
      <c r="T28" s="63"/>
      <c r="U28" s="63"/>
      <c r="X28" s="875" t="s">
        <v>134</v>
      </c>
      <c r="Y28" s="876"/>
      <c r="Z28" s="802"/>
      <c r="AA28" s="803"/>
      <c r="AB28" s="803"/>
      <c r="AC28" s="803"/>
      <c r="AD28" s="803"/>
      <c r="AE28" s="54" t="s">
        <v>13</v>
      </c>
      <c r="AG28" s="63"/>
      <c r="AH28" s="63"/>
      <c r="AM28" s="374"/>
      <c r="AP28" s="375"/>
      <c r="AQ28" s="132"/>
      <c r="AR28" s="603" t="str">
        <f>+IF(AR27=0,"",IF(AK27&lt;(AR24+AR27+AR31),"エラー !：⑩の内数である（⑫+⑬＋⑭）の量が⑩を超えています",""))</f>
        <v/>
      </c>
      <c r="AS28" s="602"/>
      <c r="AT28" s="602"/>
      <c r="AU28" s="602"/>
    </row>
    <row r="29" spans="2:48" ht="27" customHeight="1" thickTop="1" thickBot="1">
      <c r="B29" s="839" t="s">
        <v>163</v>
      </c>
      <c r="C29" s="822"/>
      <c r="D29" s="822"/>
      <c r="E29" s="809"/>
      <c r="F29" s="800">
        <v>2.5</v>
      </c>
      <c r="G29" s="801"/>
      <c r="H29" s="221" t="s">
        <v>155</v>
      </c>
      <c r="L29" s="813"/>
      <c r="O29" s="66"/>
      <c r="P29" s="149"/>
      <c r="Q29" s="61" t="s">
        <v>142</v>
      </c>
      <c r="R29" s="822" t="s">
        <v>33</v>
      </c>
      <c r="S29" s="844"/>
      <c r="T29" s="844"/>
      <c r="U29" s="845"/>
      <c r="V29" s="58"/>
      <c r="W29" s="77"/>
      <c r="X29" s="875" t="s">
        <v>227</v>
      </c>
      <c r="Y29" s="876"/>
      <c r="Z29" s="802">
        <v>3</v>
      </c>
      <c r="AA29" s="803"/>
      <c r="AB29" s="803"/>
      <c r="AC29" s="803"/>
      <c r="AD29" s="803"/>
      <c r="AE29" s="54" t="s">
        <v>13</v>
      </c>
      <c r="AG29" s="63"/>
      <c r="AH29" s="63"/>
      <c r="AI29" s="63"/>
      <c r="AJ29" s="63"/>
      <c r="AK29" s="141" t="s">
        <v>147</v>
      </c>
      <c r="AL29" s="806" t="s">
        <v>148</v>
      </c>
      <c r="AM29" s="806"/>
      <c r="AN29" s="806"/>
      <c r="AO29" s="807"/>
      <c r="AP29" s="376"/>
      <c r="AQ29" s="379"/>
      <c r="AR29" s="903" t="s">
        <v>152</v>
      </c>
      <c r="AS29" s="899" t="s">
        <v>398</v>
      </c>
      <c r="AT29" s="899"/>
      <c r="AU29" s="900"/>
    </row>
    <row r="30" spans="2:48" ht="27" customHeight="1" thickBot="1">
      <c r="B30" s="839" t="s">
        <v>164</v>
      </c>
      <c r="C30" s="822"/>
      <c r="D30" s="822"/>
      <c r="E30" s="809"/>
      <c r="F30" s="800">
        <v>2.5</v>
      </c>
      <c r="G30" s="801"/>
      <c r="H30" s="221" t="s">
        <v>155</v>
      </c>
      <c r="L30" s="813"/>
      <c r="O30" s="66"/>
      <c r="Q30" s="815">
        <f>+ROUND(Z28,2)+ROUND(Z29,2)+ROUND(Z30,2)</f>
        <v>3</v>
      </c>
      <c r="R30" s="840"/>
      <c r="S30" s="840"/>
      <c r="T30" s="840"/>
      <c r="U30" s="54" t="s">
        <v>16</v>
      </c>
      <c r="X30" s="875" t="s">
        <v>145</v>
      </c>
      <c r="Y30" s="876"/>
      <c r="Z30" s="802"/>
      <c r="AA30" s="803"/>
      <c r="AB30" s="803"/>
      <c r="AC30" s="803"/>
      <c r="AD30" s="803"/>
      <c r="AE30" s="54" t="s">
        <v>13</v>
      </c>
      <c r="AK30" s="820">
        <v>3</v>
      </c>
      <c r="AL30" s="821"/>
      <c r="AM30" s="821"/>
      <c r="AN30" s="821"/>
      <c r="AO30" s="62" t="s">
        <v>13</v>
      </c>
      <c r="AR30" s="904"/>
      <c r="AS30" s="901"/>
      <c r="AT30" s="901"/>
      <c r="AU30" s="902"/>
    </row>
    <row r="31" spans="2:48" ht="27" customHeight="1" thickTop="1" thickBot="1">
      <c r="B31" s="839" t="s">
        <v>165</v>
      </c>
      <c r="C31" s="822"/>
      <c r="D31" s="822"/>
      <c r="E31" s="809"/>
      <c r="F31" s="800">
        <v>0</v>
      </c>
      <c r="G31" s="801"/>
      <c r="H31" s="221" t="s">
        <v>155</v>
      </c>
      <c r="L31" s="813"/>
      <c r="O31" s="66"/>
      <c r="X31"/>
      <c r="Y31"/>
      <c r="Z31" s="78" t="s">
        <v>350</v>
      </c>
      <c r="AJ31" s="132"/>
      <c r="AK31" s="872" t="str">
        <f>+IF(AK30=0,"",IF(AK27&lt;AK30,"エラー !：⑩の内数である⑪の量が⑩を超えています",""))</f>
        <v/>
      </c>
      <c r="AL31" s="872"/>
      <c r="AM31" s="872"/>
      <c r="AN31" s="872"/>
      <c r="AO31" s="872"/>
      <c r="AP31" s="872"/>
      <c r="AQ31" s="51"/>
      <c r="AR31" s="897"/>
      <c r="AS31" s="898"/>
      <c r="AT31" s="898"/>
      <c r="AU31" s="167" t="s">
        <v>13</v>
      </c>
    </row>
    <row r="32" spans="2:48" ht="27" customHeight="1" thickTop="1" thickBot="1">
      <c r="B32" s="839" t="s">
        <v>374</v>
      </c>
      <c r="C32" s="822"/>
      <c r="D32" s="822"/>
      <c r="E32" s="809"/>
      <c r="F32" s="800">
        <v>0</v>
      </c>
      <c r="G32" s="801"/>
      <c r="H32" s="221" t="s">
        <v>155</v>
      </c>
      <c r="L32" s="813"/>
      <c r="O32" s="66"/>
      <c r="P32" s="149"/>
      <c r="Q32" s="61" t="s">
        <v>144</v>
      </c>
      <c r="R32" s="822" t="s">
        <v>37</v>
      </c>
      <c r="S32" s="844"/>
      <c r="T32" s="844"/>
      <c r="U32" s="845"/>
      <c r="V32" s="63"/>
      <c r="W32" s="63"/>
      <c r="X32"/>
      <c r="Y32"/>
      <c r="Z32" s="877" t="s">
        <v>294</v>
      </c>
      <c r="AA32" s="858"/>
      <c r="AB32" s="858"/>
      <c r="AC32" s="858"/>
      <c r="AD32" s="858"/>
      <c r="AE32" s="858"/>
      <c r="AF32" s="858" t="s">
        <v>295</v>
      </c>
      <c r="AG32" s="858"/>
      <c r="AH32" s="858"/>
      <c r="AI32" s="858"/>
      <c r="AJ32" s="858" t="s">
        <v>351</v>
      </c>
      <c r="AK32" s="858"/>
      <c r="AL32" s="858"/>
      <c r="AM32" s="858"/>
      <c r="AN32" s="861"/>
      <c r="AO32" s="214"/>
      <c r="AR32" s="604" t="str">
        <f>+IF(AR31=0,"",IF(AK27&lt;(AR24+AR27+AR31),"エラー !：⑩の内数である（⑫+⑬＋⑭）の量が⑩を超えています",""))</f>
        <v/>
      </c>
      <c r="AS32" s="601"/>
      <c r="AT32" s="601"/>
      <c r="AU32" s="601"/>
    </row>
    <row r="33" spans="2:61" ht="27" customHeight="1" thickBot="1">
      <c r="B33" s="841" t="s">
        <v>375</v>
      </c>
      <c r="C33" s="842"/>
      <c r="D33" s="842"/>
      <c r="E33" s="843"/>
      <c r="F33" s="846">
        <v>0</v>
      </c>
      <c r="G33" s="847"/>
      <c r="H33" s="222" t="s">
        <v>155</v>
      </c>
      <c r="L33" s="814"/>
      <c r="Q33" s="802"/>
      <c r="R33" s="803"/>
      <c r="S33" s="803"/>
      <c r="T33" s="803"/>
      <c r="U33" s="54" t="s">
        <v>38</v>
      </c>
      <c r="V33" s="63"/>
      <c r="W33" s="63"/>
      <c r="X33"/>
      <c r="Y33"/>
      <c r="Z33" s="878"/>
      <c r="AA33" s="859"/>
      <c r="AB33" s="859"/>
      <c r="AC33" s="859"/>
      <c r="AD33" s="859"/>
      <c r="AE33" s="859"/>
      <c r="AF33" s="859"/>
      <c r="AG33" s="859"/>
      <c r="AH33" s="859"/>
      <c r="AI33" s="859"/>
      <c r="AJ33" s="859"/>
      <c r="AK33" s="859"/>
      <c r="AL33" s="859"/>
      <c r="AM33" s="859"/>
      <c r="AN33" s="862"/>
      <c r="AO33" s="214"/>
    </row>
    <row r="34" spans="2:61" ht="18" customHeight="1">
      <c r="C34" s="432" t="str">
        <f>+IF(F30=0,"",IF(F29&lt;F30,"エラー !：上の表は、⑩の内数である⑪の量が⑩を超えています",""))</f>
        <v/>
      </c>
      <c r="Z34" s="879"/>
      <c r="AA34" s="860"/>
      <c r="AB34" s="860"/>
      <c r="AC34" s="860"/>
      <c r="AD34" s="860"/>
      <c r="AE34" s="860"/>
      <c r="AF34" s="860"/>
      <c r="AG34" s="860"/>
      <c r="AH34" s="860"/>
      <c r="AI34" s="860"/>
      <c r="AJ34" s="860"/>
      <c r="AK34" s="860"/>
      <c r="AL34" s="860"/>
      <c r="AM34" s="860"/>
      <c r="AN34" s="863"/>
      <c r="AO34" s="214"/>
    </row>
    <row r="35" spans="2:61" ht="15" customHeight="1">
      <c r="C35" s="433" t="str">
        <f>+IF(F31=0,"",IF(F29&lt;F31,"エラー !：上の表は、⑩の内数である⑫の量が⑩を超えています",""))</f>
        <v/>
      </c>
      <c r="AE35" s="75"/>
      <c r="AF35" s="75"/>
      <c r="AG35" s="75"/>
      <c r="AH35" s="75"/>
      <c r="AI35" s="75"/>
      <c r="AJ35" s="75"/>
      <c r="AK35" s="63"/>
      <c r="AL35" s="63"/>
      <c r="AM35" s="63"/>
      <c r="AN35" s="63"/>
      <c r="AO35" s="63"/>
      <c r="AP35" s="63"/>
      <c r="AQ35" s="63"/>
    </row>
    <row r="36" spans="2:61" ht="15" customHeight="1">
      <c r="C36" s="433" t="str">
        <f>+IF(F32=0,"",IF(F29&lt;F32,"エラー !：上の表は、⑩の内数である⑬の量が⑩を超えています",""))</f>
        <v/>
      </c>
      <c r="AE36" s="75"/>
      <c r="AF36" s="75"/>
      <c r="AG36" s="75"/>
      <c r="AH36" s="75"/>
      <c r="AI36" s="75"/>
      <c r="AJ36" s="75"/>
      <c r="AK36" s="75"/>
      <c r="AL36" s="157"/>
      <c r="AM36" s="157"/>
      <c r="AN36" s="132"/>
      <c r="AO36" s="63"/>
      <c r="AP36" s="63"/>
      <c r="AQ36" s="63"/>
      <c r="AR36" s="63"/>
      <c r="AS36" s="63"/>
      <c r="AT36" s="63"/>
      <c r="AU36" s="63"/>
      <c r="AV36" s="358"/>
      <c r="AW36" s="63"/>
      <c r="AX36" s="63"/>
      <c r="AY36" s="63"/>
      <c r="AZ36" s="63"/>
      <c r="BA36" s="63"/>
      <c r="BB36" s="63"/>
      <c r="BC36" s="63"/>
    </row>
    <row r="37" spans="2:61" ht="15" customHeight="1">
      <c r="C37" s="433" t="str">
        <f>+IF(F33=0,"",IF(F29&lt;F33,"エラー !：上の表は、⑩の内数である⑭の量が⑩を超えています",""))</f>
        <v/>
      </c>
      <c r="I37" s="79"/>
      <c r="J37" s="79"/>
      <c r="Q37" s="79"/>
      <c r="R37" s="79"/>
      <c r="S37" s="79"/>
      <c r="AE37" s="63"/>
      <c r="AF37" s="63"/>
      <c r="AG37" s="63"/>
      <c r="AH37" s="63"/>
      <c r="AI37" s="63"/>
      <c r="AJ37" s="63"/>
      <c r="AK37" s="75"/>
      <c r="AL37" s="132"/>
      <c r="AM37" s="132"/>
      <c r="AN37" s="132"/>
      <c r="AO37" s="63"/>
      <c r="AP37" s="63"/>
      <c r="AQ37" s="63"/>
      <c r="AR37" s="63"/>
      <c r="AS37" s="63"/>
      <c r="AT37" s="75"/>
      <c r="AU37" s="75"/>
      <c r="AV37" s="358"/>
      <c r="AW37" s="63"/>
      <c r="AX37" s="63"/>
      <c r="AY37" s="63"/>
      <c r="AZ37" s="63"/>
      <c r="BA37" s="63"/>
      <c r="BB37" s="63"/>
      <c r="BC37" s="63"/>
    </row>
    <row r="38" spans="2:61" ht="13.5">
      <c r="I38" s="79"/>
      <c r="J38" s="79"/>
      <c r="Q38" s="79"/>
      <c r="R38" s="79"/>
      <c r="S38" s="79"/>
      <c r="AE38" s="63"/>
      <c r="AF38" s="63"/>
      <c r="AG38" s="63"/>
      <c r="AH38" s="63"/>
      <c r="AI38" s="63"/>
      <c r="AJ38" s="63"/>
      <c r="AK38" s="75"/>
      <c r="AL38" s="132"/>
      <c r="AM38" s="132"/>
      <c r="AN38" s="132"/>
      <c r="AO38" s="63"/>
      <c r="AP38" s="63"/>
      <c r="AQ38" s="63"/>
      <c r="AR38" s="132"/>
      <c r="AS38" s="157"/>
      <c r="AT38" s="75"/>
      <c r="AU38" s="75"/>
      <c r="AV38" s="358"/>
      <c r="AW38" s="63"/>
      <c r="AX38" s="63"/>
      <c r="AY38" s="63"/>
      <c r="AZ38" s="63"/>
      <c r="BA38" s="63"/>
      <c r="BB38" s="63"/>
      <c r="BC38" s="63"/>
    </row>
    <row r="39" spans="2:61" ht="13.5">
      <c r="I39" s="79"/>
      <c r="J39" s="79"/>
      <c r="Q39" s="79"/>
      <c r="R39" s="79"/>
      <c r="S39" s="79"/>
      <c r="AE39" s="63"/>
      <c r="AF39" s="63"/>
      <c r="AG39" s="63"/>
      <c r="AH39" s="63"/>
      <c r="AI39" s="63"/>
      <c r="AJ39" s="63"/>
      <c r="AK39" s="75"/>
      <c r="AL39" s="132"/>
      <c r="AM39" s="132"/>
      <c r="AN39" s="132"/>
      <c r="AO39" s="63"/>
      <c r="AP39" s="63"/>
      <c r="AQ39" s="63"/>
      <c r="AR39" s="132"/>
      <c r="AS39" s="75"/>
      <c r="AT39" s="75"/>
      <c r="AU39" s="75"/>
      <c r="AV39" s="358"/>
      <c r="AW39" s="63"/>
      <c r="AX39" s="63"/>
      <c r="AY39" s="63"/>
      <c r="AZ39" s="63"/>
      <c r="BA39" s="63"/>
      <c r="BB39" s="63"/>
      <c r="BC39" s="63"/>
    </row>
    <row r="40" spans="2:61" ht="13.5">
      <c r="I40" s="79"/>
      <c r="J40" s="79"/>
      <c r="Q40" s="79"/>
      <c r="R40" s="79"/>
      <c r="S40" s="79"/>
      <c r="AE40" s="63"/>
      <c r="AF40" s="63"/>
      <c r="AG40" s="63"/>
      <c r="AH40" s="63"/>
      <c r="AI40" s="63"/>
      <c r="AJ40" s="63"/>
      <c r="AK40" s="75"/>
      <c r="AL40" s="132"/>
      <c r="AM40" s="132"/>
      <c r="AN40" s="132"/>
      <c r="AO40" s="63"/>
      <c r="AP40" s="63"/>
      <c r="AQ40" s="63"/>
      <c r="AR40" s="132"/>
      <c r="AS40" s="75"/>
      <c r="AT40" s="75"/>
      <c r="AU40" s="75"/>
      <c r="AV40" s="358"/>
      <c r="AW40" s="63"/>
      <c r="AX40" s="63"/>
      <c r="AY40" s="63"/>
      <c r="AZ40" s="63"/>
      <c r="BA40" s="63"/>
      <c r="BB40" s="63"/>
      <c r="BC40" s="63"/>
    </row>
    <row r="41" spans="2:61" ht="13.5">
      <c r="I41" s="79"/>
      <c r="J41" s="79"/>
      <c r="Q41" s="79"/>
      <c r="R41" s="79"/>
      <c r="S41" s="79"/>
      <c r="AE41" s="63"/>
      <c r="AF41" s="63"/>
      <c r="AG41" s="63"/>
      <c r="AH41" s="63"/>
      <c r="AI41" s="63"/>
      <c r="AJ41" s="63"/>
      <c r="AK41" s="63"/>
      <c r="AL41" s="63"/>
      <c r="AM41" s="63"/>
      <c r="AN41" s="63"/>
      <c r="AO41" s="63"/>
      <c r="AP41" s="63"/>
      <c r="AQ41" s="63"/>
      <c r="AR41" s="132"/>
      <c r="AS41" s="75"/>
      <c r="AT41" s="75"/>
      <c r="AU41" s="75"/>
      <c r="AV41" s="358"/>
      <c r="AW41" s="63"/>
      <c r="AX41" s="63"/>
      <c r="AY41" s="63"/>
      <c r="AZ41" s="63"/>
      <c r="BA41" s="63"/>
      <c r="BB41" s="63"/>
      <c r="BC41" s="63"/>
    </row>
    <row r="42" spans="2:61" ht="13.5">
      <c r="H42" s="79"/>
      <c r="I42" s="79"/>
      <c r="J42" s="79"/>
      <c r="Q42" s="79"/>
      <c r="R42" s="79"/>
      <c r="S42" s="79"/>
      <c r="AP42" s="63"/>
      <c r="AQ42" s="63"/>
      <c r="AR42" s="132"/>
      <c r="AS42" s="75"/>
      <c r="AV42" s="63"/>
      <c r="AW42" s="63"/>
      <c r="AX42" s="63"/>
      <c r="AY42" s="63"/>
      <c r="AZ42" s="63"/>
      <c r="BA42" s="63"/>
      <c r="BB42" s="63"/>
      <c r="BC42" s="63"/>
    </row>
    <row r="43" spans="2:61">
      <c r="H43" s="79"/>
      <c r="I43" s="79"/>
      <c r="J43" s="79"/>
      <c r="Q43" s="79"/>
      <c r="R43" s="79"/>
      <c r="S43" s="79"/>
      <c r="AV43" s="358"/>
      <c r="AW43" s="63"/>
      <c r="AX43" s="63"/>
      <c r="AY43" s="63"/>
      <c r="AZ43" s="63"/>
      <c r="BA43" s="63"/>
      <c r="BB43" s="63"/>
      <c r="BC43" s="63"/>
    </row>
    <row r="44" spans="2:61">
      <c r="H44" s="79"/>
      <c r="I44" s="79"/>
      <c r="J44" s="79"/>
      <c r="Q44" s="79"/>
      <c r="R44" s="79"/>
      <c r="S44" s="79"/>
      <c r="AV44" s="358"/>
      <c r="AW44" s="63"/>
      <c r="AX44" s="63"/>
      <c r="AY44" s="63"/>
      <c r="AZ44" s="63"/>
      <c r="BA44" s="63"/>
      <c r="BB44" s="63"/>
      <c r="BC44" s="63"/>
    </row>
    <row r="45" spans="2:61">
      <c r="H45" s="79"/>
      <c r="I45" s="79"/>
      <c r="J45" s="79"/>
      <c r="Q45" s="79"/>
      <c r="R45" s="79"/>
      <c r="S45" s="79"/>
    </row>
    <row r="46" spans="2:61">
      <c r="H46" s="79"/>
      <c r="I46" s="79"/>
      <c r="J46" s="79"/>
      <c r="Q46" s="79"/>
      <c r="R46" s="79"/>
      <c r="S46" s="79"/>
    </row>
    <row r="47" spans="2:61" ht="13.5">
      <c r="H47" s="79"/>
      <c r="I47" s="79"/>
      <c r="J47" s="79"/>
      <c r="Q47" s="79"/>
      <c r="R47" s="79"/>
      <c r="S47" s="79"/>
      <c r="BG47" s="80"/>
      <c r="BH47" s="80"/>
      <c r="BI47" s="78"/>
    </row>
    <row r="48" spans="2:61">
      <c r="H48" s="79"/>
      <c r="I48" s="79"/>
      <c r="J48" s="79"/>
      <c r="Q48" s="79"/>
      <c r="R48" s="79"/>
      <c r="S48" s="79"/>
      <c r="BG48" s="78"/>
    </row>
    <row r="49" spans="7:61">
      <c r="G49" s="79"/>
      <c r="H49" s="79"/>
      <c r="I49" s="79"/>
      <c r="J49" s="79"/>
      <c r="Q49" s="79"/>
      <c r="R49" s="79"/>
      <c r="S49" s="79"/>
      <c r="BD49" s="78"/>
      <c r="BE49" s="78"/>
      <c r="BF49" s="78"/>
      <c r="BG49" s="78"/>
    </row>
    <row r="50" spans="7:61">
      <c r="G50" s="79"/>
      <c r="H50" s="79"/>
      <c r="I50" s="79"/>
      <c r="J50" s="79"/>
      <c r="Q50" s="79"/>
      <c r="R50" s="79"/>
      <c r="S50" s="79"/>
      <c r="BD50" s="78"/>
      <c r="BE50" s="78"/>
      <c r="BF50" s="78"/>
      <c r="BG50" s="78"/>
    </row>
    <row r="51" spans="7:61">
      <c r="G51" s="79"/>
      <c r="H51" s="79"/>
      <c r="I51" s="79"/>
      <c r="J51" s="79"/>
      <c r="Q51" s="79"/>
      <c r="R51" s="79"/>
      <c r="S51" s="79"/>
      <c r="BD51" s="78"/>
      <c r="BE51" s="78"/>
      <c r="BF51" s="78"/>
      <c r="BG51" s="78"/>
    </row>
    <row r="52" spans="7:61">
      <c r="G52" s="79"/>
      <c r="H52" s="79"/>
      <c r="I52" s="79"/>
      <c r="J52" s="79"/>
      <c r="Q52" s="79"/>
      <c r="R52" s="79"/>
      <c r="S52" s="79"/>
      <c r="BD52" s="78"/>
      <c r="BE52" s="78"/>
      <c r="BF52" s="78"/>
      <c r="BG52" s="78"/>
    </row>
    <row r="53" spans="7:61">
      <c r="G53" s="79"/>
      <c r="H53" s="79"/>
      <c r="I53" s="79"/>
      <c r="J53" s="79"/>
      <c r="Q53" s="79"/>
      <c r="R53" s="79"/>
      <c r="S53" s="79"/>
      <c r="BD53" s="78"/>
      <c r="BF53" s="78"/>
      <c r="BG53" s="78"/>
      <c r="BH53" s="78"/>
      <c r="BI53" s="78"/>
    </row>
    <row r="54" spans="7:61">
      <c r="G54" s="79"/>
      <c r="H54" s="79"/>
      <c r="I54" s="79"/>
      <c r="J54" s="79"/>
      <c r="Q54" s="79"/>
      <c r="R54" s="79"/>
      <c r="S54" s="79"/>
      <c r="BC54" s="78"/>
      <c r="BD54" s="81"/>
      <c r="BF54" s="78"/>
      <c r="BG54" s="78"/>
      <c r="BH54" s="78"/>
      <c r="BI54" s="78"/>
    </row>
    <row r="55" spans="7:61">
      <c r="G55" s="79"/>
      <c r="H55" s="79"/>
      <c r="I55" s="79"/>
      <c r="J55" s="79"/>
      <c r="Q55" s="79"/>
      <c r="R55" s="79"/>
      <c r="S55" s="79"/>
      <c r="BC55" s="78"/>
      <c r="BD55" s="81"/>
      <c r="BF55" s="78"/>
      <c r="BG55" s="78"/>
      <c r="BH55" s="78"/>
      <c r="BI55" s="78"/>
    </row>
    <row r="56" spans="7:61">
      <c r="G56" s="79"/>
      <c r="H56" s="79"/>
      <c r="I56" s="79"/>
      <c r="J56" s="79"/>
      <c r="Q56" s="79"/>
      <c r="R56" s="79"/>
      <c r="S56" s="79"/>
      <c r="BC56" s="78"/>
      <c r="BD56" s="81"/>
      <c r="BF56" s="78"/>
      <c r="BG56" s="78"/>
      <c r="BH56" s="78"/>
      <c r="BI56" s="78"/>
    </row>
    <row r="57" spans="7:61">
      <c r="G57" s="79"/>
      <c r="H57" s="79"/>
      <c r="BC57" s="78"/>
      <c r="BD57" s="81"/>
      <c r="BF57" s="78"/>
      <c r="BG57" s="78"/>
      <c r="BH57" s="78"/>
      <c r="BI57" s="78"/>
    </row>
    <row r="58" spans="7:61" ht="12.75">
      <c r="G58" s="79"/>
      <c r="H58" s="79"/>
      <c r="K58" s="79"/>
      <c r="L58" s="82"/>
      <c r="M58" s="79"/>
      <c r="N58" s="79"/>
      <c r="BC58" s="78"/>
      <c r="BD58" s="81"/>
      <c r="BF58" s="78"/>
      <c r="BG58" s="78"/>
      <c r="BH58" s="78"/>
      <c r="BI58" s="78"/>
    </row>
    <row r="59" spans="7:61">
      <c r="G59" s="79"/>
      <c r="H59" s="79"/>
      <c r="BC59" s="78"/>
      <c r="BD59" s="81"/>
      <c r="BF59" s="78"/>
      <c r="BG59" s="78"/>
      <c r="BH59" s="78"/>
      <c r="BI59" s="78"/>
    </row>
    <row r="60" spans="7:61">
      <c r="G60" s="79"/>
      <c r="H60" s="79"/>
      <c r="BC60" s="78"/>
      <c r="BD60" s="81"/>
      <c r="BF60" s="78"/>
      <c r="BG60" s="78"/>
      <c r="BH60" s="78"/>
      <c r="BI60" s="78"/>
    </row>
    <row r="61" spans="7:61">
      <c r="G61" s="79"/>
      <c r="H61" s="79"/>
      <c r="BC61" s="78"/>
      <c r="BD61" s="81"/>
      <c r="BF61" s="78"/>
      <c r="BG61" s="78"/>
      <c r="BH61" s="78"/>
      <c r="BI61" s="78"/>
    </row>
    <row r="62" spans="7:61">
      <c r="BC62" s="78"/>
      <c r="BD62" s="81"/>
      <c r="BF62" s="78"/>
      <c r="BG62" s="78"/>
      <c r="BH62" s="78"/>
      <c r="BI62" s="78"/>
    </row>
    <row r="63" spans="7:61">
      <c r="BC63" s="78"/>
      <c r="BD63" s="81"/>
      <c r="BF63" s="78"/>
      <c r="BG63" s="78"/>
      <c r="BH63" s="78"/>
      <c r="BI63" s="78"/>
    </row>
    <row r="64" spans="7:61">
      <c r="BC64" s="78"/>
      <c r="BD64" s="81"/>
      <c r="BF64" s="78"/>
      <c r="BG64" s="78"/>
      <c r="BH64" s="78"/>
      <c r="BI64" s="78"/>
    </row>
    <row r="65" spans="11:61">
      <c r="BC65" s="78"/>
      <c r="BD65" s="81"/>
      <c r="BF65" s="78"/>
      <c r="BG65" s="78"/>
      <c r="BH65" s="78"/>
      <c r="BI65" s="78"/>
    </row>
    <row r="66" spans="11:61">
      <c r="BC66" s="78"/>
      <c r="BD66" s="81"/>
      <c r="BF66" s="78"/>
      <c r="BG66" s="78"/>
      <c r="BH66" s="78"/>
      <c r="BI66" s="78"/>
    </row>
    <row r="67" spans="11:61">
      <c r="BC67" s="78"/>
      <c r="BD67" s="81"/>
      <c r="BF67" s="78"/>
      <c r="BG67" s="78"/>
      <c r="BH67" s="78"/>
      <c r="BI67" s="78"/>
    </row>
    <row r="69" spans="11:61" ht="12.75">
      <c r="K69" s="79"/>
      <c r="L69" s="82"/>
      <c r="M69" s="79"/>
      <c r="N69" s="79"/>
    </row>
    <row r="70" spans="11:61" ht="12.75">
      <c r="K70" s="79"/>
      <c r="L70" s="82"/>
      <c r="M70" s="79"/>
      <c r="N70" s="79"/>
    </row>
    <row r="71" spans="11:61" ht="12.75">
      <c r="K71" s="79"/>
      <c r="L71" s="82"/>
      <c r="M71" s="79"/>
      <c r="N71" s="79"/>
    </row>
    <row r="72" spans="11:61" ht="12.75">
      <c r="K72" s="79"/>
      <c r="L72" s="82"/>
      <c r="M72" s="79"/>
      <c r="N72" s="79"/>
    </row>
    <row r="73" spans="11:61" ht="12.75">
      <c r="K73" s="79"/>
      <c r="L73" s="82"/>
      <c r="M73" s="79"/>
      <c r="N73" s="79"/>
    </row>
    <row r="74" spans="11:61" ht="12.75">
      <c r="K74" s="79"/>
      <c r="L74" s="82"/>
      <c r="M74" s="79"/>
      <c r="N74" s="79"/>
    </row>
    <row r="75" spans="11:61" ht="12.75">
      <c r="K75" s="79"/>
      <c r="L75" s="82"/>
      <c r="M75" s="79"/>
      <c r="N75" s="79"/>
    </row>
    <row r="76" spans="11:61" ht="12.75">
      <c r="K76" s="79"/>
      <c r="L76" s="82"/>
      <c r="M76" s="79"/>
      <c r="N76" s="79"/>
    </row>
  </sheetData>
  <sheetProtection algorithmName="SHA-512" hashValue="y1w4xNKnaew6HsxidXxxNwOwDTpNv4tunqXV46D+220oIVQLA3uXuiNbyxPz6/jWGennr1/0V1/EdZLdFIOrAQ==" saltValue="PYp0UTZnWXgVAE23EFx39w==" spinCount="100000" sheet="1" objects="1" scenarios="1"/>
  <mergeCells count="101">
    <mergeCell ref="P14:S14"/>
    <mergeCell ref="X28:Y28"/>
    <mergeCell ref="AL26:AO26"/>
    <mergeCell ref="O21:R21"/>
    <mergeCell ref="Y20:AA20"/>
    <mergeCell ref="AS26:AU26"/>
    <mergeCell ref="AR16:AS16"/>
    <mergeCell ref="AG15:AL15"/>
    <mergeCell ref="AH14:AM14"/>
    <mergeCell ref="O16:AA16"/>
    <mergeCell ref="AR18:AS18"/>
    <mergeCell ref="AR27:AT27"/>
    <mergeCell ref="P26:S26"/>
    <mergeCell ref="P23:S23"/>
    <mergeCell ref="T23:W23"/>
    <mergeCell ref="X21:Z21"/>
    <mergeCell ref="Z28:AD28"/>
    <mergeCell ref="AK31:AP31"/>
    <mergeCell ref="Q33:T33"/>
    <mergeCell ref="Q30:T30"/>
    <mergeCell ref="X30:Y30"/>
    <mergeCell ref="Z32:AE34"/>
    <mergeCell ref="AR17:AS17"/>
    <mergeCell ref="P20:S20"/>
    <mergeCell ref="O27:R27"/>
    <mergeCell ref="AR31:AT31"/>
    <mergeCell ref="P17:S17"/>
    <mergeCell ref="O18:R18"/>
    <mergeCell ref="O24:R24"/>
    <mergeCell ref="O22:U22"/>
    <mergeCell ref="AK30:AN30"/>
    <mergeCell ref="AS29:AU30"/>
    <mergeCell ref="AS23:AU23"/>
    <mergeCell ref="T17:W17"/>
    <mergeCell ref="AR29:AR30"/>
    <mergeCell ref="X29:Y29"/>
    <mergeCell ref="Z30:AD30"/>
    <mergeCell ref="Z29:AD29"/>
    <mergeCell ref="R29:U29"/>
    <mergeCell ref="AL29:AO29"/>
    <mergeCell ref="C8:J8"/>
    <mergeCell ref="D7:H7"/>
    <mergeCell ref="F32:G32"/>
    <mergeCell ref="F31:G31"/>
    <mergeCell ref="AG9:AL9"/>
    <mergeCell ref="AA3:AC3"/>
    <mergeCell ref="AO3:AQ4"/>
    <mergeCell ref="AD9:AD14"/>
    <mergeCell ref="AG12:AL12"/>
    <mergeCell ref="AH11:AM11"/>
    <mergeCell ref="AE5:AU5"/>
    <mergeCell ref="Y5:AC5"/>
    <mergeCell ref="R7:U7"/>
    <mergeCell ref="P11:S11"/>
    <mergeCell ref="AH8:AM8"/>
    <mergeCell ref="O12:R12"/>
    <mergeCell ref="AR3:AS3"/>
    <mergeCell ref="AR4:AS4"/>
    <mergeCell ref="AF32:AI34"/>
    <mergeCell ref="AJ32:AN34"/>
    <mergeCell ref="AN17:AO17"/>
    <mergeCell ref="AH17:AK17"/>
    <mergeCell ref="AR24:AT24"/>
    <mergeCell ref="R32:U32"/>
    <mergeCell ref="B32:E32"/>
    <mergeCell ref="B33:E33"/>
    <mergeCell ref="F12:G12"/>
    <mergeCell ref="B30:E30"/>
    <mergeCell ref="B31:E31"/>
    <mergeCell ref="B26:E26"/>
    <mergeCell ref="O15:R15"/>
    <mergeCell ref="AK27:AN27"/>
    <mergeCell ref="B2:G3"/>
    <mergeCell ref="F27:G27"/>
    <mergeCell ref="F15:G15"/>
    <mergeCell ref="F9:H9"/>
    <mergeCell ref="B7:C7"/>
    <mergeCell ref="L11:L24"/>
    <mergeCell ref="L26:L33"/>
    <mergeCell ref="F28:G28"/>
    <mergeCell ref="B28:E28"/>
    <mergeCell ref="F26:G26"/>
    <mergeCell ref="Y17:AA17"/>
    <mergeCell ref="AN20:AO20"/>
    <mergeCell ref="AD17:AD21"/>
    <mergeCell ref="AG18:AJ18"/>
    <mergeCell ref="X18:Z18"/>
    <mergeCell ref="F33:G33"/>
    <mergeCell ref="G11:H11"/>
    <mergeCell ref="F23:H23"/>
    <mergeCell ref="B29:E29"/>
    <mergeCell ref="B25:E25"/>
    <mergeCell ref="F25:G25"/>
    <mergeCell ref="B27:E27"/>
    <mergeCell ref="F29:G29"/>
    <mergeCell ref="F30:G30"/>
    <mergeCell ref="G14:H14"/>
    <mergeCell ref="B24:E24"/>
    <mergeCell ref="B23:E23"/>
    <mergeCell ref="F24:G24"/>
    <mergeCell ref="B20:H22"/>
  </mergeCells>
  <phoneticPr fontId="3"/>
  <dataValidations count="2">
    <dataValidation type="custom" allowBlank="1" showInputMessage="1" showErrorMessage="1" error="入力は少数第1位までにして下さい。" sqref="AT13:AT14 V7:W7">
      <formula1>V7=ROUND(V7,1)</formula1>
    </dataValidation>
    <dataValidation type="custom" allowBlank="1" showInputMessage="1" showErrorMessage="1" error="入力は少数第2位までにしてください。" sqref="AR31:AT31 F15:G15 O12:R12 O15:R15 O18:R18 O21:R21 O24:R24 AG9:AL9 AG12:AL12 AG15:AL15 AT16:AT18 AN21 Z28:AD30 Q33:T33 AK30:AN30 AR27:AT27 F24:G33">
      <formula1>F9=ROUND(F9,2)</formula1>
    </dataValidation>
  </dataValidations>
  <pageMargins left="0.59055118110236227" right="0.59055118110236227" top="0.62992125984251968" bottom="0.39370078740157483" header="0.51181102362204722" footer="0"/>
  <pageSetup paperSize="9" scale="70" orientation="landscape"/>
  <headerFooter alignWithMargins="0"/>
  <drawing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pageSetUpPr fitToPage="1"/>
  </sheetPr>
  <dimension ref="B1:BI76"/>
  <sheetViews>
    <sheetView showGridLines="0" zoomScaleNormal="100" workbookViewId="0"/>
  </sheetViews>
  <sheetFormatPr defaultColWidth="9" defaultRowHeight="12"/>
  <cols>
    <col min="1" max="2" width="2.875" style="50" customWidth="1"/>
    <col min="3" max="3" width="17.375" style="50" customWidth="1"/>
    <col min="4" max="5" width="2.875" style="50" customWidth="1"/>
    <col min="6" max="6" width="3" style="50" customWidth="1"/>
    <col min="7" max="7" width="11.5" style="50" customWidth="1"/>
    <col min="8" max="8" width="2.375" style="50" customWidth="1"/>
    <col min="9" max="10" width="2.5" style="50" customWidth="1"/>
    <col min="11" max="11" width="2.75" style="50" customWidth="1"/>
    <col min="12" max="12" width="2.875" style="50" customWidth="1"/>
    <col min="13" max="14" width="2.75" style="50" customWidth="1"/>
    <col min="15" max="15" width="3" style="50" customWidth="1"/>
    <col min="16" max="18" width="4.75" style="50" customWidth="1"/>
    <col min="19" max="21" width="2.875" style="50" customWidth="1"/>
    <col min="22" max="23" width="2.5" style="50" customWidth="1"/>
    <col min="24" max="24" width="2.875" style="50" customWidth="1"/>
    <col min="25" max="25" width="7.75" style="50" customWidth="1"/>
    <col min="26" max="26" width="4.75" style="50" customWidth="1"/>
    <col min="27" max="27" width="2" style="50" customWidth="1"/>
    <col min="28" max="29" width="2.375" style="50" customWidth="1"/>
    <col min="30" max="30" width="3.125" style="50" customWidth="1"/>
    <col min="31" max="32" width="2.375" style="50" customWidth="1"/>
    <col min="33" max="33" width="2.875" style="50" customWidth="1"/>
    <col min="34" max="34" width="7.75" style="50" customWidth="1"/>
    <col min="35" max="36" width="4.375" style="50" customWidth="1"/>
    <col min="37" max="37" width="3.375" style="50" customWidth="1"/>
    <col min="38" max="38" width="2.75" style="50" customWidth="1"/>
    <col min="39" max="39" width="2.875" style="50" customWidth="1"/>
    <col min="40" max="40" width="10.75" style="50" customWidth="1"/>
    <col min="41" max="41" width="2.875" style="50" customWidth="1"/>
    <col min="42" max="43" width="2.5" style="50" customWidth="1"/>
    <col min="44" max="44" width="2.75" style="50" customWidth="1"/>
    <col min="45" max="45" width="7.75" style="50" customWidth="1"/>
    <col min="46" max="46" width="11.75" style="50" customWidth="1"/>
    <col min="47" max="47" width="1.875" style="50" customWidth="1"/>
    <col min="48" max="57" width="9" style="50"/>
    <col min="58" max="58" width="16.25" style="50" customWidth="1"/>
    <col min="59" max="16384" width="9" style="50"/>
  </cols>
  <sheetData>
    <row r="1" spans="2:47" ht="27" customHeight="1">
      <c r="F1" s="49"/>
      <c r="R1" s="96" t="s">
        <v>75</v>
      </c>
      <c r="S1" s="96" t="s">
        <v>325</v>
      </c>
    </row>
    <row r="2" spans="2:47" ht="12" customHeight="1" thickBot="1">
      <c r="B2" s="826" t="s">
        <v>275</v>
      </c>
      <c r="C2" s="826"/>
      <c r="D2" s="826"/>
      <c r="E2" s="826"/>
      <c r="F2" s="826"/>
      <c r="G2" s="826"/>
      <c r="H2" s="131"/>
      <c r="I2" s="131"/>
      <c r="J2" s="131"/>
      <c r="K2" s="131"/>
      <c r="L2" s="131"/>
      <c r="M2" s="131"/>
      <c r="N2" s="131"/>
      <c r="O2" s="131"/>
      <c r="P2" s="131"/>
      <c r="Q2" s="131"/>
      <c r="R2" s="131"/>
      <c r="S2" s="131"/>
      <c r="T2" s="131"/>
      <c r="U2" s="131"/>
      <c r="V2" s="131"/>
      <c r="W2" s="131"/>
      <c r="X2" s="111"/>
      <c r="Y2" s="51"/>
      <c r="Z2" s="51"/>
      <c r="AA2" s="51"/>
      <c r="AB2" s="51"/>
      <c r="AC2" s="51"/>
      <c r="AD2" s="51"/>
      <c r="AE2" s="51"/>
      <c r="AF2" s="51"/>
      <c r="AG2" s="51"/>
      <c r="AH2" s="51"/>
      <c r="AI2" s="51"/>
      <c r="AJ2" s="51"/>
      <c r="AK2" s="51"/>
      <c r="AL2" s="51"/>
      <c r="AM2" s="51"/>
      <c r="AN2" s="51"/>
      <c r="AO2" s="51"/>
      <c r="AP2" s="51"/>
      <c r="AQ2" s="51"/>
      <c r="AR2" s="51"/>
      <c r="AS2" s="51"/>
      <c r="AT2" s="124"/>
      <c r="AU2" s="122"/>
    </row>
    <row r="3" spans="2:47" ht="13.15" customHeight="1">
      <c r="B3" s="826"/>
      <c r="C3" s="826"/>
      <c r="D3" s="826"/>
      <c r="E3" s="826"/>
      <c r="F3" s="826"/>
      <c r="G3" s="826"/>
      <c r="H3" s="131"/>
      <c r="I3" s="131"/>
      <c r="J3" s="131"/>
      <c r="K3" s="131"/>
      <c r="L3" s="131"/>
      <c r="M3" s="131"/>
      <c r="N3" s="131"/>
      <c r="O3" s="131"/>
      <c r="P3" s="131"/>
      <c r="Q3" s="131"/>
      <c r="R3" s="131"/>
      <c r="S3" s="131"/>
      <c r="T3" s="131"/>
      <c r="U3" s="131"/>
      <c r="V3" s="131"/>
      <c r="W3" s="131"/>
      <c r="X3" s="111"/>
      <c r="Y3" s="52"/>
      <c r="Z3" s="52"/>
      <c r="AA3" s="883"/>
      <c r="AB3" s="883"/>
      <c r="AC3" s="883"/>
      <c r="AD3" s="103"/>
      <c r="AE3" s="112"/>
      <c r="AF3" s="112"/>
      <c r="AG3" s="112"/>
      <c r="AH3" s="112"/>
      <c r="AI3" s="112"/>
      <c r="AJ3" s="112"/>
      <c r="AK3" s="112"/>
      <c r="AL3" s="112"/>
      <c r="AM3" s="112"/>
      <c r="AN3" s="112"/>
      <c r="AO3" s="905" t="s">
        <v>329</v>
      </c>
      <c r="AP3" s="888"/>
      <c r="AQ3" s="889"/>
      <c r="AR3" s="881" t="s">
        <v>0</v>
      </c>
      <c r="AS3" s="882"/>
      <c r="AT3" s="123" t="s">
        <v>87</v>
      </c>
      <c r="AU3" s="112"/>
    </row>
    <row r="4" spans="2:47" ht="14.25" thickBot="1">
      <c r="C4" s="111"/>
      <c r="F4" s="111"/>
      <c r="G4" s="111"/>
      <c r="H4" s="111"/>
      <c r="I4" s="111"/>
      <c r="J4" s="111"/>
      <c r="K4" s="111"/>
      <c r="L4" s="111"/>
      <c r="M4" s="111"/>
      <c r="N4" s="111"/>
      <c r="O4" s="111"/>
      <c r="P4" s="111"/>
      <c r="Q4" s="111"/>
      <c r="R4" s="111"/>
      <c r="S4" s="111"/>
      <c r="T4" s="111"/>
      <c r="U4" s="111"/>
      <c r="V4" s="111"/>
      <c r="W4" s="111"/>
      <c r="X4" s="111"/>
      <c r="Y4" s="52"/>
      <c r="Z4" s="52"/>
      <c r="AA4" s="113"/>
      <c r="AB4" s="113"/>
      <c r="AC4" s="113"/>
      <c r="AD4" s="103"/>
      <c r="AE4" s="112"/>
      <c r="AF4" s="112"/>
      <c r="AG4" s="112"/>
      <c r="AH4" s="112"/>
      <c r="AI4" s="112"/>
      <c r="AJ4" s="112"/>
      <c r="AK4" s="112"/>
      <c r="AL4" s="112"/>
      <c r="AM4" s="112"/>
      <c r="AN4" s="112"/>
      <c r="AO4" s="890"/>
      <c r="AP4" s="891"/>
      <c r="AQ4" s="892"/>
      <c r="AR4" s="893" t="str">
        <f>+表紙!Q29</f>
        <v>〇</v>
      </c>
      <c r="AS4" s="894"/>
      <c r="AT4" s="444">
        <f>+表紙!T29</f>
        <v>0</v>
      </c>
      <c r="AU4" s="112"/>
    </row>
    <row r="5" spans="2:47" ht="15" customHeight="1">
      <c r="B5" s="159" t="s">
        <v>83</v>
      </c>
      <c r="C5" s="159"/>
      <c r="F5" s="159"/>
      <c r="G5" s="110"/>
      <c r="H5" s="110"/>
      <c r="I5" s="110"/>
      <c r="J5" s="110"/>
      <c r="K5" s="110"/>
      <c r="L5" s="52"/>
      <c r="M5" s="52"/>
      <c r="N5" s="52"/>
      <c r="O5" s="52"/>
      <c r="P5" s="52"/>
      <c r="Q5" s="52"/>
      <c r="R5" s="52"/>
      <c r="S5" s="52"/>
      <c r="T5" s="52"/>
      <c r="U5" s="52"/>
      <c r="V5" s="52"/>
      <c r="W5" s="52"/>
      <c r="X5" s="52"/>
      <c r="Y5" s="906" t="s">
        <v>80</v>
      </c>
      <c r="Z5" s="906"/>
      <c r="AA5" s="907"/>
      <c r="AB5" s="907"/>
      <c r="AC5" s="907"/>
      <c r="AD5" s="103" t="s">
        <v>84</v>
      </c>
      <c r="AE5" s="895" t="str">
        <f>+表紙!F48</f>
        <v>日本飛行機株式会社　横浜工場</v>
      </c>
      <c r="AF5" s="895"/>
      <c r="AG5" s="895"/>
      <c r="AH5" s="895"/>
      <c r="AI5" s="895"/>
      <c r="AJ5" s="895"/>
      <c r="AK5" s="895"/>
      <c r="AL5" s="895"/>
      <c r="AM5" s="895"/>
      <c r="AN5" s="895"/>
      <c r="AO5" s="895"/>
      <c r="AP5" s="895"/>
      <c r="AQ5" s="895"/>
      <c r="AR5" s="895"/>
      <c r="AS5" s="895"/>
      <c r="AT5" s="895"/>
      <c r="AU5" s="895"/>
    </row>
    <row r="6" spans="2:47" ht="24.75" customHeight="1" thickBot="1">
      <c r="B6" s="494" t="s">
        <v>416</v>
      </c>
      <c r="C6" s="138"/>
      <c r="F6" s="138"/>
      <c r="G6" s="138"/>
      <c r="H6" s="138"/>
      <c r="I6" s="138"/>
      <c r="J6" s="138"/>
      <c r="K6" s="138"/>
      <c r="L6" s="138"/>
      <c r="M6" s="138"/>
      <c r="N6" s="138"/>
      <c r="O6" s="138"/>
      <c r="P6" s="138"/>
      <c r="Q6" s="138"/>
      <c r="R6" s="138"/>
      <c r="S6" s="138"/>
      <c r="T6" s="138"/>
      <c r="U6" s="138"/>
      <c r="V6" s="138"/>
      <c r="W6" s="138"/>
      <c r="X6" s="138"/>
      <c r="AB6" s="52"/>
      <c r="AC6" s="52"/>
      <c r="AD6" s="52"/>
      <c r="AE6" s="52"/>
      <c r="AF6" s="52"/>
      <c r="AG6" s="52"/>
      <c r="AH6" s="52"/>
      <c r="AI6" s="52"/>
      <c r="AJ6" s="52"/>
      <c r="AK6" s="52"/>
      <c r="AL6" s="52"/>
      <c r="AM6" s="52"/>
      <c r="AN6" s="52"/>
      <c r="AO6" s="52"/>
      <c r="AP6" s="52"/>
      <c r="AQ6" s="52"/>
      <c r="AR6" s="52"/>
      <c r="AS6" s="52"/>
      <c r="AT6" s="52"/>
      <c r="AU6" s="52"/>
    </row>
    <row r="7" spans="2:47" ht="28.15" customHeight="1" thickBot="1">
      <c r="B7" s="837" t="s">
        <v>292</v>
      </c>
      <c r="C7" s="838"/>
      <c r="D7" s="834" t="s">
        <v>282</v>
      </c>
      <c r="E7" s="835"/>
      <c r="F7" s="835"/>
      <c r="G7" s="835"/>
      <c r="H7" s="836"/>
      <c r="I7" s="148"/>
      <c r="J7" s="63"/>
      <c r="K7" s="161"/>
      <c r="L7" s="161"/>
      <c r="M7" s="161"/>
      <c r="N7" s="161"/>
      <c r="O7" s="161"/>
      <c r="P7" s="161"/>
      <c r="Q7" s="161"/>
      <c r="R7" s="827"/>
      <c r="S7" s="828"/>
      <c r="T7" s="828"/>
      <c r="U7" s="828"/>
      <c r="V7" s="463"/>
      <c r="W7" s="463"/>
      <c r="X7" s="139"/>
      <c r="AA7" s="1"/>
      <c r="AB7" s="1"/>
      <c r="AC7" s="1"/>
      <c r="AD7" s="1"/>
      <c r="AE7" s="106"/>
      <c r="AF7" s="106"/>
      <c r="AG7" s="106"/>
      <c r="AH7" s="106"/>
      <c r="AI7" s="106"/>
      <c r="AJ7" s="106"/>
      <c r="AK7" s="106"/>
      <c r="AL7" s="106"/>
      <c r="AM7" s="164"/>
      <c r="AN7" s="63"/>
      <c r="AO7" s="63"/>
      <c r="AP7" s="63"/>
      <c r="AQ7" s="63"/>
      <c r="AR7" s="216"/>
      <c r="AS7" s="216"/>
      <c r="AT7"/>
      <c r="AU7"/>
    </row>
    <row r="8" spans="2:47" ht="28.15" customHeight="1" thickTop="1" thickBot="1">
      <c r="B8" s="53" t="s">
        <v>82</v>
      </c>
      <c r="C8" s="851" t="s">
        <v>85</v>
      </c>
      <c r="D8" s="851"/>
      <c r="E8" s="851"/>
      <c r="F8" s="851"/>
      <c r="G8" s="851"/>
      <c r="H8" s="851"/>
      <c r="I8" s="851"/>
      <c r="J8" s="851"/>
      <c r="K8" s="153"/>
      <c r="L8" s="153"/>
      <c r="M8" s="153"/>
      <c r="N8" s="153"/>
      <c r="O8" s="153"/>
      <c r="P8" s="153"/>
      <c r="Q8" s="153"/>
      <c r="R8" s="153"/>
      <c r="S8" s="153"/>
      <c r="T8" s="153"/>
      <c r="U8" s="153"/>
      <c r="V8" s="140"/>
      <c r="W8" s="140"/>
      <c r="X8" s="140"/>
      <c r="Y8" s="106"/>
      <c r="Z8" s="106"/>
      <c r="AA8" s="106"/>
      <c r="AB8" s="106"/>
      <c r="AC8" s="106"/>
      <c r="AD8" s="106"/>
      <c r="AE8" s="63"/>
      <c r="AF8" s="59"/>
      <c r="AG8" s="55" t="s">
        <v>29</v>
      </c>
      <c r="AH8" s="806" t="s">
        <v>342</v>
      </c>
      <c r="AI8" s="806"/>
      <c r="AJ8" s="806"/>
      <c r="AK8" s="806"/>
      <c r="AL8" s="806"/>
      <c r="AM8" s="807"/>
      <c r="AN8" s="63"/>
      <c r="AO8" s="63"/>
      <c r="AP8" s="63"/>
      <c r="AQ8" s="63"/>
      <c r="AR8" s="216"/>
      <c r="AS8" s="216"/>
      <c r="AT8"/>
      <c r="AU8"/>
    </row>
    <row r="9" spans="2:47" ht="24.75" customHeight="1" thickTop="1" thickBot="1">
      <c r="B9" s="213" t="s">
        <v>226</v>
      </c>
      <c r="F9" s="831" t="s">
        <v>153</v>
      </c>
      <c r="G9" s="832"/>
      <c r="H9" s="833"/>
      <c r="I9" s="153"/>
      <c r="J9" s="153"/>
      <c r="K9" s="153"/>
      <c r="L9" s="153"/>
      <c r="M9" s="153"/>
      <c r="N9" s="153"/>
      <c r="O9" s="153"/>
      <c r="P9" s="153"/>
      <c r="Q9" s="153"/>
      <c r="R9" s="153"/>
      <c r="S9" s="153"/>
      <c r="T9" s="153"/>
      <c r="U9" s="153"/>
      <c r="V9" s="140"/>
      <c r="W9" s="140"/>
      <c r="X9" s="140"/>
      <c r="Y9" s="106"/>
      <c r="Z9" s="106"/>
      <c r="AA9" s="106"/>
      <c r="AB9" s="106"/>
      <c r="AC9" s="106"/>
      <c r="AD9" s="869" t="s">
        <v>20</v>
      </c>
      <c r="AE9" s="66"/>
      <c r="AG9" s="820"/>
      <c r="AH9" s="821"/>
      <c r="AI9" s="821"/>
      <c r="AJ9" s="821"/>
      <c r="AK9" s="821"/>
      <c r="AL9" s="821"/>
      <c r="AM9" s="62" t="s">
        <v>13</v>
      </c>
      <c r="AN9" s="63"/>
      <c r="AO9" s="63"/>
      <c r="AP9" s="63"/>
      <c r="AQ9" s="63"/>
      <c r="AR9" s="216"/>
      <c r="AS9" s="216"/>
      <c r="AT9"/>
      <c r="AU9"/>
    </row>
    <row r="10" spans="2:47" ht="24.75" customHeight="1" thickTop="1" thickBot="1">
      <c r="F10" s="107"/>
      <c r="G10" s="133"/>
      <c r="H10" s="133"/>
      <c r="I10" s="133"/>
      <c r="J10" s="133"/>
      <c r="K10" s="133"/>
      <c r="L10" s="133"/>
      <c r="M10" s="133"/>
      <c r="N10" s="133"/>
      <c r="O10" s="133"/>
      <c r="P10" s="133"/>
      <c r="Q10" s="133"/>
      <c r="R10" s="133"/>
      <c r="S10" s="133"/>
      <c r="T10" s="133"/>
      <c r="U10" s="133"/>
      <c r="V10" s="134"/>
      <c r="W10" s="134"/>
      <c r="X10" s="134"/>
      <c r="Y10" s="106"/>
      <c r="Z10" s="106"/>
      <c r="AA10" s="106"/>
      <c r="AC10" s="63"/>
      <c r="AD10" s="870"/>
      <c r="AE10" s="66"/>
      <c r="AM10" s="63"/>
      <c r="AN10" s="63"/>
      <c r="AO10" s="63"/>
      <c r="AP10" s="63"/>
      <c r="AQ10" s="63"/>
      <c r="AR10" s="216"/>
      <c r="AS10" s="216"/>
      <c r="AT10"/>
      <c r="AU10"/>
    </row>
    <row r="11" spans="2:47" ht="27" customHeight="1" thickTop="1" thickBot="1">
      <c r="C11" s="168" t="s">
        <v>154</v>
      </c>
      <c r="F11" s="55" t="s">
        <v>17</v>
      </c>
      <c r="G11" s="806" t="s">
        <v>339</v>
      </c>
      <c r="H11" s="807"/>
      <c r="I11" s="56"/>
      <c r="J11" s="57"/>
      <c r="K11" s="58"/>
      <c r="L11" s="823" t="s">
        <v>18</v>
      </c>
      <c r="M11" s="58"/>
      <c r="N11" s="59"/>
      <c r="O11" s="55" t="s">
        <v>19</v>
      </c>
      <c r="P11" s="829" t="s">
        <v>241</v>
      </c>
      <c r="Q11" s="829"/>
      <c r="R11" s="829"/>
      <c r="S11" s="830"/>
      <c r="T11" s="215"/>
      <c r="U11" s="75"/>
      <c r="V11" s="63"/>
      <c r="W11" s="63"/>
      <c r="X11"/>
      <c r="Y11"/>
      <c r="Z11"/>
      <c r="AA11"/>
      <c r="AB11" s="63"/>
      <c r="AC11" s="72"/>
      <c r="AD11" s="870"/>
      <c r="AE11" s="150"/>
      <c r="AF11" s="59"/>
      <c r="AG11" s="55" t="s">
        <v>36</v>
      </c>
      <c r="AH11" s="806" t="s">
        <v>245</v>
      </c>
      <c r="AI11" s="806"/>
      <c r="AJ11" s="806"/>
      <c r="AK11" s="806"/>
      <c r="AL11" s="806"/>
      <c r="AM11" s="807"/>
      <c r="AN11" s="63"/>
      <c r="AO11" s="63"/>
      <c r="AP11" s="63"/>
      <c r="AQ11" s="63"/>
      <c r="AR11" s="216"/>
      <c r="AS11" s="216"/>
      <c r="AT11"/>
      <c r="AU11"/>
    </row>
    <row r="12" spans="2:47" ht="24.75" customHeight="1" thickTop="1" thickBot="1">
      <c r="F12" s="810">
        <f>+ROUND(O12,2)+ROUND(O15,2)+ROUND(O18,2)+ROUND(O24,2)+O27-ROUND(F15,2)</f>
        <v>0</v>
      </c>
      <c r="G12" s="811"/>
      <c r="H12" s="62" t="s">
        <v>13</v>
      </c>
      <c r="I12" s="63"/>
      <c r="J12" s="64"/>
      <c r="K12" s="63"/>
      <c r="L12" s="824"/>
      <c r="M12" s="65"/>
      <c r="O12" s="820"/>
      <c r="P12" s="873"/>
      <c r="Q12" s="873"/>
      <c r="R12" s="873"/>
      <c r="S12" s="62" t="s">
        <v>13</v>
      </c>
      <c r="T12" s="63"/>
      <c r="U12" s="63"/>
      <c r="V12" s="63"/>
      <c r="W12" s="63"/>
      <c r="X12"/>
      <c r="Y12"/>
      <c r="Z12"/>
      <c r="AA12"/>
      <c r="AB12" s="66"/>
      <c r="AD12" s="870"/>
      <c r="AF12" s="142"/>
      <c r="AG12" s="820"/>
      <c r="AH12" s="821"/>
      <c r="AI12" s="821"/>
      <c r="AJ12" s="821"/>
      <c r="AK12" s="821"/>
      <c r="AL12" s="821"/>
      <c r="AM12" s="62" t="s">
        <v>13</v>
      </c>
      <c r="AN12" s="63"/>
      <c r="AO12" s="63"/>
      <c r="AP12" s="63"/>
      <c r="AQ12" s="63"/>
      <c r="AR12" s="216"/>
      <c r="AS12" s="216"/>
      <c r="AT12"/>
      <c r="AU12"/>
    </row>
    <row r="13" spans="2:47" ht="24.75" customHeight="1" thickTop="1" thickBot="1">
      <c r="I13" s="63"/>
      <c r="J13" s="67"/>
      <c r="K13" s="63"/>
      <c r="L13" s="824"/>
      <c r="M13" s="66"/>
      <c r="T13" s="63"/>
      <c r="U13" s="63"/>
      <c r="V13" s="63"/>
      <c r="W13" s="63"/>
      <c r="X13"/>
      <c r="Y13"/>
      <c r="Z13"/>
      <c r="AA13"/>
      <c r="AB13" s="66"/>
      <c r="AD13" s="870"/>
      <c r="AF13" s="148"/>
      <c r="AG13" s="145"/>
      <c r="AH13" s="146"/>
      <c r="AI13" s="146"/>
      <c r="AJ13" s="146"/>
      <c r="AK13" s="146"/>
      <c r="AL13" s="147"/>
      <c r="AM13" s="147"/>
      <c r="AP13" s="51"/>
      <c r="AQ13" s="51"/>
      <c r="AR13" s="144"/>
      <c r="AS13" s="144"/>
      <c r="AT13" s="463"/>
      <c r="AU13" s="63"/>
    </row>
    <row r="14" spans="2:47" ht="27" customHeight="1" thickTop="1" thickBot="1">
      <c r="F14" s="69" t="s">
        <v>399</v>
      </c>
      <c r="G14" s="822" t="s">
        <v>160</v>
      </c>
      <c r="H14" s="809"/>
      <c r="I14" s="70"/>
      <c r="J14" s="71"/>
      <c r="K14" s="63"/>
      <c r="L14" s="824"/>
      <c r="M14" s="66"/>
      <c r="N14" s="58"/>
      <c r="O14" s="55" t="s">
        <v>24</v>
      </c>
      <c r="P14" s="829" t="s">
        <v>296</v>
      </c>
      <c r="Q14" s="829"/>
      <c r="R14" s="829"/>
      <c r="S14" s="830"/>
      <c r="T14" s="215"/>
      <c r="U14" s="75"/>
      <c r="V14" s="63"/>
      <c r="W14" s="63"/>
      <c r="X14"/>
      <c r="Y14"/>
      <c r="Z14"/>
      <c r="AA14"/>
      <c r="AB14" s="66"/>
      <c r="AD14" s="871"/>
      <c r="AF14" s="149"/>
      <c r="AG14" s="61" t="s">
        <v>135</v>
      </c>
      <c r="AH14" s="865" t="s">
        <v>255</v>
      </c>
      <c r="AI14" s="865"/>
      <c r="AJ14" s="865"/>
      <c r="AK14" s="865"/>
      <c r="AL14" s="865"/>
      <c r="AM14" s="866"/>
      <c r="AN14"/>
      <c r="AR14" s="144"/>
      <c r="AS14" s="144"/>
      <c r="AT14" s="463"/>
      <c r="AU14" s="63"/>
    </row>
    <row r="15" spans="2:47" ht="24.75" customHeight="1" thickBot="1">
      <c r="F15" s="854"/>
      <c r="G15" s="855"/>
      <c r="H15" s="54" t="s">
        <v>13</v>
      </c>
      <c r="I15" s="63"/>
      <c r="J15" s="66"/>
      <c r="K15" s="63"/>
      <c r="L15" s="824"/>
      <c r="M15" s="66"/>
      <c r="O15" s="820"/>
      <c r="P15" s="874"/>
      <c r="Q15" s="874"/>
      <c r="R15" s="874"/>
      <c r="S15" s="62" t="s">
        <v>13</v>
      </c>
      <c r="T15" s="63"/>
      <c r="U15" s="63"/>
      <c r="V15" s="63"/>
      <c r="W15" s="63"/>
      <c r="X15"/>
      <c r="Y15"/>
      <c r="Z15"/>
      <c r="AA15"/>
      <c r="AB15" s="66"/>
      <c r="AG15" s="802"/>
      <c r="AH15" s="803"/>
      <c r="AI15" s="803"/>
      <c r="AJ15" s="803"/>
      <c r="AK15" s="803"/>
      <c r="AL15" s="803"/>
      <c r="AM15" s="54" t="s">
        <v>13</v>
      </c>
      <c r="AN15"/>
      <c r="AR15" s="73" t="s">
        <v>30</v>
      </c>
      <c r="AS15" s="74"/>
    </row>
    <row r="16" spans="2:47" ht="24.75" customHeight="1" thickTop="1" thickBot="1">
      <c r="J16" s="66"/>
      <c r="K16" s="63"/>
      <c r="L16" s="824"/>
      <c r="M16" s="66"/>
      <c r="O16" s="872" t="str">
        <f>+IF(X18=0,"",IF(X18-O18=X18,"エラー！：⑥残さ物量があるのに、④自ら中間処理した量がゼロになっています",""))</f>
        <v/>
      </c>
      <c r="P16" s="872"/>
      <c r="Q16" s="872"/>
      <c r="R16" s="872"/>
      <c r="S16" s="872"/>
      <c r="T16" s="872"/>
      <c r="U16" s="872"/>
      <c r="V16" s="872"/>
      <c r="W16" s="872"/>
      <c r="X16" s="872"/>
      <c r="Y16" s="872"/>
      <c r="Z16" s="872"/>
      <c r="AA16" s="872"/>
      <c r="AB16" s="66"/>
      <c r="AC16" s="63"/>
      <c r="AD16" s="211"/>
      <c r="AO16" s="60"/>
      <c r="AP16" s="63"/>
      <c r="AR16" s="804" t="s">
        <v>134</v>
      </c>
      <c r="AS16" s="805"/>
      <c r="AT16" s="357"/>
      <c r="AU16" s="54" t="s">
        <v>13</v>
      </c>
    </row>
    <row r="17" spans="2:48" ht="27" customHeight="1" thickTop="1" thickBot="1">
      <c r="J17" s="66"/>
      <c r="K17" s="63"/>
      <c r="L17" s="824"/>
      <c r="M17" s="66"/>
      <c r="N17" s="58"/>
      <c r="O17" s="55" t="s">
        <v>27</v>
      </c>
      <c r="P17" s="806" t="s">
        <v>242</v>
      </c>
      <c r="Q17" s="806"/>
      <c r="R17" s="806"/>
      <c r="S17" s="807"/>
      <c r="T17" s="867"/>
      <c r="U17" s="868"/>
      <c r="V17" s="868"/>
      <c r="W17" s="868"/>
      <c r="X17" s="141" t="s">
        <v>21</v>
      </c>
      <c r="Y17" s="806" t="s">
        <v>244</v>
      </c>
      <c r="Z17" s="806"/>
      <c r="AA17" s="807"/>
      <c r="AB17" s="154"/>
      <c r="AC17" s="149"/>
      <c r="AD17" s="812" t="s">
        <v>28</v>
      </c>
      <c r="AE17" s="58"/>
      <c r="AF17" s="58"/>
      <c r="AG17" s="361" t="s">
        <v>137</v>
      </c>
      <c r="AH17" s="822" t="s">
        <v>246</v>
      </c>
      <c r="AI17" s="822"/>
      <c r="AJ17" s="822"/>
      <c r="AK17" s="809"/>
      <c r="AL17" s="58"/>
      <c r="AM17" s="370"/>
      <c r="AN17" s="808" t="s">
        <v>222</v>
      </c>
      <c r="AO17" s="809"/>
      <c r="AP17" s="372"/>
      <c r="AR17" s="804" t="s">
        <v>228</v>
      </c>
      <c r="AS17" s="805"/>
      <c r="AT17" s="357"/>
      <c r="AU17" s="54" t="s">
        <v>34</v>
      </c>
      <c r="AV17" s="63"/>
    </row>
    <row r="18" spans="2:48" ht="24.75" customHeight="1" thickBot="1">
      <c r="J18" s="66"/>
      <c r="K18" s="63"/>
      <c r="L18" s="824"/>
      <c r="M18" s="66"/>
      <c r="O18" s="820"/>
      <c r="P18" s="873"/>
      <c r="Q18" s="873"/>
      <c r="R18" s="873"/>
      <c r="S18" s="62" t="s">
        <v>14</v>
      </c>
      <c r="T18"/>
      <c r="U18" s="363"/>
      <c r="V18"/>
      <c r="W18" s="220"/>
      <c r="X18" s="810">
        <f>+ROUND(AG9,2)+ROUND(AG12,2)+ROUND(AG15,2)+AG18</f>
        <v>0</v>
      </c>
      <c r="Y18" s="811"/>
      <c r="Z18" s="811"/>
      <c r="AA18" s="62" t="s">
        <v>4</v>
      </c>
      <c r="AB18" s="219"/>
      <c r="AC18" s="219"/>
      <c r="AD18" s="813"/>
      <c r="AG18" s="815">
        <f>+ROUND(AN18,2)+ROUND(AN21,2)</f>
        <v>0</v>
      </c>
      <c r="AH18" s="816"/>
      <c r="AI18" s="816"/>
      <c r="AJ18" s="816"/>
      <c r="AK18" s="54" t="s">
        <v>13</v>
      </c>
      <c r="AL18" s="65"/>
      <c r="AN18" s="445">
        <f>+ROUND(AT16,2)+ROUND(AT17,2)+ROUND(AT18,2)</f>
        <v>0</v>
      </c>
      <c r="AO18" s="54" t="s">
        <v>34</v>
      </c>
      <c r="AR18" s="804" t="s">
        <v>136</v>
      </c>
      <c r="AS18" s="805"/>
      <c r="AT18" s="357"/>
      <c r="AU18" s="54" t="s">
        <v>26</v>
      </c>
    </row>
    <row r="19" spans="2:48" ht="24.75" customHeight="1" thickTop="1" thickBot="1">
      <c r="J19" s="66"/>
      <c r="K19" s="63"/>
      <c r="L19" s="824"/>
      <c r="M19" s="66"/>
      <c r="O19" s="135"/>
      <c r="P19" s="362"/>
      <c r="Q19" s="223"/>
      <c r="R19" s="135"/>
      <c r="S19" s="135"/>
      <c r="T19" s="137"/>
      <c r="U19" s="364"/>
      <c r="V19" s="137"/>
      <c r="W19" s="137"/>
      <c r="X19" s="136"/>
      <c r="Y19" s="136"/>
      <c r="Z19" s="136"/>
      <c r="AA19" s="136"/>
      <c r="AB19" s="63"/>
      <c r="AC19" s="63"/>
      <c r="AD19" s="813"/>
      <c r="AG19" s="63"/>
      <c r="AH19" s="66"/>
      <c r="AI19" s="63"/>
      <c r="AJ19" s="63"/>
      <c r="AK19" s="63"/>
      <c r="AL19" s="66"/>
      <c r="AR19"/>
      <c r="AS19"/>
      <c r="AT19"/>
      <c r="AU19"/>
      <c r="AV19"/>
    </row>
    <row r="20" spans="2:48" ht="27" customHeight="1" thickTop="1" thickBot="1">
      <c r="B20" s="856" t="s">
        <v>417</v>
      </c>
      <c r="C20" s="856"/>
      <c r="D20" s="856"/>
      <c r="E20" s="856"/>
      <c r="F20" s="856"/>
      <c r="G20" s="856"/>
      <c r="H20" s="856"/>
      <c r="J20" s="66"/>
      <c r="K20" s="63"/>
      <c r="L20" s="824"/>
      <c r="M20" s="66"/>
      <c r="O20" s="55" t="s">
        <v>49</v>
      </c>
      <c r="P20" s="806" t="s">
        <v>243</v>
      </c>
      <c r="Q20" s="806"/>
      <c r="R20" s="806"/>
      <c r="S20" s="807"/>
      <c r="T20" s="135"/>
      <c r="U20" s="365"/>
      <c r="V20" s="368"/>
      <c r="W20" s="369"/>
      <c r="X20" s="141" t="s">
        <v>25</v>
      </c>
      <c r="Y20" s="806" t="s">
        <v>240</v>
      </c>
      <c r="Z20" s="806"/>
      <c r="AA20" s="807"/>
      <c r="AB20" s="63"/>
      <c r="AC20" s="63"/>
      <c r="AD20" s="813"/>
      <c r="AF20" s="63"/>
      <c r="AG20" s="63"/>
      <c r="AH20" s="66"/>
      <c r="AI20" s="63"/>
      <c r="AJ20" s="63"/>
      <c r="AK20" s="152"/>
      <c r="AL20" s="66"/>
      <c r="AM20" s="371"/>
      <c r="AN20" s="808" t="s">
        <v>224</v>
      </c>
      <c r="AO20" s="809"/>
      <c r="AP20" s="217"/>
      <c r="AQ20" s="63"/>
      <c r="AR20" s="68"/>
      <c r="AS20" s="68"/>
      <c r="AV20" s="63"/>
    </row>
    <row r="21" spans="2:48" ht="24.75" customHeight="1" thickBot="1">
      <c r="B21" s="856"/>
      <c r="C21" s="856"/>
      <c r="D21" s="856"/>
      <c r="E21" s="856"/>
      <c r="F21" s="856"/>
      <c r="G21" s="856"/>
      <c r="H21" s="856"/>
      <c r="J21" s="66"/>
      <c r="K21" s="63"/>
      <c r="L21" s="824"/>
      <c r="M21" s="66"/>
      <c r="O21" s="820"/>
      <c r="P21" s="864"/>
      <c r="Q21" s="864"/>
      <c r="R21" s="864"/>
      <c r="S21" s="62" t="s">
        <v>13</v>
      </c>
      <c r="T21" s="135"/>
      <c r="U21" s="135"/>
      <c r="V21" s="135"/>
      <c r="W21" s="135"/>
      <c r="X21" s="810">
        <f>+O18-X18</f>
        <v>0</v>
      </c>
      <c r="Y21" s="811"/>
      <c r="Z21" s="811"/>
      <c r="AA21" s="62" t="s">
        <v>4</v>
      </c>
      <c r="AB21" s="137"/>
      <c r="AC21" s="63"/>
      <c r="AD21" s="814"/>
      <c r="AF21" s="63"/>
      <c r="AG21" s="63"/>
      <c r="AH21" s="66"/>
      <c r="AI21" s="63"/>
      <c r="AJ21" s="63"/>
      <c r="AK21" s="63"/>
      <c r="AL21" s="63"/>
      <c r="AM21" s="152"/>
      <c r="AN21" s="357"/>
      <c r="AO21" s="54" t="s">
        <v>38</v>
      </c>
      <c r="AP21" s="217"/>
      <c r="AQ21" s="63"/>
      <c r="AR21" s="216"/>
      <c r="AS21" s="216"/>
      <c r="AT21"/>
      <c r="AU21"/>
    </row>
    <row r="22" spans="2:48" ht="24.75" customHeight="1" thickTop="1" thickBot="1">
      <c r="B22" s="857"/>
      <c r="C22" s="857"/>
      <c r="D22" s="857"/>
      <c r="E22" s="857"/>
      <c r="F22" s="857"/>
      <c r="G22" s="857"/>
      <c r="H22" s="857"/>
      <c r="J22" s="66"/>
      <c r="K22" s="63"/>
      <c r="L22" s="824"/>
      <c r="M22" s="66"/>
      <c r="O22" s="880" t="str">
        <f>+IF(O21=0,"",IF(O18&lt;O21,"エラー !：④の内数である⑤の量が④を超えています",""))</f>
        <v/>
      </c>
      <c r="P22" s="880"/>
      <c r="Q22" s="880"/>
      <c r="R22" s="880"/>
      <c r="S22" s="880"/>
      <c r="T22" s="880"/>
      <c r="U22" s="880"/>
      <c r="V22" s="136"/>
      <c r="W22" s="136"/>
      <c r="X22" s="136"/>
      <c r="Y22" s="136"/>
      <c r="Z22" s="136"/>
      <c r="AA22" s="136"/>
      <c r="AB22" s="63"/>
      <c r="AC22" s="63"/>
      <c r="AD22" s="211"/>
      <c r="AF22" s="63"/>
      <c r="AG22" s="63"/>
      <c r="AH22" s="66"/>
      <c r="AI22" s="63"/>
      <c r="AJ22" s="63"/>
      <c r="AK22" s="63"/>
      <c r="AL22" s="63"/>
      <c r="AM22" s="63"/>
    </row>
    <row r="23" spans="2:48" ht="27" customHeight="1" thickTop="1" thickBot="1">
      <c r="B23" s="852" t="s">
        <v>156</v>
      </c>
      <c r="C23" s="849"/>
      <c r="D23" s="849"/>
      <c r="E23" s="853"/>
      <c r="F23" s="848" t="s">
        <v>418</v>
      </c>
      <c r="G23" s="849"/>
      <c r="H23" s="850"/>
      <c r="J23" s="66"/>
      <c r="K23" s="63"/>
      <c r="L23" s="824"/>
      <c r="M23" s="66"/>
      <c r="N23" s="58"/>
      <c r="O23" s="61" t="s">
        <v>73</v>
      </c>
      <c r="P23" s="822" t="s">
        <v>259</v>
      </c>
      <c r="Q23" s="822"/>
      <c r="R23" s="822"/>
      <c r="S23" s="809"/>
      <c r="T23" s="818"/>
      <c r="U23" s="819"/>
      <c r="V23" s="819"/>
      <c r="W23" s="819"/>
      <c r="AB23" s="63"/>
      <c r="AC23" s="63"/>
      <c r="AD23" s="216"/>
      <c r="AE23"/>
      <c r="AF23"/>
      <c r="AG23"/>
      <c r="AH23" s="373"/>
      <c r="AI23" s="216"/>
      <c r="AJ23" s="63"/>
      <c r="AK23" s="63"/>
      <c r="AL23" s="63"/>
      <c r="AM23" s="156"/>
      <c r="AO23" s="63"/>
      <c r="AQ23" s="59"/>
      <c r="AR23" s="141" t="s">
        <v>149</v>
      </c>
      <c r="AS23" s="806" t="s">
        <v>150</v>
      </c>
      <c r="AT23" s="806"/>
      <c r="AU23" s="807"/>
    </row>
    <row r="24" spans="2:48" ht="27" customHeight="1" thickBot="1">
      <c r="B24" s="839" t="s">
        <v>157</v>
      </c>
      <c r="C24" s="822"/>
      <c r="D24" s="822"/>
      <c r="E24" s="809"/>
      <c r="F24" s="800">
        <v>0</v>
      </c>
      <c r="G24" s="801"/>
      <c r="H24" s="221" t="s">
        <v>155</v>
      </c>
      <c r="J24" s="66"/>
      <c r="K24" s="63"/>
      <c r="L24" s="825"/>
      <c r="O24" s="802"/>
      <c r="P24" s="817"/>
      <c r="Q24" s="817"/>
      <c r="R24" s="817"/>
      <c r="S24" s="54" t="s">
        <v>34</v>
      </c>
      <c r="T24"/>
      <c r="U24"/>
      <c r="V24"/>
      <c r="W24"/>
      <c r="AB24" s="63"/>
      <c r="AC24" s="63"/>
      <c r="AD24" s="216"/>
      <c r="AE24"/>
      <c r="AF24"/>
      <c r="AG24"/>
      <c r="AH24" s="373"/>
      <c r="AI24" s="216"/>
      <c r="AJ24" s="63"/>
      <c r="AK24" s="146"/>
      <c r="AL24" s="63"/>
      <c r="AM24" s="63"/>
      <c r="AP24" s="66"/>
      <c r="AQ24" s="151"/>
      <c r="AR24" s="810">
        <f>+ROUND(AT16,2)+ROUND(Z28,2)</f>
        <v>0</v>
      </c>
      <c r="AS24" s="811"/>
      <c r="AT24" s="811"/>
      <c r="AU24" s="62" t="s">
        <v>13</v>
      </c>
    </row>
    <row r="25" spans="2:48" ht="27" customHeight="1" thickBot="1">
      <c r="B25" s="839" t="s">
        <v>158</v>
      </c>
      <c r="C25" s="822"/>
      <c r="D25" s="822"/>
      <c r="E25" s="809"/>
      <c r="F25" s="800">
        <v>0</v>
      </c>
      <c r="G25" s="801"/>
      <c r="H25" s="221" t="s">
        <v>155</v>
      </c>
      <c r="J25" s="66"/>
      <c r="K25" s="63"/>
      <c r="O25" s="63"/>
      <c r="P25" s="63"/>
      <c r="Q25" s="63"/>
      <c r="R25" s="63"/>
      <c r="S25" s="63"/>
      <c r="T25" s="63"/>
      <c r="U25" s="63"/>
      <c r="AD25" s="155"/>
      <c r="AG25" s="63"/>
      <c r="AH25" s="66"/>
      <c r="AI25" s="63"/>
      <c r="AJ25" s="63"/>
      <c r="AK25" s="212"/>
      <c r="AL25" s="212"/>
      <c r="AM25" s="212"/>
      <c r="AP25" s="375"/>
      <c r="AQ25" s="132"/>
    </row>
    <row r="26" spans="2:48" ht="27" customHeight="1" thickTop="1" thickBot="1">
      <c r="B26" s="839" t="s">
        <v>159</v>
      </c>
      <c r="C26" s="822"/>
      <c r="D26" s="822"/>
      <c r="E26" s="809"/>
      <c r="F26" s="800">
        <v>0</v>
      </c>
      <c r="G26" s="801"/>
      <c r="H26" s="221" t="s">
        <v>155</v>
      </c>
      <c r="J26" s="66"/>
      <c r="K26" s="149"/>
      <c r="L26" s="812" t="s">
        <v>35</v>
      </c>
      <c r="M26" s="58"/>
      <c r="N26" s="58"/>
      <c r="O26" s="361" t="s">
        <v>139</v>
      </c>
      <c r="P26" s="822" t="s">
        <v>140</v>
      </c>
      <c r="Q26" s="822"/>
      <c r="R26" s="822"/>
      <c r="S26" s="809"/>
      <c r="T26" s="58"/>
      <c r="U26" s="58"/>
      <c r="V26" s="58"/>
      <c r="W26" s="58"/>
      <c r="X26" s="58"/>
      <c r="Y26" s="58"/>
      <c r="Z26" s="58"/>
      <c r="AA26" s="58"/>
      <c r="AB26" s="58"/>
      <c r="AC26" s="58"/>
      <c r="AD26" s="58"/>
      <c r="AE26" s="58"/>
      <c r="AF26" s="58"/>
      <c r="AG26" s="58"/>
      <c r="AH26" s="72"/>
      <c r="AI26" s="58"/>
      <c r="AJ26" s="59"/>
      <c r="AK26" s="141" t="s">
        <v>146</v>
      </c>
      <c r="AL26" s="806" t="s">
        <v>247</v>
      </c>
      <c r="AM26" s="806"/>
      <c r="AN26" s="806"/>
      <c r="AO26" s="807"/>
      <c r="AP26" s="377"/>
      <c r="AQ26" s="378"/>
      <c r="AR26" s="141" t="s">
        <v>151</v>
      </c>
      <c r="AS26" s="806" t="s">
        <v>397</v>
      </c>
      <c r="AT26" s="806"/>
      <c r="AU26" s="807"/>
    </row>
    <row r="27" spans="2:48" ht="27" customHeight="1" thickBot="1">
      <c r="B27" s="839" t="s">
        <v>161</v>
      </c>
      <c r="C27" s="822"/>
      <c r="D27" s="822"/>
      <c r="E27" s="809"/>
      <c r="F27" s="800">
        <v>0</v>
      </c>
      <c r="G27" s="801"/>
      <c r="H27" s="221" t="s">
        <v>155</v>
      </c>
      <c r="L27" s="813"/>
      <c r="O27" s="815">
        <f>+Q30+ROUND(Q33,2)</f>
        <v>0</v>
      </c>
      <c r="P27" s="840"/>
      <c r="Q27" s="840"/>
      <c r="R27" s="840"/>
      <c r="S27" s="54" t="s">
        <v>38</v>
      </c>
      <c r="T27" s="75"/>
      <c r="U27" s="75"/>
      <c r="X27" s="73" t="s">
        <v>39</v>
      </c>
      <c r="Y27" s="76"/>
      <c r="AG27" s="63"/>
      <c r="AH27" s="63"/>
      <c r="AI27" s="63"/>
      <c r="AJ27" s="63"/>
      <c r="AK27" s="810">
        <f>+AG18+O27</f>
        <v>0</v>
      </c>
      <c r="AL27" s="811"/>
      <c r="AM27" s="811"/>
      <c r="AN27" s="811"/>
      <c r="AO27" s="62" t="s">
        <v>13</v>
      </c>
      <c r="AP27" s="375"/>
      <c r="AQ27" s="132"/>
      <c r="AR27" s="820"/>
      <c r="AS27" s="821"/>
      <c r="AT27" s="821"/>
      <c r="AU27" s="62" t="s">
        <v>13</v>
      </c>
    </row>
    <row r="28" spans="2:48" ht="27" customHeight="1" thickTop="1" thickBot="1">
      <c r="B28" s="839" t="s">
        <v>162</v>
      </c>
      <c r="C28" s="822"/>
      <c r="D28" s="822"/>
      <c r="E28" s="809"/>
      <c r="F28" s="800">
        <v>0</v>
      </c>
      <c r="G28" s="801"/>
      <c r="H28" s="221" t="s">
        <v>155</v>
      </c>
      <c r="L28" s="813"/>
      <c r="O28" s="66"/>
      <c r="T28" s="63"/>
      <c r="U28" s="63"/>
      <c r="X28" s="875" t="s">
        <v>134</v>
      </c>
      <c r="Y28" s="876"/>
      <c r="Z28" s="802"/>
      <c r="AA28" s="803"/>
      <c r="AB28" s="803"/>
      <c r="AC28" s="803"/>
      <c r="AD28" s="803"/>
      <c r="AE28" s="54" t="s">
        <v>13</v>
      </c>
      <c r="AG28" s="63"/>
      <c r="AH28" s="63"/>
      <c r="AM28" s="374"/>
      <c r="AP28" s="375"/>
      <c r="AQ28" s="132"/>
      <c r="AR28" s="603" t="str">
        <f>+IF(AR27=0,"",IF(AK27&lt;(AR24+AR27+AR31),"エラー !：⑩の内数である（⑫+⑬＋⑭）の量が⑩を超えています",""))</f>
        <v/>
      </c>
      <c r="AS28" s="602"/>
      <c r="AT28" s="602"/>
      <c r="AU28" s="602"/>
    </row>
    <row r="29" spans="2:48" ht="27" customHeight="1" thickTop="1" thickBot="1">
      <c r="B29" s="839" t="s">
        <v>163</v>
      </c>
      <c r="C29" s="822"/>
      <c r="D29" s="822"/>
      <c r="E29" s="809"/>
      <c r="F29" s="800">
        <v>0</v>
      </c>
      <c r="G29" s="801"/>
      <c r="H29" s="221" t="s">
        <v>155</v>
      </c>
      <c r="L29" s="813"/>
      <c r="O29" s="66"/>
      <c r="P29" s="149"/>
      <c r="Q29" s="61" t="s">
        <v>142</v>
      </c>
      <c r="R29" s="822" t="s">
        <v>33</v>
      </c>
      <c r="S29" s="844"/>
      <c r="T29" s="844"/>
      <c r="U29" s="845"/>
      <c r="V29" s="58"/>
      <c r="W29" s="77"/>
      <c r="X29" s="875" t="s">
        <v>227</v>
      </c>
      <c r="Y29" s="876"/>
      <c r="Z29" s="802"/>
      <c r="AA29" s="803"/>
      <c r="AB29" s="803"/>
      <c r="AC29" s="803"/>
      <c r="AD29" s="803"/>
      <c r="AE29" s="54" t="s">
        <v>13</v>
      </c>
      <c r="AG29" s="63"/>
      <c r="AH29" s="63"/>
      <c r="AI29" s="63"/>
      <c r="AJ29" s="63"/>
      <c r="AK29" s="141" t="s">
        <v>147</v>
      </c>
      <c r="AL29" s="806" t="s">
        <v>148</v>
      </c>
      <c r="AM29" s="806"/>
      <c r="AN29" s="806"/>
      <c r="AO29" s="807"/>
      <c r="AP29" s="376"/>
      <c r="AQ29" s="379"/>
      <c r="AR29" s="903" t="s">
        <v>152</v>
      </c>
      <c r="AS29" s="899" t="s">
        <v>398</v>
      </c>
      <c r="AT29" s="899"/>
      <c r="AU29" s="900"/>
    </row>
    <row r="30" spans="2:48" ht="27" customHeight="1" thickBot="1">
      <c r="B30" s="839" t="s">
        <v>164</v>
      </c>
      <c r="C30" s="822"/>
      <c r="D30" s="822"/>
      <c r="E30" s="809"/>
      <c r="F30" s="800">
        <v>0</v>
      </c>
      <c r="G30" s="801"/>
      <c r="H30" s="221" t="s">
        <v>155</v>
      </c>
      <c r="L30" s="813"/>
      <c r="O30" s="66"/>
      <c r="Q30" s="815">
        <f>+ROUND(Z28,2)+ROUND(Z29,2)+ROUND(Z30,2)</f>
        <v>0</v>
      </c>
      <c r="R30" s="840"/>
      <c r="S30" s="840"/>
      <c r="T30" s="840"/>
      <c r="U30" s="54" t="s">
        <v>16</v>
      </c>
      <c r="X30" s="875" t="s">
        <v>145</v>
      </c>
      <c r="Y30" s="876"/>
      <c r="Z30" s="802"/>
      <c r="AA30" s="803"/>
      <c r="AB30" s="803"/>
      <c r="AC30" s="803"/>
      <c r="AD30" s="803"/>
      <c r="AE30" s="54" t="s">
        <v>13</v>
      </c>
      <c r="AK30" s="820"/>
      <c r="AL30" s="821"/>
      <c r="AM30" s="821"/>
      <c r="AN30" s="821"/>
      <c r="AO30" s="62" t="s">
        <v>13</v>
      </c>
      <c r="AR30" s="904"/>
      <c r="AS30" s="901"/>
      <c r="AT30" s="901"/>
      <c r="AU30" s="902"/>
    </row>
    <row r="31" spans="2:48" ht="27" customHeight="1" thickTop="1" thickBot="1">
      <c r="B31" s="839" t="s">
        <v>165</v>
      </c>
      <c r="C31" s="822"/>
      <c r="D31" s="822"/>
      <c r="E31" s="809"/>
      <c r="F31" s="800">
        <v>0</v>
      </c>
      <c r="G31" s="801"/>
      <c r="H31" s="221" t="s">
        <v>155</v>
      </c>
      <c r="L31" s="813"/>
      <c r="O31" s="66"/>
      <c r="X31"/>
      <c r="Y31"/>
      <c r="Z31" s="78" t="s">
        <v>350</v>
      </c>
      <c r="AJ31" s="132"/>
      <c r="AK31" s="872" t="str">
        <f>+IF(AK30=0,"",IF(AK27&lt;AK30,"エラー !：⑩の内数である⑪の量が⑩を超えています",""))</f>
        <v/>
      </c>
      <c r="AL31" s="872"/>
      <c r="AM31" s="872"/>
      <c r="AN31" s="872"/>
      <c r="AO31" s="872"/>
      <c r="AP31" s="872"/>
      <c r="AQ31" s="51"/>
      <c r="AR31" s="897"/>
      <c r="AS31" s="898"/>
      <c r="AT31" s="898"/>
      <c r="AU31" s="167" t="s">
        <v>13</v>
      </c>
    </row>
    <row r="32" spans="2:48" ht="27" customHeight="1" thickTop="1" thickBot="1">
      <c r="B32" s="839" t="s">
        <v>374</v>
      </c>
      <c r="C32" s="822"/>
      <c r="D32" s="822"/>
      <c r="E32" s="809"/>
      <c r="F32" s="800">
        <v>0</v>
      </c>
      <c r="G32" s="801"/>
      <c r="H32" s="221" t="s">
        <v>155</v>
      </c>
      <c r="L32" s="813"/>
      <c r="O32" s="66"/>
      <c r="P32" s="149"/>
      <c r="Q32" s="61" t="s">
        <v>144</v>
      </c>
      <c r="R32" s="822" t="s">
        <v>37</v>
      </c>
      <c r="S32" s="844"/>
      <c r="T32" s="844"/>
      <c r="U32" s="845"/>
      <c r="V32" s="63"/>
      <c r="W32" s="63"/>
      <c r="X32"/>
      <c r="Y32"/>
      <c r="Z32" s="877" t="s">
        <v>294</v>
      </c>
      <c r="AA32" s="858"/>
      <c r="AB32" s="858"/>
      <c r="AC32" s="858"/>
      <c r="AD32" s="858"/>
      <c r="AE32" s="858"/>
      <c r="AF32" s="858" t="s">
        <v>295</v>
      </c>
      <c r="AG32" s="858"/>
      <c r="AH32" s="858"/>
      <c r="AI32" s="858"/>
      <c r="AJ32" s="858" t="s">
        <v>351</v>
      </c>
      <c r="AK32" s="858"/>
      <c r="AL32" s="858"/>
      <c r="AM32" s="858"/>
      <c r="AN32" s="861"/>
      <c r="AO32" s="214"/>
      <c r="AR32" s="604" t="str">
        <f>+IF(AR31=0,"",IF(AK27&lt;(AR24+AR27+AR31),"エラー !：⑩の内数である（⑫+⑬＋⑭）の量が⑩を超えています",""))</f>
        <v/>
      </c>
      <c r="AS32" s="601"/>
      <c r="AT32" s="601"/>
      <c r="AU32" s="601"/>
    </row>
    <row r="33" spans="2:61" ht="27" customHeight="1" thickBot="1">
      <c r="B33" s="841" t="s">
        <v>375</v>
      </c>
      <c r="C33" s="842"/>
      <c r="D33" s="842"/>
      <c r="E33" s="843"/>
      <c r="F33" s="846">
        <v>0</v>
      </c>
      <c r="G33" s="847"/>
      <c r="H33" s="222" t="s">
        <v>155</v>
      </c>
      <c r="L33" s="814"/>
      <c r="Q33" s="802"/>
      <c r="R33" s="803"/>
      <c r="S33" s="803"/>
      <c r="T33" s="803"/>
      <c r="U33" s="54" t="s">
        <v>38</v>
      </c>
      <c r="V33" s="63"/>
      <c r="W33" s="63"/>
      <c r="X33"/>
      <c r="Y33"/>
      <c r="Z33" s="878"/>
      <c r="AA33" s="859"/>
      <c r="AB33" s="859"/>
      <c r="AC33" s="859"/>
      <c r="AD33" s="859"/>
      <c r="AE33" s="859"/>
      <c r="AF33" s="859"/>
      <c r="AG33" s="859"/>
      <c r="AH33" s="859"/>
      <c r="AI33" s="859"/>
      <c r="AJ33" s="859"/>
      <c r="AK33" s="859"/>
      <c r="AL33" s="859"/>
      <c r="AM33" s="859"/>
      <c r="AN33" s="862"/>
      <c r="AO33" s="214"/>
    </row>
    <row r="34" spans="2:61" ht="18" customHeight="1">
      <c r="C34" s="432" t="str">
        <f>+IF(F30=0,"",IF(F29&lt;F30,"エラー !：上の表は、⑩の内数である⑪の量が⑩を超えています",""))</f>
        <v/>
      </c>
      <c r="Z34" s="879"/>
      <c r="AA34" s="860"/>
      <c r="AB34" s="860"/>
      <c r="AC34" s="860"/>
      <c r="AD34" s="860"/>
      <c r="AE34" s="860"/>
      <c r="AF34" s="860"/>
      <c r="AG34" s="860"/>
      <c r="AH34" s="860"/>
      <c r="AI34" s="860"/>
      <c r="AJ34" s="860"/>
      <c r="AK34" s="860"/>
      <c r="AL34" s="860"/>
      <c r="AM34" s="860"/>
      <c r="AN34" s="863"/>
      <c r="AO34" s="214"/>
    </row>
    <row r="35" spans="2:61" ht="15" customHeight="1">
      <c r="C35" s="433" t="str">
        <f>+IF(F31=0,"",IF(F29&lt;F31,"エラー !：上の表は、⑩の内数である⑫の量が⑩を超えています",""))</f>
        <v/>
      </c>
      <c r="AE35" s="75"/>
      <c r="AF35" s="75"/>
      <c r="AG35" s="75"/>
      <c r="AH35" s="75"/>
      <c r="AI35" s="75"/>
      <c r="AJ35" s="75"/>
      <c r="AK35" s="63"/>
      <c r="AL35" s="63"/>
      <c r="AM35" s="63"/>
      <c r="AN35" s="63"/>
      <c r="AO35" s="63"/>
      <c r="AP35" s="63"/>
      <c r="AQ35" s="63"/>
    </row>
    <row r="36" spans="2:61" ht="15" customHeight="1">
      <c r="C36" s="433" t="str">
        <f>+IF(F32=0,"",IF(F29&lt;F32,"エラー !：上の表は、⑩の内数である⑬の量が⑩を超えています",""))</f>
        <v/>
      </c>
      <c r="AE36" s="75"/>
      <c r="AF36" s="75"/>
      <c r="AG36" s="75"/>
      <c r="AH36" s="75"/>
      <c r="AI36" s="75"/>
      <c r="AJ36" s="75"/>
      <c r="AK36" s="75"/>
      <c r="AL36" s="157"/>
      <c r="AM36" s="157"/>
      <c r="AN36" s="132"/>
      <c r="AO36" s="63"/>
      <c r="AP36" s="63"/>
      <c r="AQ36" s="63"/>
      <c r="AR36" s="63"/>
      <c r="AS36" s="63"/>
      <c r="AT36" s="63"/>
      <c r="AU36" s="63"/>
      <c r="AV36" s="358"/>
      <c r="AW36" s="63"/>
      <c r="AX36" s="63"/>
      <c r="AY36" s="63"/>
      <c r="AZ36" s="63"/>
      <c r="BA36" s="63"/>
      <c r="BB36" s="63"/>
      <c r="BC36" s="63"/>
    </row>
    <row r="37" spans="2:61" ht="15" customHeight="1">
      <c r="C37" s="433" t="str">
        <f>+IF(F33=0,"",IF(F29&lt;F33,"エラー !：上の表は、⑩の内数である⑭の量が⑩を超えています",""))</f>
        <v/>
      </c>
      <c r="I37" s="79"/>
      <c r="J37" s="79"/>
      <c r="Q37" s="79"/>
      <c r="R37" s="79"/>
      <c r="S37" s="79"/>
      <c r="AE37" s="63"/>
      <c r="AF37" s="63"/>
      <c r="AG37" s="63"/>
      <c r="AH37" s="63"/>
      <c r="AI37" s="63"/>
      <c r="AJ37" s="63"/>
      <c r="AK37" s="75"/>
      <c r="AL37" s="132"/>
      <c r="AM37" s="132"/>
      <c r="AN37" s="132"/>
      <c r="AO37" s="63"/>
      <c r="AP37" s="63"/>
      <c r="AQ37" s="63"/>
      <c r="AR37" s="63"/>
      <c r="AS37" s="63"/>
      <c r="AT37" s="75"/>
      <c r="AU37" s="75"/>
      <c r="AV37" s="358"/>
      <c r="AW37" s="63"/>
      <c r="AX37" s="63"/>
      <c r="AY37" s="63"/>
      <c r="AZ37" s="63"/>
      <c r="BA37" s="63"/>
      <c r="BB37" s="63"/>
      <c r="BC37" s="63"/>
    </row>
    <row r="38" spans="2:61" ht="13.5">
      <c r="I38" s="79"/>
      <c r="J38" s="79"/>
      <c r="Q38" s="79"/>
      <c r="R38" s="79"/>
      <c r="S38" s="79"/>
      <c r="AE38" s="63"/>
      <c r="AF38" s="63"/>
      <c r="AG38" s="63"/>
      <c r="AH38" s="63"/>
      <c r="AI38" s="63"/>
      <c r="AJ38" s="63"/>
      <c r="AK38" s="75"/>
      <c r="AL38" s="132"/>
      <c r="AM38" s="132"/>
      <c r="AN38" s="132"/>
      <c r="AO38" s="63"/>
      <c r="AP38" s="63"/>
      <c r="AQ38" s="63"/>
      <c r="AR38" s="132"/>
      <c r="AS38" s="157"/>
      <c r="AT38" s="75"/>
      <c r="AU38" s="75"/>
      <c r="AV38" s="358"/>
      <c r="AW38" s="63"/>
      <c r="AX38" s="63"/>
      <c r="AY38" s="63"/>
      <c r="AZ38" s="63"/>
      <c r="BA38" s="63"/>
      <c r="BB38" s="63"/>
      <c r="BC38" s="63"/>
    </row>
    <row r="39" spans="2:61" ht="13.5">
      <c r="I39" s="79"/>
      <c r="J39" s="79"/>
      <c r="Q39" s="79"/>
      <c r="R39" s="79"/>
      <c r="S39" s="79"/>
      <c r="AE39" s="63"/>
      <c r="AF39" s="63"/>
      <c r="AG39" s="63"/>
      <c r="AH39" s="63"/>
      <c r="AI39" s="63"/>
      <c r="AJ39" s="63"/>
      <c r="AK39" s="75"/>
      <c r="AL39" s="132"/>
      <c r="AM39" s="132"/>
      <c r="AN39" s="132"/>
      <c r="AO39" s="63"/>
      <c r="AP39" s="63"/>
      <c r="AQ39" s="63"/>
      <c r="AR39" s="132"/>
      <c r="AS39" s="75"/>
      <c r="AT39" s="75"/>
      <c r="AU39" s="75"/>
      <c r="AV39" s="358"/>
      <c r="AW39" s="63"/>
      <c r="AX39" s="63"/>
      <c r="AY39" s="63"/>
      <c r="AZ39" s="63"/>
      <c r="BA39" s="63"/>
      <c r="BB39" s="63"/>
      <c r="BC39" s="63"/>
    </row>
    <row r="40" spans="2:61" ht="13.5">
      <c r="I40" s="79"/>
      <c r="J40" s="79"/>
      <c r="Q40" s="79"/>
      <c r="R40" s="79"/>
      <c r="S40" s="79"/>
      <c r="AE40" s="63"/>
      <c r="AF40" s="63"/>
      <c r="AG40" s="63"/>
      <c r="AH40" s="63"/>
      <c r="AI40" s="63"/>
      <c r="AJ40" s="63"/>
      <c r="AK40" s="75"/>
      <c r="AL40" s="132"/>
      <c r="AM40" s="132"/>
      <c r="AN40" s="132"/>
      <c r="AO40" s="63"/>
      <c r="AP40" s="63"/>
      <c r="AQ40" s="63"/>
      <c r="AR40" s="132"/>
      <c r="AS40" s="75"/>
      <c r="AT40" s="75"/>
      <c r="AU40" s="75"/>
      <c r="AV40" s="358"/>
      <c r="AW40" s="63"/>
      <c r="AX40" s="63"/>
      <c r="AY40" s="63"/>
      <c r="AZ40" s="63"/>
      <c r="BA40" s="63"/>
      <c r="BB40" s="63"/>
      <c r="BC40" s="63"/>
    </row>
    <row r="41" spans="2:61" ht="13.5">
      <c r="I41" s="79"/>
      <c r="J41" s="79"/>
      <c r="Q41" s="79"/>
      <c r="R41" s="79"/>
      <c r="S41" s="79"/>
      <c r="AE41" s="63"/>
      <c r="AF41" s="63"/>
      <c r="AG41" s="63"/>
      <c r="AH41" s="63"/>
      <c r="AI41" s="63"/>
      <c r="AJ41" s="63"/>
      <c r="AK41" s="63"/>
      <c r="AL41" s="63"/>
      <c r="AM41" s="63"/>
      <c r="AN41" s="63"/>
      <c r="AO41" s="63"/>
      <c r="AP41" s="63"/>
      <c r="AQ41" s="63"/>
      <c r="AR41" s="132"/>
      <c r="AS41" s="75"/>
      <c r="AT41" s="75"/>
      <c r="AU41" s="75"/>
      <c r="AV41" s="358"/>
      <c r="AW41" s="63"/>
      <c r="AX41" s="63"/>
      <c r="AY41" s="63"/>
      <c r="AZ41" s="63"/>
      <c r="BA41" s="63"/>
      <c r="BB41" s="63"/>
      <c r="BC41" s="63"/>
    </row>
    <row r="42" spans="2:61" ht="13.5">
      <c r="H42" s="79"/>
      <c r="I42" s="79"/>
      <c r="J42" s="79"/>
      <c r="Q42" s="79"/>
      <c r="R42" s="79"/>
      <c r="S42" s="79"/>
      <c r="AP42" s="63"/>
      <c r="AQ42" s="63"/>
      <c r="AR42" s="132"/>
      <c r="AS42" s="75"/>
      <c r="AV42" s="63"/>
      <c r="AW42" s="63"/>
      <c r="AX42" s="63"/>
      <c r="AY42" s="63"/>
      <c r="AZ42" s="63"/>
      <c r="BA42" s="63"/>
      <c r="BB42" s="63"/>
      <c r="BC42" s="63"/>
    </row>
    <row r="43" spans="2:61">
      <c r="H43" s="79"/>
      <c r="I43" s="79"/>
      <c r="J43" s="79"/>
      <c r="Q43" s="79"/>
      <c r="R43" s="79"/>
      <c r="S43" s="79"/>
      <c r="AV43" s="358"/>
      <c r="AW43" s="63"/>
      <c r="AX43" s="63"/>
      <c r="AY43" s="63"/>
      <c r="AZ43" s="63"/>
      <c r="BA43" s="63"/>
      <c r="BB43" s="63"/>
      <c r="BC43" s="63"/>
    </row>
    <row r="44" spans="2:61">
      <c r="H44" s="79"/>
      <c r="I44" s="79"/>
      <c r="J44" s="79"/>
      <c r="Q44" s="79"/>
      <c r="R44" s="79"/>
      <c r="S44" s="79"/>
      <c r="AV44" s="358"/>
      <c r="AW44" s="63"/>
      <c r="AX44" s="63"/>
      <c r="AY44" s="63"/>
      <c r="AZ44" s="63"/>
      <c r="BA44" s="63"/>
      <c r="BB44" s="63"/>
      <c r="BC44" s="63"/>
    </row>
    <row r="45" spans="2:61">
      <c r="H45" s="79"/>
      <c r="I45" s="79"/>
      <c r="J45" s="79"/>
      <c r="Q45" s="79"/>
      <c r="R45" s="79"/>
      <c r="S45" s="79"/>
    </row>
    <row r="46" spans="2:61">
      <c r="H46" s="79"/>
      <c r="I46" s="79"/>
      <c r="J46" s="79"/>
      <c r="Q46" s="79"/>
      <c r="R46" s="79"/>
      <c r="S46" s="79"/>
    </row>
    <row r="47" spans="2:61" ht="13.5">
      <c r="H47" s="79"/>
      <c r="I47" s="79"/>
      <c r="J47" s="79"/>
      <c r="Q47" s="79"/>
      <c r="R47" s="79"/>
      <c r="S47" s="79"/>
      <c r="BG47" s="80"/>
      <c r="BH47" s="80"/>
      <c r="BI47" s="78"/>
    </row>
    <row r="48" spans="2:61">
      <c r="H48" s="79"/>
      <c r="I48" s="79"/>
      <c r="J48" s="79"/>
      <c r="Q48" s="79"/>
      <c r="R48" s="79"/>
      <c r="S48" s="79"/>
      <c r="BG48" s="78"/>
    </row>
    <row r="49" spans="7:61">
      <c r="G49" s="79"/>
      <c r="H49" s="79"/>
      <c r="I49" s="79"/>
      <c r="J49" s="79"/>
      <c r="Q49" s="79"/>
      <c r="R49" s="79"/>
      <c r="S49" s="79"/>
      <c r="BD49" s="78"/>
      <c r="BE49" s="78"/>
      <c r="BF49" s="78"/>
      <c r="BG49" s="78"/>
    </row>
    <row r="50" spans="7:61">
      <c r="G50" s="79"/>
      <c r="H50" s="79"/>
      <c r="I50" s="79"/>
      <c r="J50" s="79"/>
      <c r="Q50" s="79"/>
      <c r="R50" s="79"/>
      <c r="S50" s="79"/>
      <c r="BD50" s="78"/>
      <c r="BE50" s="78"/>
      <c r="BF50" s="78"/>
      <c r="BG50" s="78"/>
    </row>
    <row r="51" spans="7:61">
      <c r="G51" s="79"/>
      <c r="H51" s="79"/>
      <c r="I51" s="79"/>
      <c r="J51" s="79"/>
      <c r="Q51" s="79"/>
      <c r="R51" s="79"/>
      <c r="S51" s="79"/>
      <c r="BD51" s="78"/>
      <c r="BE51" s="78"/>
      <c r="BF51" s="78"/>
      <c r="BG51" s="78"/>
    </row>
    <row r="52" spans="7:61">
      <c r="G52" s="79"/>
      <c r="H52" s="79"/>
      <c r="I52" s="79"/>
      <c r="J52" s="79"/>
      <c r="Q52" s="79"/>
      <c r="R52" s="79"/>
      <c r="S52" s="79"/>
      <c r="BD52" s="78"/>
      <c r="BE52" s="78"/>
      <c r="BF52" s="78"/>
      <c r="BG52" s="78"/>
    </row>
    <row r="53" spans="7:61">
      <c r="G53" s="79"/>
      <c r="H53" s="79"/>
      <c r="I53" s="79"/>
      <c r="J53" s="79"/>
      <c r="Q53" s="79"/>
      <c r="R53" s="79"/>
      <c r="S53" s="79"/>
      <c r="BD53" s="78"/>
      <c r="BF53" s="78"/>
      <c r="BG53" s="78"/>
      <c r="BH53" s="78"/>
      <c r="BI53" s="78"/>
    </row>
    <row r="54" spans="7:61">
      <c r="G54" s="79"/>
      <c r="H54" s="79"/>
      <c r="I54" s="79"/>
      <c r="J54" s="79"/>
      <c r="Q54" s="79"/>
      <c r="R54" s="79"/>
      <c r="S54" s="79"/>
      <c r="BC54" s="78"/>
      <c r="BD54" s="81"/>
      <c r="BF54" s="78"/>
      <c r="BG54" s="78"/>
      <c r="BH54" s="78"/>
      <c r="BI54" s="78"/>
    </row>
    <row r="55" spans="7:61">
      <c r="G55" s="79"/>
      <c r="H55" s="79"/>
      <c r="I55" s="79"/>
      <c r="J55" s="79"/>
      <c r="Q55" s="79"/>
      <c r="R55" s="79"/>
      <c r="S55" s="79"/>
      <c r="BC55" s="78"/>
      <c r="BD55" s="81"/>
      <c r="BF55" s="78"/>
      <c r="BG55" s="78"/>
      <c r="BH55" s="78"/>
      <c r="BI55" s="78"/>
    </row>
    <row r="56" spans="7:61">
      <c r="G56" s="79"/>
      <c r="H56" s="79"/>
      <c r="I56" s="79"/>
      <c r="J56" s="79"/>
      <c r="Q56" s="79"/>
      <c r="R56" s="79"/>
      <c r="S56" s="79"/>
      <c r="BC56" s="78"/>
      <c r="BD56" s="81"/>
      <c r="BF56" s="78"/>
      <c r="BG56" s="78"/>
      <c r="BH56" s="78"/>
      <c r="BI56" s="78"/>
    </row>
    <row r="57" spans="7:61">
      <c r="G57" s="79"/>
      <c r="H57" s="79"/>
      <c r="BC57" s="78"/>
      <c r="BD57" s="81"/>
      <c r="BF57" s="78"/>
      <c r="BG57" s="78"/>
      <c r="BH57" s="78"/>
      <c r="BI57" s="78"/>
    </row>
    <row r="58" spans="7:61" ht="12.75">
      <c r="G58" s="79"/>
      <c r="H58" s="79"/>
      <c r="K58" s="79"/>
      <c r="L58" s="82"/>
      <c r="M58" s="79"/>
      <c r="N58" s="79"/>
      <c r="BC58" s="78"/>
      <c r="BD58" s="81"/>
      <c r="BF58" s="78"/>
      <c r="BG58" s="78"/>
      <c r="BH58" s="78"/>
      <c r="BI58" s="78"/>
    </row>
    <row r="59" spans="7:61">
      <c r="G59" s="79"/>
      <c r="H59" s="79"/>
      <c r="BC59" s="78"/>
      <c r="BD59" s="81"/>
      <c r="BF59" s="78"/>
      <c r="BG59" s="78"/>
      <c r="BH59" s="78"/>
      <c r="BI59" s="78"/>
    </row>
    <row r="60" spans="7:61">
      <c r="G60" s="79"/>
      <c r="H60" s="79"/>
      <c r="BC60" s="78"/>
      <c r="BD60" s="81"/>
      <c r="BF60" s="78"/>
      <c r="BG60" s="78"/>
      <c r="BH60" s="78"/>
      <c r="BI60" s="78"/>
    </row>
    <row r="61" spans="7:61">
      <c r="G61" s="79"/>
      <c r="H61" s="79"/>
      <c r="BC61" s="78"/>
      <c r="BD61" s="81"/>
      <c r="BF61" s="78"/>
      <c r="BG61" s="78"/>
      <c r="BH61" s="78"/>
      <c r="BI61" s="78"/>
    </row>
    <row r="62" spans="7:61">
      <c r="BC62" s="78"/>
      <c r="BD62" s="81"/>
      <c r="BF62" s="78"/>
      <c r="BG62" s="78"/>
      <c r="BH62" s="78"/>
      <c r="BI62" s="78"/>
    </row>
    <row r="63" spans="7:61">
      <c r="BC63" s="78"/>
      <c r="BD63" s="81"/>
      <c r="BF63" s="78"/>
      <c r="BG63" s="78"/>
      <c r="BH63" s="78"/>
      <c r="BI63" s="78"/>
    </row>
    <row r="64" spans="7:61">
      <c r="BC64" s="78"/>
      <c r="BD64" s="81"/>
      <c r="BF64" s="78"/>
      <c r="BG64" s="78"/>
      <c r="BH64" s="78"/>
      <c r="BI64" s="78"/>
    </row>
    <row r="65" spans="11:61">
      <c r="BC65" s="78"/>
      <c r="BD65" s="81"/>
      <c r="BF65" s="78"/>
      <c r="BG65" s="78"/>
      <c r="BH65" s="78"/>
      <c r="BI65" s="78"/>
    </row>
    <row r="66" spans="11:61">
      <c r="BC66" s="78"/>
      <c r="BD66" s="81"/>
      <c r="BF66" s="78"/>
      <c r="BG66" s="78"/>
      <c r="BH66" s="78"/>
      <c r="BI66" s="78"/>
    </row>
    <row r="67" spans="11:61">
      <c r="BC67" s="78"/>
      <c r="BD67" s="81"/>
      <c r="BF67" s="78"/>
      <c r="BG67" s="78"/>
      <c r="BH67" s="78"/>
      <c r="BI67" s="78"/>
    </row>
    <row r="69" spans="11:61" ht="12.75">
      <c r="K69" s="79"/>
      <c r="L69" s="82"/>
      <c r="M69" s="79"/>
      <c r="N69" s="79"/>
    </row>
    <row r="70" spans="11:61" ht="12.75">
      <c r="K70" s="79"/>
      <c r="L70" s="82"/>
      <c r="M70" s="79"/>
      <c r="N70" s="79"/>
    </row>
    <row r="71" spans="11:61" ht="12.75">
      <c r="K71" s="79"/>
      <c r="L71" s="82"/>
      <c r="M71" s="79"/>
      <c r="N71" s="79"/>
    </row>
    <row r="72" spans="11:61" ht="12.75">
      <c r="K72" s="79"/>
      <c r="L72" s="82"/>
      <c r="M72" s="79"/>
      <c r="N72" s="79"/>
    </row>
    <row r="73" spans="11:61" ht="12.75">
      <c r="K73" s="79"/>
      <c r="L73" s="82"/>
      <c r="M73" s="79"/>
      <c r="N73" s="79"/>
    </row>
    <row r="74" spans="11:61" ht="12.75">
      <c r="K74" s="79"/>
      <c r="L74" s="82"/>
      <c r="M74" s="79"/>
      <c r="N74" s="79"/>
    </row>
    <row r="75" spans="11:61" ht="12.75">
      <c r="K75" s="79"/>
      <c r="L75" s="82"/>
      <c r="M75" s="79"/>
      <c r="N75" s="79"/>
    </row>
    <row r="76" spans="11:61" ht="12.75">
      <c r="K76" s="79"/>
      <c r="L76" s="82"/>
      <c r="M76" s="79"/>
      <c r="N76" s="79"/>
    </row>
  </sheetData>
  <sheetProtection algorithmName="SHA-512" hashValue="0PuTYdse68OMYiFnFcbBgvwxC9U59XZLaEt7pOMboFm8yeYto2hIxyOoG7GxYApYxg0lihML3HhEQOK5ANRcYw==" saltValue="eORoDcnDhYWqo41Tl+5QaQ==" spinCount="100000" sheet="1" objects="1" scenarios="1"/>
  <mergeCells count="101">
    <mergeCell ref="Z32:AE34"/>
    <mergeCell ref="AF32:AI34"/>
    <mergeCell ref="AJ32:AN34"/>
    <mergeCell ref="AK31:AP31"/>
    <mergeCell ref="AS29:AU30"/>
    <mergeCell ref="AS26:AU26"/>
    <mergeCell ref="AR17:AS17"/>
    <mergeCell ref="AS23:AU23"/>
    <mergeCell ref="AH17:AK17"/>
    <mergeCell ref="AN17:AO17"/>
    <mergeCell ref="AR31:AT31"/>
    <mergeCell ref="AK27:AN27"/>
    <mergeCell ref="AR29:AR30"/>
    <mergeCell ref="AL29:AO29"/>
    <mergeCell ref="AK30:AN30"/>
    <mergeCell ref="AR27:AT27"/>
    <mergeCell ref="AL26:AO26"/>
    <mergeCell ref="Z30:AD30"/>
    <mergeCell ref="AR24:AT24"/>
    <mergeCell ref="AE5:AU5"/>
    <mergeCell ref="AO3:AQ4"/>
    <mergeCell ref="AR3:AS3"/>
    <mergeCell ref="AR4:AS4"/>
    <mergeCell ref="Y5:AC5"/>
    <mergeCell ref="AH14:AM14"/>
    <mergeCell ref="AG9:AL9"/>
    <mergeCell ref="P17:S17"/>
    <mergeCell ref="AN20:AO20"/>
    <mergeCell ref="AH8:AM8"/>
    <mergeCell ref="AH11:AM11"/>
    <mergeCell ref="AD9:AD14"/>
    <mergeCell ref="R7:U7"/>
    <mergeCell ref="AR18:AS18"/>
    <mergeCell ref="Y20:AA20"/>
    <mergeCell ref="AR16:AS16"/>
    <mergeCell ref="O12:R12"/>
    <mergeCell ref="O18:R18"/>
    <mergeCell ref="O15:R15"/>
    <mergeCell ref="P14:S14"/>
    <mergeCell ref="AG15:AL15"/>
    <mergeCell ref="AG12:AL12"/>
    <mergeCell ref="AG18:AJ18"/>
    <mergeCell ref="X30:Y30"/>
    <mergeCell ref="Z28:AD28"/>
    <mergeCell ref="P20:S20"/>
    <mergeCell ref="AD17:AD21"/>
    <mergeCell ref="P23:S23"/>
    <mergeCell ref="O22:U22"/>
    <mergeCell ref="O24:R24"/>
    <mergeCell ref="T17:W17"/>
    <mergeCell ref="P26:S26"/>
    <mergeCell ref="R29:U29"/>
    <mergeCell ref="O27:R27"/>
    <mergeCell ref="Y17:AA17"/>
    <mergeCell ref="X29:Y29"/>
    <mergeCell ref="Q30:T30"/>
    <mergeCell ref="Z29:AD29"/>
    <mergeCell ref="T23:W23"/>
    <mergeCell ref="F29:G29"/>
    <mergeCell ref="B25:E25"/>
    <mergeCell ref="O21:R21"/>
    <mergeCell ref="C8:J8"/>
    <mergeCell ref="B24:E24"/>
    <mergeCell ref="B33:E33"/>
    <mergeCell ref="L26:L33"/>
    <mergeCell ref="F32:G32"/>
    <mergeCell ref="F33:G33"/>
    <mergeCell ref="F30:G30"/>
    <mergeCell ref="B26:E26"/>
    <mergeCell ref="B32:E32"/>
    <mergeCell ref="B29:E29"/>
    <mergeCell ref="F9:H9"/>
    <mergeCell ref="B30:E30"/>
    <mergeCell ref="B31:E31"/>
    <mergeCell ref="Q33:T33"/>
    <mergeCell ref="R32:U32"/>
    <mergeCell ref="F31:G31"/>
    <mergeCell ref="L11:L24"/>
    <mergeCell ref="B20:H22"/>
    <mergeCell ref="B2:G3"/>
    <mergeCell ref="B7:C7"/>
    <mergeCell ref="B23:E23"/>
    <mergeCell ref="O16:AA16"/>
    <mergeCell ref="X18:Z18"/>
    <mergeCell ref="X21:Z21"/>
    <mergeCell ref="B28:E28"/>
    <mergeCell ref="X28:Y28"/>
    <mergeCell ref="F28:G28"/>
    <mergeCell ref="F27:G27"/>
    <mergeCell ref="F23:H23"/>
    <mergeCell ref="F24:G24"/>
    <mergeCell ref="B27:E27"/>
    <mergeCell ref="F25:G25"/>
    <mergeCell ref="D7:H7"/>
    <mergeCell ref="G11:H11"/>
    <mergeCell ref="G14:H14"/>
    <mergeCell ref="F15:G15"/>
    <mergeCell ref="F12:G12"/>
    <mergeCell ref="P11:S11"/>
    <mergeCell ref="F26:G26"/>
    <mergeCell ref="AA3:AC3"/>
  </mergeCells>
  <phoneticPr fontId="3"/>
  <dataValidations count="2">
    <dataValidation type="custom" allowBlank="1" showInputMessage="1" showErrorMessage="1" error="入力は少数第1位までにして下さい。" sqref="AT13:AT14 V7:W7">
      <formula1>V7=ROUND(V7,1)</formula1>
    </dataValidation>
    <dataValidation type="custom" allowBlank="1" showInputMessage="1" showErrorMessage="1" error="入力は少数第2位までにしてください。" sqref="AR31:AT31 F15:G15 O12:R12 O15:R15 O18:R18 O21:R21 O24:R24 AG9:AL9 AG12:AL12 AG15:AL15 AT16:AT18 AN21 Z28:AD30 Q33:T33 AK30:AN30 AR27:AT27 F24:G33">
      <formula1>F9=ROUND(F9,2)</formula1>
    </dataValidation>
  </dataValidations>
  <pageMargins left="0.59055118110236227" right="0.59055118110236227" top="0.62992125984251968" bottom="0.39370078740157483" header="0.51181102362204722" footer="0"/>
  <pageSetup paperSize="9" scale="70" orientation="landscape"/>
  <headerFooter alignWithMargins="0"/>
  <drawing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4">
    <pageSetUpPr fitToPage="1"/>
  </sheetPr>
  <dimension ref="B1:BI76"/>
  <sheetViews>
    <sheetView showGridLines="0" zoomScaleNormal="100" workbookViewId="0"/>
  </sheetViews>
  <sheetFormatPr defaultColWidth="9" defaultRowHeight="12"/>
  <cols>
    <col min="1" max="2" width="2.875" style="50" customWidth="1"/>
    <col min="3" max="3" width="17.375" style="50" customWidth="1"/>
    <col min="4" max="5" width="2.875" style="50" customWidth="1"/>
    <col min="6" max="6" width="3" style="50" customWidth="1"/>
    <col min="7" max="7" width="11.5" style="50" customWidth="1"/>
    <col min="8" max="8" width="2.375" style="50" customWidth="1"/>
    <col min="9" max="10" width="2.5" style="50" customWidth="1"/>
    <col min="11" max="11" width="2.75" style="50" customWidth="1"/>
    <col min="12" max="12" width="2.875" style="50" customWidth="1"/>
    <col min="13" max="14" width="2.75" style="50" customWidth="1"/>
    <col min="15" max="15" width="3" style="50" customWidth="1"/>
    <col min="16" max="18" width="4.75" style="50" customWidth="1"/>
    <col min="19" max="21" width="2.875" style="50" customWidth="1"/>
    <col min="22" max="23" width="2.5" style="50" customWidth="1"/>
    <col min="24" max="24" width="2.875" style="50" customWidth="1"/>
    <col min="25" max="25" width="7.75" style="50" customWidth="1"/>
    <col min="26" max="26" width="4.75" style="50" customWidth="1"/>
    <col min="27" max="27" width="2" style="50" customWidth="1"/>
    <col min="28" max="29" width="2.375" style="50" customWidth="1"/>
    <col min="30" max="30" width="3.125" style="50" customWidth="1"/>
    <col min="31" max="32" width="2.375" style="50" customWidth="1"/>
    <col min="33" max="33" width="2.875" style="50" customWidth="1"/>
    <col min="34" max="34" width="7.75" style="50" customWidth="1"/>
    <col min="35" max="36" width="4.375" style="50" customWidth="1"/>
    <col min="37" max="37" width="3.375" style="50" customWidth="1"/>
    <col min="38" max="38" width="2.75" style="50" customWidth="1"/>
    <col min="39" max="39" width="2.875" style="50" customWidth="1"/>
    <col min="40" max="40" width="10.75" style="50" customWidth="1"/>
    <col min="41" max="41" width="2.875" style="50" customWidth="1"/>
    <col min="42" max="43" width="2.5" style="50" customWidth="1"/>
    <col min="44" max="44" width="2.75" style="50" customWidth="1"/>
    <col min="45" max="45" width="7.75" style="50" customWidth="1"/>
    <col min="46" max="46" width="11.75" style="50" customWidth="1"/>
    <col min="47" max="47" width="1.875" style="50" customWidth="1"/>
    <col min="48" max="57" width="9" style="50"/>
    <col min="58" max="58" width="16.25" style="50" customWidth="1"/>
    <col min="59" max="16384" width="9" style="50"/>
  </cols>
  <sheetData>
    <row r="1" spans="2:47" ht="27" customHeight="1">
      <c r="F1" s="49"/>
      <c r="R1" s="96" t="s">
        <v>75</v>
      </c>
      <c r="S1" s="96" t="s">
        <v>325</v>
      </c>
    </row>
    <row r="2" spans="2:47" ht="12" customHeight="1" thickBot="1">
      <c r="B2" s="826" t="s">
        <v>275</v>
      </c>
      <c r="C2" s="826"/>
      <c r="D2" s="826"/>
      <c r="E2" s="826"/>
      <c r="F2" s="826"/>
      <c r="G2" s="826"/>
      <c r="H2" s="131"/>
      <c r="I2" s="131"/>
      <c r="J2" s="131"/>
      <c r="K2" s="131"/>
      <c r="L2" s="131"/>
      <c r="M2" s="131"/>
      <c r="N2" s="131"/>
      <c r="O2" s="131"/>
      <c r="P2" s="131"/>
      <c r="Q2" s="131"/>
      <c r="R2" s="131"/>
      <c r="S2" s="131"/>
      <c r="T2" s="131"/>
      <c r="U2" s="131"/>
      <c r="V2" s="131"/>
      <c r="W2" s="131"/>
      <c r="X2" s="111"/>
      <c r="Y2" s="51"/>
      <c r="Z2" s="51"/>
      <c r="AA2" s="51"/>
      <c r="AB2" s="51"/>
      <c r="AC2" s="51"/>
      <c r="AD2" s="51"/>
      <c r="AE2" s="51"/>
      <c r="AF2" s="51"/>
      <c r="AG2" s="51"/>
      <c r="AH2" s="51"/>
      <c r="AI2" s="51"/>
      <c r="AJ2" s="51"/>
      <c r="AK2" s="51"/>
      <c r="AL2" s="51"/>
      <c r="AM2" s="51"/>
      <c r="AN2" s="51"/>
      <c r="AO2" s="51"/>
      <c r="AP2" s="51"/>
      <c r="AQ2" s="51"/>
      <c r="AR2" s="51"/>
      <c r="AS2" s="51"/>
      <c r="AT2" s="124"/>
      <c r="AU2" s="122"/>
    </row>
    <row r="3" spans="2:47" ht="13.15" customHeight="1">
      <c r="B3" s="826"/>
      <c r="C3" s="826"/>
      <c r="D3" s="826"/>
      <c r="E3" s="826"/>
      <c r="F3" s="826"/>
      <c r="G3" s="826"/>
      <c r="H3" s="131"/>
      <c r="I3" s="131"/>
      <c r="J3" s="131"/>
      <c r="K3" s="131"/>
      <c r="L3" s="131"/>
      <c r="M3" s="131"/>
      <c r="N3" s="131"/>
      <c r="O3" s="131"/>
      <c r="P3" s="131"/>
      <c r="Q3" s="131"/>
      <c r="R3" s="131"/>
      <c r="S3" s="131"/>
      <c r="T3" s="131"/>
      <c r="U3" s="131"/>
      <c r="V3" s="131"/>
      <c r="W3" s="131"/>
      <c r="X3" s="111"/>
      <c r="Y3" s="52"/>
      <c r="Z3" s="52"/>
      <c r="AA3" s="883"/>
      <c r="AB3" s="883"/>
      <c r="AC3" s="883"/>
      <c r="AD3" s="103"/>
      <c r="AE3" s="112"/>
      <c r="AF3" s="112"/>
      <c r="AG3" s="112"/>
      <c r="AH3" s="112"/>
      <c r="AI3" s="112"/>
      <c r="AJ3" s="112"/>
      <c r="AK3" s="112"/>
      <c r="AL3" s="112"/>
      <c r="AM3" s="112"/>
      <c r="AN3" s="112"/>
      <c r="AO3" s="905" t="s">
        <v>329</v>
      </c>
      <c r="AP3" s="888"/>
      <c r="AQ3" s="889"/>
      <c r="AR3" s="881" t="s">
        <v>0</v>
      </c>
      <c r="AS3" s="882"/>
      <c r="AT3" s="123" t="s">
        <v>87</v>
      </c>
      <c r="AU3" s="112"/>
    </row>
    <row r="4" spans="2:47" ht="14.25" thickBot="1">
      <c r="C4" s="111"/>
      <c r="F4" s="111"/>
      <c r="G4" s="111"/>
      <c r="H4" s="111"/>
      <c r="I4" s="111"/>
      <c r="J4" s="111"/>
      <c r="K4" s="111"/>
      <c r="L4" s="111"/>
      <c r="M4" s="111"/>
      <c r="N4" s="111"/>
      <c r="O4" s="111"/>
      <c r="P4" s="111"/>
      <c r="Q4" s="111"/>
      <c r="R4" s="111"/>
      <c r="S4" s="111"/>
      <c r="T4" s="111"/>
      <c r="U4" s="111"/>
      <c r="V4" s="111"/>
      <c r="W4" s="111"/>
      <c r="X4" s="111"/>
      <c r="Y4" s="52"/>
      <c r="Z4" s="52"/>
      <c r="AA4" s="113"/>
      <c r="AB4" s="113"/>
      <c r="AC4" s="113"/>
      <c r="AD4" s="103"/>
      <c r="AE4" s="112"/>
      <c r="AF4" s="112"/>
      <c r="AG4" s="112"/>
      <c r="AH4" s="112"/>
      <c r="AI4" s="112"/>
      <c r="AJ4" s="112"/>
      <c r="AK4" s="112"/>
      <c r="AL4" s="112"/>
      <c r="AM4" s="112"/>
      <c r="AN4" s="112"/>
      <c r="AO4" s="890"/>
      <c r="AP4" s="891"/>
      <c r="AQ4" s="892"/>
      <c r="AR4" s="893" t="str">
        <f>+表紙!Q29</f>
        <v>〇</v>
      </c>
      <c r="AS4" s="894"/>
      <c r="AT4" s="444">
        <f>+表紙!T29</f>
        <v>0</v>
      </c>
      <c r="AU4" s="112"/>
    </row>
    <row r="5" spans="2:47" ht="15" customHeight="1">
      <c r="B5" s="159" t="s">
        <v>83</v>
      </c>
      <c r="C5" s="159"/>
      <c r="F5" s="159"/>
      <c r="G5" s="110"/>
      <c r="H5" s="110"/>
      <c r="I5" s="110"/>
      <c r="J5" s="110"/>
      <c r="K5" s="110"/>
      <c r="L5" s="52"/>
      <c r="M5" s="52"/>
      <c r="N5" s="52"/>
      <c r="O5" s="52"/>
      <c r="P5" s="52"/>
      <c r="Q5" s="52"/>
      <c r="R5" s="52"/>
      <c r="S5" s="52"/>
      <c r="T5" s="52"/>
      <c r="U5" s="52"/>
      <c r="V5" s="52"/>
      <c r="W5" s="52"/>
      <c r="X5" s="52"/>
      <c r="Y5" s="906" t="s">
        <v>80</v>
      </c>
      <c r="Z5" s="906"/>
      <c r="AA5" s="907"/>
      <c r="AB5" s="907"/>
      <c r="AC5" s="907"/>
      <c r="AD5" s="103" t="s">
        <v>84</v>
      </c>
      <c r="AE5" s="895" t="str">
        <f>+表紙!F48</f>
        <v>日本飛行機株式会社　横浜工場</v>
      </c>
      <c r="AF5" s="895"/>
      <c r="AG5" s="895"/>
      <c r="AH5" s="895"/>
      <c r="AI5" s="895"/>
      <c r="AJ5" s="895"/>
      <c r="AK5" s="895"/>
      <c r="AL5" s="895"/>
      <c r="AM5" s="895"/>
      <c r="AN5" s="895"/>
      <c r="AO5" s="895"/>
      <c r="AP5" s="895"/>
      <c r="AQ5" s="895"/>
      <c r="AR5" s="895"/>
      <c r="AS5" s="895"/>
      <c r="AT5" s="895"/>
      <c r="AU5" s="895"/>
    </row>
    <row r="6" spans="2:47" ht="24.75" customHeight="1" thickBot="1">
      <c r="B6" s="494" t="s">
        <v>416</v>
      </c>
      <c r="C6" s="138"/>
      <c r="F6" s="138"/>
      <c r="G6" s="138"/>
      <c r="H6" s="138"/>
      <c r="I6" s="138"/>
      <c r="J6" s="138"/>
      <c r="K6" s="138"/>
      <c r="L6" s="138"/>
      <c r="M6" s="138"/>
      <c r="N6" s="138"/>
      <c r="O6" s="138"/>
      <c r="P6" s="138"/>
      <c r="Q6" s="138"/>
      <c r="R6" s="138"/>
      <c r="S6" s="138"/>
      <c r="T6" s="138"/>
      <c r="U6" s="138"/>
      <c r="V6" s="138"/>
      <c r="W6" s="138"/>
      <c r="X6" s="138"/>
      <c r="Y6" s="143"/>
      <c r="Z6" s="143"/>
      <c r="AA6" s="143"/>
      <c r="AB6" s="143"/>
      <c r="AC6" s="143"/>
      <c r="AD6" s="143"/>
      <c r="AE6" s="143"/>
      <c r="AF6" s="143"/>
      <c r="AG6" s="143"/>
      <c r="AH6" s="143"/>
      <c r="AI6" s="143"/>
      <c r="AJ6" s="143"/>
      <c r="AK6" s="143"/>
      <c r="AL6" s="143"/>
      <c r="AM6" s="143"/>
      <c r="AN6" s="143"/>
      <c r="AO6" s="143"/>
      <c r="AP6" s="143"/>
      <c r="AQ6" s="143"/>
      <c r="AR6" s="143"/>
      <c r="AS6" s="143"/>
      <c r="AT6" s="143"/>
      <c r="AU6" s="143"/>
    </row>
    <row r="7" spans="2:47" ht="28.15" customHeight="1" thickBot="1">
      <c r="B7" s="837" t="s">
        <v>292</v>
      </c>
      <c r="C7" s="838"/>
      <c r="D7" s="834" t="s">
        <v>283</v>
      </c>
      <c r="E7" s="835"/>
      <c r="F7" s="835"/>
      <c r="G7" s="835"/>
      <c r="H7" s="836"/>
      <c r="I7" s="148"/>
      <c r="J7" s="63"/>
      <c r="K7" s="161"/>
      <c r="L7" s="143"/>
      <c r="M7" s="143"/>
      <c r="N7" s="143"/>
      <c r="O7" s="143"/>
      <c r="P7" s="143"/>
      <c r="Q7" s="143"/>
      <c r="R7" s="143"/>
      <c r="S7" s="143"/>
      <c r="T7" s="143"/>
      <c r="U7" s="143"/>
      <c r="V7" s="464"/>
      <c r="W7" s="464"/>
      <c r="X7" s="143"/>
      <c r="Y7" s="143"/>
      <c r="Z7" s="143"/>
      <c r="AA7" s="143"/>
      <c r="AB7" s="143"/>
      <c r="AC7" s="143"/>
      <c r="AD7" s="143"/>
      <c r="AE7" s="106"/>
      <c r="AF7" s="106"/>
      <c r="AG7" s="106"/>
      <c r="AH7" s="106"/>
      <c r="AI7" s="106"/>
      <c r="AJ7" s="106"/>
      <c r="AK7" s="106"/>
      <c r="AL7" s="106"/>
      <c r="AM7" s="164"/>
      <c r="AN7" s="63"/>
      <c r="AO7" s="63"/>
      <c r="AP7" s="63"/>
      <c r="AQ7" s="63"/>
      <c r="AR7" s="216"/>
      <c r="AS7" s="216"/>
      <c r="AT7"/>
      <c r="AU7"/>
    </row>
    <row r="8" spans="2:47" ht="28.15" customHeight="1" thickTop="1" thickBot="1">
      <c r="B8" s="53" t="s">
        <v>82</v>
      </c>
      <c r="C8" s="851" t="s">
        <v>85</v>
      </c>
      <c r="D8" s="851"/>
      <c r="E8" s="851"/>
      <c r="F8" s="851"/>
      <c r="G8" s="851"/>
      <c r="H8" s="851"/>
      <c r="I8" s="851"/>
      <c r="J8" s="851"/>
      <c r="K8" s="153"/>
      <c r="L8" s="143"/>
      <c r="M8" s="143"/>
      <c r="N8" s="143"/>
      <c r="O8" s="143"/>
      <c r="P8" s="143"/>
      <c r="Q8" s="143"/>
      <c r="R8" s="143"/>
      <c r="S8" s="143"/>
      <c r="T8" s="143"/>
      <c r="U8" s="143"/>
      <c r="V8" s="143"/>
      <c r="W8" s="143"/>
      <c r="X8" s="143"/>
      <c r="Y8" s="143"/>
      <c r="Z8" s="143"/>
      <c r="AA8" s="143"/>
      <c r="AB8" s="106"/>
      <c r="AC8" s="106"/>
      <c r="AD8" s="106"/>
      <c r="AE8" s="63"/>
      <c r="AF8" s="59"/>
      <c r="AG8" s="55" t="s">
        <v>29</v>
      </c>
      <c r="AH8" s="806" t="s">
        <v>342</v>
      </c>
      <c r="AI8" s="806"/>
      <c r="AJ8" s="806"/>
      <c r="AK8" s="806"/>
      <c r="AL8" s="806"/>
      <c r="AM8" s="807"/>
      <c r="AN8" s="63"/>
      <c r="AO8" s="63"/>
      <c r="AP8" s="63"/>
      <c r="AQ8" s="63"/>
      <c r="AR8" s="216"/>
      <c r="AS8" s="216"/>
      <c r="AT8"/>
      <c r="AU8"/>
    </row>
    <row r="9" spans="2:47" ht="24.75" customHeight="1" thickTop="1" thickBot="1">
      <c r="B9" s="213" t="s">
        <v>226</v>
      </c>
      <c r="F9" s="831" t="s">
        <v>153</v>
      </c>
      <c r="G9" s="832"/>
      <c r="H9" s="833"/>
      <c r="I9" s="153"/>
      <c r="J9" s="153"/>
      <c r="K9" s="153"/>
      <c r="L9" s="153"/>
      <c r="M9" s="153"/>
      <c r="N9" s="153"/>
      <c r="O9" s="153"/>
      <c r="P9" s="153"/>
      <c r="Q9" s="153"/>
      <c r="R9" s="153"/>
      <c r="S9" s="153"/>
      <c r="T9" s="153"/>
      <c r="U9" s="153"/>
      <c r="V9" s="140"/>
      <c r="W9" s="140"/>
      <c r="X9" s="140"/>
      <c r="Y9" s="106"/>
      <c r="Z9" s="106"/>
      <c r="AA9" s="106"/>
      <c r="AB9" s="106"/>
      <c r="AC9" s="106"/>
      <c r="AD9" s="869" t="s">
        <v>20</v>
      </c>
      <c r="AE9" s="66"/>
      <c r="AG9" s="820"/>
      <c r="AH9" s="821"/>
      <c r="AI9" s="821"/>
      <c r="AJ9" s="821"/>
      <c r="AK9" s="821"/>
      <c r="AL9" s="821"/>
      <c r="AM9" s="62" t="s">
        <v>13</v>
      </c>
      <c r="AN9" s="63"/>
      <c r="AO9" s="63"/>
      <c r="AP9" s="63"/>
      <c r="AQ9" s="63"/>
      <c r="AR9" s="216"/>
      <c r="AS9" s="216"/>
      <c r="AT9"/>
      <c r="AU9"/>
    </row>
    <row r="10" spans="2:47" ht="24.75" customHeight="1" thickTop="1" thickBot="1">
      <c r="F10" s="107"/>
      <c r="G10" s="133"/>
      <c r="H10" s="133"/>
      <c r="I10" s="133"/>
      <c r="J10" s="133"/>
      <c r="K10" s="133"/>
      <c r="L10" s="133"/>
      <c r="M10" s="133"/>
      <c r="N10" s="133"/>
      <c r="O10" s="133"/>
      <c r="P10" s="133"/>
      <c r="Q10" s="133"/>
      <c r="R10" s="133"/>
      <c r="S10" s="133"/>
      <c r="T10" s="133"/>
      <c r="U10" s="133"/>
      <c r="V10" s="134"/>
      <c r="W10" s="134"/>
      <c r="X10" s="134"/>
      <c r="Y10" s="106"/>
      <c r="Z10" s="106"/>
      <c r="AA10" s="106"/>
      <c r="AC10" s="63"/>
      <c r="AD10" s="870"/>
      <c r="AE10" s="66"/>
      <c r="AM10" s="63"/>
      <c r="AN10" s="63"/>
      <c r="AO10" s="63"/>
      <c r="AP10" s="63"/>
      <c r="AQ10" s="63"/>
      <c r="AR10" s="216"/>
      <c r="AS10" s="216"/>
      <c r="AT10"/>
      <c r="AU10"/>
    </row>
    <row r="11" spans="2:47" ht="27" customHeight="1" thickTop="1" thickBot="1">
      <c r="C11" s="168" t="s">
        <v>154</v>
      </c>
      <c r="F11" s="55" t="s">
        <v>17</v>
      </c>
      <c r="G11" s="806" t="s">
        <v>339</v>
      </c>
      <c r="H11" s="807"/>
      <c r="I11" s="56"/>
      <c r="J11" s="57"/>
      <c r="K11" s="58"/>
      <c r="L11" s="823" t="s">
        <v>18</v>
      </c>
      <c r="M11" s="58"/>
      <c r="N11" s="59"/>
      <c r="O11" s="55" t="s">
        <v>19</v>
      </c>
      <c r="P11" s="829" t="s">
        <v>241</v>
      </c>
      <c r="Q11" s="829"/>
      <c r="R11" s="829"/>
      <c r="S11" s="830"/>
      <c r="T11" s="215"/>
      <c r="U11" s="75"/>
      <c r="V11" s="63"/>
      <c r="W11" s="63"/>
      <c r="X11"/>
      <c r="Y11"/>
      <c r="Z11"/>
      <c r="AA11"/>
      <c r="AB11" s="63"/>
      <c r="AC11" s="72"/>
      <c r="AD11" s="870"/>
      <c r="AE11" s="150"/>
      <c r="AF11" s="59"/>
      <c r="AG11" s="55" t="s">
        <v>36</v>
      </c>
      <c r="AH11" s="806" t="s">
        <v>245</v>
      </c>
      <c r="AI11" s="806"/>
      <c r="AJ11" s="806"/>
      <c r="AK11" s="806"/>
      <c r="AL11" s="806"/>
      <c r="AM11" s="807"/>
      <c r="AN11" s="63"/>
      <c r="AO11" s="63"/>
      <c r="AP11" s="63"/>
      <c r="AQ11" s="63"/>
      <c r="AR11" s="216"/>
      <c r="AS11" s="216"/>
      <c r="AT11"/>
      <c r="AU11"/>
    </row>
    <row r="12" spans="2:47" ht="24.75" customHeight="1" thickTop="1" thickBot="1">
      <c r="F12" s="810">
        <f>+ROUND(O12,2)+ROUND(O15,2)+ROUND(O18,2)+ROUND(O24,2)+O27-ROUND(F15,2)</f>
        <v>0</v>
      </c>
      <c r="G12" s="811"/>
      <c r="H12" s="62" t="s">
        <v>13</v>
      </c>
      <c r="I12" s="63"/>
      <c r="J12" s="64"/>
      <c r="K12" s="63"/>
      <c r="L12" s="824"/>
      <c r="M12" s="65"/>
      <c r="O12" s="820"/>
      <c r="P12" s="873"/>
      <c r="Q12" s="873"/>
      <c r="R12" s="873"/>
      <c r="S12" s="62" t="s">
        <v>13</v>
      </c>
      <c r="T12" s="63"/>
      <c r="U12" s="63"/>
      <c r="V12" s="63"/>
      <c r="W12" s="63"/>
      <c r="X12"/>
      <c r="Y12"/>
      <c r="Z12"/>
      <c r="AA12"/>
      <c r="AB12" s="66"/>
      <c r="AD12" s="870"/>
      <c r="AF12" s="142"/>
      <c r="AG12" s="820"/>
      <c r="AH12" s="821"/>
      <c r="AI12" s="821"/>
      <c r="AJ12" s="821"/>
      <c r="AK12" s="821"/>
      <c r="AL12" s="821"/>
      <c r="AM12" s="62" t="s">
        <v>13</v>
      </c>
      <c r="AN12" s="63"/>
      <c r="AO12" s="63"/>
      <c r="AP12" s="63"/>
      <c r="AQ12" s="63"/>
      <c r="AR12" s="216"/>
      <c r="AS12" s="216"/>
      <c r="AT12"/>
      <c r="AU12"/>
    </row>
    <row r="13" spans="2:47" ht="24.75" customHeight="1" thickTop="1" thickBot="1">
      <c r="I13" s="63"/>
      <c r="J13" s="67"/>
      <c r="K13" s="63"/>
      <c r="L13" s="824"/>
      <c r="M13" s="66"/>
      <c r="T13" s="63"/>
      <c r="U13" s="63"/>
      <c r="V13" s="63"/>
      <c r="W13" s="63"/>
      <c r="X13"/>
      <c r="Y13"/>
      <c r="Z13"/>
      <c r="AA13"/>
      <c r="AB13" s="66"/>
      <c r="AD13" s="870"/>
      <c r="AF13" s="148"/>
      <c r="AG13" s="145"/>
      <c r="AH13" s="146"/>
      <c r="AI13" s="146"/>
      <c r="AJ13" s="146"/>
      <c r="AK13" s="146"/>
      <c r="AL13" s="147"/>
      <c r="AM13" s="147"/>
      <c r="AP13" s="51"/>
      <c r="AQ13" s="51"/>
      <c r="AR13" s="144"/>
      <c r="AS13" s="144"/>
      <c r="AT13" s="463"/>
      <c r="AU13" s="63"/>
    </row>
    <row r="14" spans="2:47" ht="27" customHeight="1" thickTop="1" thickBot="1">
      <c r="F14" s="69" t="s">
        <v>399</v>
      </c>
      <c r="G14" s="822" t="s">
        <v>160</v>
      </c>
      <c r="H14" s="809"/>
      <c r="I14" s="70"/>
      <c r="J14" s="71"/>
      <c r="K14" s="63"/>
      <c r="L14" s="824"/>
      <c r="M14" s="66"/>
      <c r="N14" s="58"/>
      <c r="O14" s="55" t="s">
        <v>24</v>
      </c>
      <c r="P14" s="829" t="s">
        <v>296</v>
      </c>
      <c r="Q14" s="829"/>
      <c r="R14" s="829"/>
      <c r="S14" s="830"/>
      <c r="T14" s="215"/>
      <c r="U14" s="75"/>
      <c r="V14" s="63"/>
      <c r="W14" s="63"/>
      <c r="X14"/>
      <c r="Y14"/>
      <c r="Z14"/>
      <c r="AA14"/>
      <c r="AB14" s="66"/>
      <c r="AD14" s="871"/>
      <c r="AF14" s="149"/>
      <c r="AG14" s="61" t="s">
        <v>135</v>
      </c>
      <c r="AH14" s="865" t="s">
        <v>255</v>
      </c>
      <c r="AI14" s="865"/>
      <c r="AJ14" s="865"/>
      <c r="AK14" s="865"/>
      <c r="AL14" s="865"/>
      <c r="AM14" s="866"/>
      <c r="AN14"/>
      <c r="AR14" s="144"/>
      <c r="AS14" s="144"/>
      <c r="AT14" s="463"/>
      <c r="AU14" s="63"/>
    </row>
    <row r="15" spans="2:47" ht="24.75" customHeight="1" thickBot="1">
      <c r="F15" s="854"/>
      <c r="G15" s="855"/>
      <c r="H15" s="54" t="s">
        <v>13</v>
      </c>
      <c r="I15" s="63"/>
      <c r="J15" s="66"/>
      <c r="K15" s="63"/>
      <c r="L15" s="824"/>
      <c r="M15" s="66"/>
      <c r="O15" s="820"/>
      <c r="P15" s="874"/>
      <c r="Q15" s="874"/>
      <c r="R15" s="874"/>
      <c r="S15" s="62" t="s">
        <v>13</v>
      </c>
      <c r="T15" s="63"/>
      <c r="U15" s="63"/>
      <c r="V15" s="63"/>
      <c r="W15" s="63"/>
      <c r="X15"/>
      <c r="Y15"/>
      <c r="Z15"/>
      <c r="AA15"/>
      <c r="AB15" s="66"/>
      <c r="AG15" s="802"/>
      <c r="AH15" s="803"/>
      <c r="AI15" s="803"/>
      <c r="AJ15" s="803"/>
      <c r="AK15" s="803"/>
      <c r="AL15" s="803"/>
      <c r="AM15" s="54" t="s">
        <v>13</v>
      </c>
      <c r="AN15"/>
      <c r="AR15" s="73" t="s">
        <v>30</v>
      </c>
      <c r="AS15" s="74"/>
    </row>
    <row r="16" spans="2:47" ht="24.75" customHeight="1" thickTop="1" thickBot="1">
      <c r="J16" s="66"/>
      <c r="K16" s="63"/>
      <c r="L16" s="824"/>
      <c r="M16" s="66"/>
      <c r="O16" s="872" t="str">
        <f>+IF(X18=0,"",IF(X18-O18=X18,"エラー！：⑥残さ物量があるのに、④自ら中間処理した量がゼロになっています",""))</f>
        <v/>
      </c>
      <c r="P16" s="872"/>
      <c r="Q16" s="872"/>
      <c r="R16" s="872"/>
      <c r="S16" s="872"/>
      <c r="T16" s="872"/>
      <c r="U16" s="872"/>
      <c r="V16" s="872"/>
      <c r="W16" s="872"/>
      <c r="X16" s="872"/>
      <c r="Y16" s="872"/>
      <c r="Z16" s="872"/>
      <c r="AA16" s="872"/>
      <c r="AB16" s="66"/>
      <c r="AC16" s="63"/>
      <c r="AD16" s="211"/>
      <c r="AO16" s="60"/>
      <c r="AP16" s="63"/>
      <c r="AR16" s="804" t="s">
        <v>134</v>
      </c>
      <c r="AS16" s="805"/>
      <c r="AT16" s="357"/>
      <c r="AU16" s="54" t="s">
        <v>13</v>
      </c>
    </row>
    <row r="17" spans="2:48" ht="27" customHeight="1" thickTop="1" thickBot="1">
      <c r="J17" s="66"/>
      <c r="K17" s="63"/>
      <c r="L17" s="824"/>
      <c r="M17" s="66"/>
      <c r="N17" s="58"/>
      <c r="O17" s="55" t="s">
        <v>27</v>
      </c>
      <c r="P17" s="806" t="s">
        <v>242</v>
      </c>
      <c r="Q17" s="806"/>
      <c r="R17" s="806"/>
      <c r="S17" s="807"/>
      <c r="T17" s="867"/>
      <c r="U17" s="868"/>
      <c r="V17" s="868"/>
      <c r="W17" s="868"/>
      <c r="X17" s="141" t="s">
        <v>21</v>
      </c>
      <c r="Y17" s="806" t="s">
        <v>244</v>
      </c>
      <c r="Z17" s="806"/>
      <c r="AA17" s="807"/>
      <c r="AB17" s="154"/>
      <c r="AC17" s="149"/>
      <c r="AD17" s="812" t="s">
        <v>28</v>
      </c>
      <c r="AE17" s="58"/>
      <c r="AF17" s="58"/>
      <c r="AG17" s="361" t="s">
        <v>137</v>
      </c>
      <c r="AH17" s="822" t="s">
        <v>246</v>
      </c>
      <c r="AI17" s="822"/>
      <c r="AJ17" s="822"/>
      <c r="AK17" s="809"/>
      <c r="AL17" s="58"/>
      <c r="AM17" s="370"/>
      <c r="AN17" s="808" t="s">
        <v>222</v>
      </c>
      <c r="AO17" s="809"/>
      <c r="AP17" s="372"/>
      <c r="AR17" s="804" t="s">
        <v>228</v>
      </c>
      <c r="AS17" s="805"/>
      <c r="AT17" s="357"/>
      <c r="AU17" s="54" t="s">
        <v>34</v>
      </c>
      <c r="AV17" s="63"/>
    </row>
    <row r="18" spans="2:48" ht="24.75" customHeight="1" thickBot="1">
      <c r="J18" s="66"/>
      <c r="K18" s="63"/>
      <c r="L18" s="824"/>
      <c r="M18" s="66"/>
      <c r="O18" s="820"/>
      <c r="P18" s="873"/>
      <c r="Q18" s="873"/>
      <c r="R18" s="873"/>
      <c r="S18" s="62" t="s">
        <v>14</v>
      </c>
      <c r="T18"/>
      <c r="U18" s="363"/>
      <c r="V18"/>
      <c r="W18" s="220"/>
      <c r="X18" s="810">
        <f>+ROUND(AG9,2)+ROUND(AG12,2)+ROUND(AG15,2)+AG18</f>
        <v>0</v>
      </c>
      <c r="Y18" s="811"/>
      <c r="Z18" s="811"/>
      <c r="AA18" s="62" t="s">
        <v>4</v>
      </c>
      <c r="AB18" s="219"/>
      <c r="AC18" s="219"/>
      <c r="AD18" s="813"/>
      <c r="AG18" s="815">
        <f>+ROUND(AN18,2)+ROUND(AN21,2)</f>
        <v>0</v>
      </c>
      <c r="AH18" s="816"/>
      <c r="AI18" s="816"/>
      <c r="AJ18" s="816"/>
      <c r="AK18" s="54" t="s">
        <v>13</v>
      </c>
      <c r="AL18" s="65"/>
      <c r="AN18" s="445">
        <f>+ROUND(AT16,2)+ROUND(AT17,2)+ROUND(AT18,2)</f>
        <v>0</v>
      </c>
      <c r="AO18" s="54" t="s">
        <v>34</v>
      </c>
      <c r="AR18" s="804" t="s">
        <v>136</v>
      </c>
      <c r="AS18" s="805"/>
      <c r="AT18" s="357"/>
      <c r="AU18" s="54" t="s">
        <v>26</v>
      </c>
    </row>
    <row r="19" spans="2:48" ht="24.75" customHeight="1" thickTop="1" thickBot="1">
      <c r="J19" s="66"/>
      <c r="K19" s="63"/>
      <c r="L19" s="824"/>
      <c r="M19" s="66"/>
      <c r="O19" s="135"/>
      <c r="P19" s="362"/>
      <c r="Q19" s="223"/>
      <c r="R19" s="135"/>
      <c r="S19" s="135"/>
      <c r="T19" s="137"/>
      <c r="U19" s="364"/>
      <c r="V19" s="137"/>
      <c r="W19" s="137"/>
      <c r="X19" s="136"/>
      <c r="Y19" s="136"/>
      <c r="Z19" s="136"/>
      <c r="AA19" s="136"/>
      <c r="AB19" s="63"/>
      <c r="AC19" s="63"/>
      <c r="AD19" s="813"/>
      <c r="AG19" s="63"/>
      <c r="AH19" s="66"/>
      <c r="AI19" s="63"/>
      <c r="AJ19" s="63"/>
      <c r="AK19" s="63"/>
      <c r="AL19" s="66"/>
      <c r="AR19"/>
      <c r="AS19"/>
      <c r="AT19"/>
      <c r="AU19"/>
      <c r="AV19"/>
    </row>
    <row r="20" spans="2:48" ht="27" customHeight="1" thickTop="1" thickBot="1">
      <c r="B20" s="856" t="s">
        <v>417</v>
      </c>
      <c r="C20" s="856"/>
      <c r="D20" s="856"/>
      <c r="E20" s="856"/>
      <c r="F20" s="856"/>
      <c r="G20" s="856"/>
      <c r="H20" s="856"/>
      <c r="J20" s="66"/>
      <c r="K20" s="63"/>
      <c r="L20" s="824"/>
      <c r="M20" s="66"/>
      <c r="O20" s="55" t="s">
        <v>49</v>
      </c>
      <c r="P20" s="806" t="s">
        <v>243</v>
      </c>
      <c r="Q20" s="806"/>
      <c r="R20" s="806"/>
      <c r="S20" s="807"/>
      <c r="T20" s="135"/>
      <c r="U20" s="365"/>
      <c r="V20" s="368"/>
      <c r="W20" s="369"/>
      <c r="X20" s="141" t="s">
        <v>25</v>
      </c>
      <c r="Y20" s="806" t="s">
        <v>240</v>
      </c>
      <c r="Z20" s="806"/>
      <c r="AA20" s="807"/>
      <c r="AB20" s="63"/>
      <c r="AC20" s="63"/>
      <c r="AD20" s="813"/>
      <c r="AF20" s="63"/>
      <c r="AG20" s="63"/>
      <c r="AH20" s="66"/>
      <c r="AI20" s="63"/>
      <c r="AJ20" s="63"/>
      <c r="AK20" s="152"/>
      <c r="AL20" s="66"/>
      <c r="AM20" s="371"/>
      <c r="AN20" s="808" t="s">
        <v>224</v>
      </c>
      <c r="AO20" s="809"/>
      <c r="AP20" s="217"/>
      <c r="AQ20" s="63"/>
      <c r="AR20" s="68"/>
      <c r="AS20" s="68"/>
      <c r="AV20" s="63"/>
    </row>
    <row r="21" spans="2:48" ht="24.75" customHeight="1" thickBot="1">
      <c r="B21" s="856"/>
      <c r="C21" s="856"/>
      <c r="D21" s="856"/>
      <c r="E21" s="856"/>
      <c r="F21" s="856"/>
      <c r="G21" s="856"/>
      <c r="H21" s="856"/>
      <c r="J21" s="66"/>
      <c r="K21" s="63"/>
      <c r="L21" s="824"/>
      <c r="M21" s="66"/>
      <c r="O21" s="820"/>
      <c r="P21" s="864"/>
      <c r="Q21" s="864"/>
      <c r="R21" s="864"/>
      <c r="S21" s="62" t="s">
        <v>13</v>
      </c>
      <c r="T21" s="135"/>
      <c r="U21" s="135"/>
      <c r="V21" s="135"/>
      <c r="W21" s="135"/>
      <c r="X21" s="810">
        <f>+O18-X18</f>
        <v>0</v>
      </c>
      <c r="Y21" s="811"/>
      <c r="Z21" s="811"/>
      <c r="AA21" s="62" t="s">
        <v>4</v>
      </c>
      <c r="AB21" s="137"/>
      <c r="AC21" s="63"/>
      <c r="AD21" s="814"/>
      <c r="AF21" s="63"/>
      <c r="AG21" s="63"/>
      <c r="AH21" s="66"/>
      <c r="AI21" s="63"/>
      <c r="AJ21" s="63"/>
      <c r="AK21" s="63"/>
      <c r="AL21" s="63"/>
      <c r="AM21" s="152"/>
      <c r="AN21" s="357"/>
      <c r="AO21" s="54" t="s">
        <v>38</v>
      </c>
      <c r="AP21" s="217"/>
      <c r="AQ21" s="63"/>
      <c r="AR21" s="216"/>
      <c r="AS21" s="216"/>
      <c r="AT21"/>
      <c r="AU21"/>
    </row>
    <row r="22" spans="2:48" ht="24.75" customHeight="1" thickTop="1" thickBot="1">
      <c r="B22" s="857"/>
      <c r="C22" s="857"/>
      <c r="D22" s="857"/>
      <c r="E22" s="857"/>
      <c r="F22" s="857"/>
      <c r="G22" s="857"/>
      <c r="H22" s="857"/>
      <c r="J22" s="66"/>
      <c r="K22" s="63"/>
      <c r="L22" s="824"/>
      <c r="M22" s="66"/>
      <c r="O22" s="880" t="str">
        <f>+IF(O21=0,"",IF(O18&lt;O21,"エラー !：④の内数である⑤の量が④を超えています",""))</f>
        <v/>
      </c>
      <c r="P22" s="880"/>
      <c r="Q22" s="880"/>
      <c r="R22" s="880"/>
      <c r="S22" s="880"/>
      <c r="T22" s="880"/>
      <c r="U22" s="880"/>
      <c r="V22" s="136"/>
      <c r="W22" s="136"/>
      <c r="X22" s="136"/>
      <c r="Y22" s="136"/>
      <c r="Z22" s="136"/>
      <c r="AA22" s="136"/>
      <c r="AB22" s="63"/>
      <c r="AC22" s="63"/>
      <c r="AD22" s="211"/>
      <c r="AF22" s="63"/>
      <c r="AG22" s="63"/>
      <c r="AH22" s="66"/>
      <c r="AI22" s="63"/>
      <c r="AJ22" s="63"/>
      <c r="AK22" s="63"/>
      <c r="AL22" s="63"/>
      <c r="AM22" s="63"/>
    </row>
    <row r="23" spans="2:48" ht="27" customHeight="1" thickTop="1" thickBot="1">
      <c r="B23" s="852" t="s">
        <v>156</v>
      </c>
      <c r="C23" s="849"/>
      <c r="D23" s="849"/>
      <c r="E23" s="853"/>
      <c r="F23" s="848" t="s">
        <v>418</v>
      </c>
      <c r="G23" s="849"/>
      <c r="H23" s="850"/>
      <c r="J23" s="66"/>
      <c r="K23" s="63"/>
      <c r="L23" s="824"/>
      <c r="M23" s="66"/>
      <c r="N23" s="58"/>
      <c r="O23" s="61" t="s">
        <v>73</v>
      </c>
      <c r="P23" s="822" t="s">
        <v>259</v>
      </c>
      <c r="Q23" s="822"/>
      <c r="R23" s="822"/>
      <c r="S23" s="809"/>
      <c r="T23" s="818"/>
      <c r="U23" s="819"/>
      <c r="V23" s="819"/>
      <c r="W23" s="819"/>
      <c r="AB23" s="63"/>
      <c r="AC23" s="63"/>
      <c r="AD23" s="216"/>
      <c r="AE23"/>
      <c r="AF23"/>
      <c r="AG23"/>
      <c r="AH23" s="373"/>
      <c r="AI23" s="216"/>
      <c r="AJ23" s="63"/>
      <c r="AK23" s="63"/>
      <c r="AL23" s="63"/>
      <c r="AM23" s="156"/>
      <c r="AO23" s="63"/>
      <c r="AQ23" s="59"/>
      <c r="AR23" s="141" t="s">
        <v>149</v>
      </c>
      <c r="AS23" s="806" t="s">
        <v>150</v>
      </c>
      <c r="AT23" s="806"/>
      <c r="AU23" s="807"/>
    </row>
    <row r="24" spans="2:48" ht="27" customHeight="1" thickBot="1">
      <c r="B24" s="839" t="s">
        <v>157</v>
      </c>
      <c r="C24" s="822"/>
      <c r="D24" s="822"/>
      <c r="E24" s="809"/>
      <c r="F24" s="800">
        <v>0</v>
      </c>
      <c r="G24" s="801"/>
      <c r="H24" s="221" t="s">
        <v>155</v>
      </c>
      <c r="J24" s="66"/>
      <c r="K24" s="63"/>
      <c r="L24" s="825"/>
      <c r="O24" s="802"/>
      <c r="P24" s="817"/>
      <c r="Q24" s="817"/>
      <c r="R24" s="817"/>
      <c r="S24" s="54" t="s">
        <v>34</v>
      </c>
      <c r="T24"/>
      <c r="U24"/>
      <c r="V24"/>
      <c r="W24"/>
      <c r="AB24" s="63"/>
      <c r="AC24" s="63"/>
      <c r="AD24" s="216"/>
      <c r="AE24"/>
      <c r="AF24"/>
      <c r="AG24"/>
      <c r="AH24" s="373"/>
      <c r="AI24" s="216"/>
      <c r="AJ24" s="63"/>
      <c r="AK24" s="146"/>
      <c r="AL24" s="63"/>
      <c r="AM24" s="63"/>
      <c r="AP24" s="66"/>
      <c r="AQ24" s="151"/>
      <c r="AR24" s="810">
        <f>+ROUND(AT16,2)+ROUND(Z28,2)</f>
        <v>0</v>
      </c>
      <c r="AS24" s="811"/>
      <c r="AT24" s="811"/>
      <c r="AU24" s="62" t="s">
        <v>13</v>
      </c>
    </row>
    <row r="25" spans="2:48" ht="27" customHeight="1" thickBot="1">
      <c r="B25" s="839" t="s">
        <v>158</v>
      </c>
      <c r="C25" s="822"/>
      <c r="D25" s="822"/>
      <c r="E25" s="809"/>
      <c r="F25" s="800">
        <v>0</v>
      </c>
      <c r="G25" s="801"/>
      <c r="H25" s="221" t="s">
        <v>155</v>
      </c>
      <c r="J25" s="66"/>
      <c r="K25" s="63"/>
      <c r="O25" s="63"/>
      <c r="P25" s="63"/>
      <c r="Q25" s="63"/>
      <c r="R25" s="63"/>
      <c r="S25" s="63"/>
      <c r="T25" s="63"/>
      <c r="U25" s="63"/>
      <c r="AD25" s="155"/>
      <c r="AG25" s="63"/>
      <c r="AH25" s="66"/>
      <c r="AI25" s="63"/>
      <c r="AJ25" s="63"/>
      <c r="AK25" s="212"/>
      <c r="AL25" s="212"/>
      <c r="AM25" s="212"/>
      <c r="AP25" s="375"/>
      <c r="AQ25" s="132"/>
    </row>
    <row r="26" spans="2:48" ht="27" customHeight="1" thickTop="1" thickBot="1">
      <c r="B26" s="839" t="s">
        <v>159</v>
      </c>
      <c r="C26" s="822"/>
      <c r="D26" s="822"/>
      <c r="E26" s="809"/>
      <c r="F26" s="800">
        <v>0</v>
      </c>
      <c r="G26" s="801"/>
      <c r="H26" s="221" t="s">
        <v>155</v>
      </c>
      <c r="J26" s="66"/>
      <c r="K26" s="149"/>
      <c r="L26" s="812" t="s">
        <v>35</v>
      </c>
      <c r="M26" s="58"/>
      <c r="N26" s="58"/>
      <c r="O26" s="361" t="s">
        <v>139</v>
      </c>
      <c r="P26" s="822" t="s">
        <v>140</v>
      </c>
      <c r="Q26" s="822"/>
      <c r="R26" s="822"/>
      <c r="S26" s="809"/>
      <c r="T26" s="58"/>
      <c r="U26" s="58"/>
      <c r="V26" s="58"/>
      <c r="W26" s="58"/>
      <c r="X26" s="58"/>
      <c r="Y26" s="58"/>
      <c r="Z26" s="58"/>
      <c r="AA26" s="58"/>
      <c r="AB26" s="58"/>
      <c r="AC26" s="58"/>
      <c r="AD26" s="58"/>
      <c r="AE26" s="58"/>
      <c r="AF26" s="58"/>
      <c r="AG26" s="58"/>
      <c r="AH26" s="72"/>
      <c r="AI26" s="58"/>
      <c r="AJ26" s="59"/>
      <c r="AK26" s="141" t="s">
        <v>146</v>
      </c>
      <c r="AL26" s="806" t="s">
        <v>247</v>
      </c>
      <c r="AM26" s="806"/>
      <c r="AN26" s="806"/>
      <c r="AO26" s="807"/>
      <c r="AP26" s="377"/>
      <c r="AQ26" s="378"/>
      <c r="AR26" s="141" t="s">
        <v>151</v>
      </c>
      <c r="AS26" s="806" t="s">
        <v>397</v>
      </c>
      <c r="AT26" s="806"/>
      <c r="AU26" s="807"/>
    </row>
    <row r="27" spans="2:48" ht="27" customHeight="1" thickBot="1">
      <c r="B27" s="839" t="s">
        <v>161</v>
      </c>
      <c r="C27" s="822"/>
      <c r="D27" s="822"/>
      <c r="E27" s="809"/>
      <c r="F27" s="800">
        <v>0</v>
      </c>
      <c r="G27" s="801"/>
      <c r="H27" s="221" t="s">
        <v>155</v>
      </c>
      <c r="L27" s="813"/>
      <c r="O27" s="815">
        <f>+Q30+ROUND(Q33,2)</f>
        <v>0</v>
      </c>
      <c r="P27" s="840"/>
      <c r="Q27" s="840"/>
      <c r="R27" s="840"/>
      <c r="S27" s="54" t="s">
        <v>38</v>
      </c>
      <c r="T27" s="75"/>
      <c r="U27" s="75"/>
      <c r="X27" s="73" t="s">
        <v>39</v>
      </c>
      <c r="Y27" s="76"/>
      <c r="AG27" s="63"/>
      <c r="AH27" s="63"/>
      <c r="AI27" s="63"/>
      <c r="AJ27" s="63"/>
      <c r="AK27" s="810">
        <f>+AG18+O27</f>
        <v>0</v>
      </c>
      <c r="AL27" s="811"/>
      <c r="AM27" s="811"/>
      <c r="AN27" s="811"/>
      <c r="AO27" s="62" t="s">
        <v>13</v>
      </c>
      <c r="AP27" s="375"/>
      <c r="AQ27" s="132"/>
      <c r="AR27" s="820"/>
      <c r="AS27" s="821"/>
      <c r="AT27" s="821"/>
      <c r="AU27" s="62" t="s">
        <v>13</v>
      </c>
    </row>
    <row r="28" spans="2:48" ht="27" customHeight="1" thickTop="1" thickBot="1">
      <c r="B28" s="839" t="s">
        <v>162</v>
      </c>
      <c r="C28" s="822"/>
      <c r="D28" s="822"/>
      <c r="E28" s="809"/>
      <c r="F28" s="800">
        <v>0</v>
      </c>
      <c r="G28" s="801"/>
      <c r="H28" s="221" t="s">
        <v>155</v>
      </c>
      <c r="L28" s="813"/>
      <c r="O28" s="66"/>
      <c r="T28" s="63"/>
      <c r="U28" s="63"/>
      <c r="X28" s="875" t="s">
        <v>134</v>
      </c>
      <c r="Y28" s="876"/>
      <c r="Z28" s="802"/>
      <c r="AA28" s="803"/>
      <c r="AB28" s="803"/>
      <c r="AC28" s="803"/>
      <c r="AD28" s="803"/>
      <c r="AE28" s="54" t="s">
        <v>13</v>
      </c>
      <c r="AG28" s="63"/>
      <c r="AH28" s="63"/>
      <c r="AM28" s="374"/>
      <c r="AP28" s="375"/>
      <c r="AQ28" s="132"/>
      <c r="AR28" s="603" t="str">
        <f>+IF(AR27=0,"",IF(AK27&lt;(AR24+AR27+AR31),"エラー !：⑩の内数である（⑫+⑬＋⑭）の量が⑩を超えています",""))</f>
        <v/>
      </c>
      <c r="AS28" s="602"/>
      <c r="AT28" s="602"/>
      <c r="AU28" s="602"/>
    </row>
    <row r="29" spans="2:48" ht="27" customHeight="1" thickTop="1" thickBot="1">
      <c r="B29" s="839" t="s">
        <v>163</v>
      </c>
      <c r="C29" s="822"/>
      <c r="D29" s="822"/>
      <c r="E29" s="809"/>
      <c r="F29" s="800">
        <v>0</v>
      </c>
      <c r="G29" s="801"/>
      <c r="H29" s="221" t="s">
        <v>155</v>
      </c>
      <c r="L29" s="813"/>
      <c r="O29" s="66"/>
      <c r="P29" s="149"/>
      <c r="Q29" s="61" t="s">
        <v>142</v>
      </c>
      <c r="R29" s="822" t="s">
        <v>33</v>
      </c>
      <c r="S29" s="844"/>
      <c r="T29" s="844"/>
      <c r="U29" s="845"/>
      <c r="V29" s="58"/>
      <c r="W29" s="77"/>
      <c r="X29" s="875" t="s">
        <v>227</v>
      </c>
      <c r="Y29" s="876"/>
      <c r="Z29" s="802"/>
      <c r="AA29" s="803"/>
      <c r="AB29" s="803"/>
      <c r="AC29" s="803"/>
      <c r="AD29" s="803"/>
      <c r="AE29" s="54" t="s">
        <v>13</v>
      </c>
      <c r="AG29" s="63"/>
      <c r="AH29" s="63"/>
      <c r="AI29" s="63"/>
      <c r="AJ29" s="63"/>
      <c r="AK29" s="141" t="s">
        <v>147</v>
      </c>
      <c r="AL29" s="806" t="s">
        <v>148</v>
      </c>
      <c r="AM29" s="806"/>
      <c r="AN29" s="806"/>
      <c r="AO29" s="807"/>
      <c r="AP29" s="376"/>
      <c r="AQ29" s="379"/>
      <c r="AR29" s="903" t="s">
        <v>152</v>
      </c>
      <c r="AS29" s="899" t="s">
        <v>398</v>
      </c>
      <c r="AT29" s="899"/>
      <c r="AU29" s="900"/>
    </row>
    <row r="30" spans="2:48" ht="27" customHeight="1" thickBot="1">
      <c r="B30" s="839" t="s">
        <v>164</v>
      </c>
      <c r="C30" s="822"/>
      <c r="D30" s="822"/>
      <c r="E30" s="809"/>
      <c r="F30" s="800">
        <v>0</v>
      </c>
      <c r="G30" s="801"/>
      <c r="H30" s="221" t="s">
        <v>155</v>
      </c>
      <c r="L30" s="813"/>
      <c r="O30" s="66"/>
      <c r="Q30" s="815">
        <f>+ROUND(Z28,2)+ROUND(Z29,2)+ROUND(Z30,2)</f>
        <v>0</v>
      </c>
      <c r="R30" s="840"/>
      <c r="S30" s="840"/>
      <c r="T30" s="840"/>
      <c r="U30" s="54" t="s">
        <v>16</v>
      </c>
      <c r="X30" s="875" t="s">
        <v>145</v>
      </c>
      <c r="Y30" s="876"/>
      <c r="Z30" s="802"/>
      <c r="AA30" s="803"/>
      <c r="AB30" s="803"/>
      <c r="AC30" s="803"/>
      <c r="AD30" s="803"/>
      <c r="AE30" s="54" t="s">
        <v>13</v>
      </c>
      <c r="AK30" s="820"/>
      <c r="AL30" s="821"/>
      <c r="AM30" s="821"/>
      <c r="AN30" s="821"/>
      <c r="AO30" s="62" t="s">
        <v>13</v>
      </c>
      <c r="AR30" s="904"/>
      <c r="AS30" s="901"/>
      <c r="AT30" s="901"/>
      <c r="AU30" s="902"/>
    </row>
    <row r="31" spans="2:48" ht="27" customHeight="1" thickTop="1" thickBot="1">
      <c r="B31" s="839" t="s">
        <v>165</v>
      </c>
      <c r="C31" s="822"/>
      <c r="D31" s="822"/>
      <c r="E31" s="809"/>
      <c r="F31" s="800">
        <v>0</v>
      </c>
      <c r="G31" s="801"/>
      <c r="H31" s="221" t="s">
        <v>155</v>
      </c>
      <c r="L31" s="813"/>
      <c r="O31" s="66"/>
      <c r="X31"/>
      <c r="Y31"/>
      <c r="Z31" s="78" t="s">
        <v>350</v>
      </c>
      <c r="AJ31" s="132"/>
      <c r="AK31" s="872" t="str">
        <f>+IF(AK30=0,"",IF(AK27&lt;AK30,"エラー !：⑩の内数である⑪の量が⑩を超えています",""))</f>
        <v/>
      </c>
      <c r="AL31" s="872"/>
      <c r="AM31" s="872"/>
      <c r="AN31" s="872"/>
      <c r="AO31" s="872"/>
      <c r="AP31" s="872"/>
      <c r="AQ31" s="51"/>
      <c r="AR31" s="897"/>
      <c r="AS31" s="898"/>
      <c r="AT31" s="898"/>
      <c r="AU31" s="167" t="s">
        <v>13</v>
      </c>
    </row>
    <row r="32" spans="2:48" ht="27" customHeight="1" thickTop="1" thickBot="1">
      <c r="B32" s="839" t="s">
        <v>374</v>
      </c>
      <c r="C32" s="822"/>
      <c r="D32" s="822"/>
      <c r="E32" s="809"/>
      <c r="F32" s="800">
        <v>0</v>
      </c>
      <c r="G32" s="801"/>
      <c r="H32" s="221" t="s">
        <v>155</v>
      </c>
      <c r="L32" s="813"/>
      <c r="O32" s="66"/>
      <c r="P32" s="149"/>
      <c r="Q32" s="61" t="s">
        <v>144</v>
      </c>
      <c r="R32" s="822" t="s">
        <v>37</v>
      </c>
      <c r="S32" s="844"/>
      <c r="T32" s="844"/>
      <c r="U32" s="845"/>
      <c r="V32" s="63"/>
      <c r="W32" s="63"/>
      <c r="X32"/>
      <c r="Y32"/>
      <c r="Z32" s="877" t="s">
        <v>294</v>
      </c>
      <c r="AA32" s="858"/>
      <c r="AB32" s="858"/>
      <c r="AC32" s="858"/>
      <c r="AD32" s="858"/>
      <c r="AE32" s="858"/>
      <c r="AF32" s="858" t="s">
        <v>295</v>
      </c>
      <c r="AG32" s="858"/>
      <c r="AH32" s="858"/>
      <c r="AI32" s="858"/>
      <c r="AJ32" s="858" t="s">
        <v>351</v>
      </c>
      <c r="AK32" s="858"/>
      <c r="AL32" s="858"/>
      <c r="AM32" s="858"/>
      <c r="AN32" s="861"/>
      <c r="AO32" s="214"/>
      <c r="AR32" s="604" t="str">
        <f>+IF(AR31=0,"",IF(AK27&lt;(AR24+AR27+AR31),"エラー !：⑩の内数である（⑫+⑬＋⑭）の量が⑩を超えています",""))</f>
        <v/>
      </c>
      <c r="AS32" s="601"/>
      <c r="AT32" s="601"/>
      <c r="AU32" s="601"/>
    </row>
    <row r="33" spans="2:61" ht="27" customHeight="1" thickBot="1">
      <c r="B33" s="841" t="s">
        <v>375</v>
      </c>
      <c r="C33" s="842"/>
      <c r="D33" s="842"/>
      <c r="E33" s="843"/>
      <c r="F33" s="846">
        <v>0</v>
      </c>
      <c r="G33" s="847"/>
      <c r="H33" s="222" t="s">
        <v>155</v>
      </c>
      <c r="L33" s="814"/>
      <c r="Q33" s="802"/>
      <c r="R33" s="803"/>
      <c r="S33" s="803"/>
      <c r="T33" s="803"/>
      <c r="U33" s="54" t="s">
        <v>38</v>
      </c>
      <c r="V33" s="63"/>
      <c r="W33" s="63"/>
      <c r="X33"/>
      <c r="Y33"/>
      <c r="Z33" s="878"/>
      <c r="AA33" s="859"/>
      <c r="AB33" s="859"/>
      <c r="AC33" s="859"/>
      <c r="AD33" s="859"/>
      <c r="AE33" s="859"/>
      <c r="AF33" s="859"/>
      <c r="AG33" s="859"/>
      <c r="AH33" s="859"/>
      <c r="AI33" s="859"/>
      <c r="AJ33" s="859"/>
      <c r="AK33" s="859"/>
      <c r="AL33" s="859"/>
      <c r="AM33" s="859"/>
      <c r="AN33" s="862"/>
      <c r="AO33" s="214"/>
    </row>
    <row r="34" spans="2:61" ht="18" customHeight="1">
      <c r="C34" s="432" t="str">
        <f>+IF(F30=0,"",IF(F29&lt;F30,"エラー !：上の表は、⑩の内数である⑪の量が⑩を超えています",""))</f>
        <v/>
      </c>
      <c r="Z34" s="879"/>
      <c r="AA34" s="860"/>
      <c r="AB34" s="860"/>
      <c r="AC34" s="860"/>
      <c r="AD34" s="860"/>
      <c r="AE34" s="860"/>
      <c r="AF34" s="860"/>
      <c r="AG34" s="860"/>
      <c r="AH34" s="860"/>
      <c r="AI34" s="860"/>
      <c r="AJ34" s="860"/>
      <c r="AK34" s="860"/>
      <c r="AL34" s="860"/>
      <c r="AM34" s="860"/>
      <c r="AN34" s="863"/>
      <c r="AO34" s="214"/>
    </row>
    <row r="35" spans="2:61" ht="15" customHeight="1">
      <c r="C35" s="433" t="str">
        <f>+IF(F31=0,"",IF(F29&lt;F31,"エラー !：上の表は、⑩の内数である⑫の量が⑩を超えています",""))</f>
        <v/>
      </c>
      <c r="AE35" s="75"/>
      <c r="AF35" s="75"/>
      <c r="AG35" s="75"/>
      <c r="AH35" s="75"/>
      <c r="AI35" s="75"/>
      <c r="AJ35" s="75"/>
      <c r="AK35" s="63"/>
      <c r="AL35" s="63"/>
      <c r="AM35" s="63"/>
      <c r="AN35" s="63"/>
      <c r="AO35" s="63"/>
      <c r="AP35" s="63"/>
      <c r="AQ35" s="63"/>
    </row>
    <row r="36" spans="2:61" ht="15" customHeight="1">
      <c r="C36" s="433" t="str">
        <f>+IF(F32=0,"",IF(F29&lt;F32,"エラー !：上の表は、⑩の内数である⑬の量が⑩を超えています",""))</f>
        <v/>
      </c>
      <c r="AE36" s="75"/>
      <c r="AF36" s="75"/>
      <c r="AG36" s="75"/>
      <c r="AH36" s="75"/>
      <c r="AI36" s="75"/>
      <c r="AJ36" s="75"/>
      <c r="AK36" s="75"/>
      <c r="AL36" s="157"/>
      <c r="AM36" s="157"/>
      <c r="AN36" s="132"/>
      <c r="AO36" s="63"/>
      <c r="AP36" s="63"/>
      <c r="AQ36" s="63"/>
      <c r="AR36" s="63"/>
      <c r="AS36" s="63"/>
      <c r="AT36" s="63"/>
      <c r="AU36" s="63"/>
      <c r="AV36" s="358"/>
      <c r="AW36" s="63"/>
      <c r="AX36" s="63"/>
      <c r="AY36" s="63"/>
      <c r="AZ36" s="63"/>
      <c r="BA36" s="63"/>
      <c r="BB36" s="63"/>
      <c r="BC36" s="63"/>
    </row>
    <row r="37" spans="2:61" ht="15" customHeight="1">
      <c r="C37" s="433" t="str">
        <f>+IF(F33=0,"",IF(F29&lt;F33,"エラー !：上の表は、⑩の内数である⑭の量が⑩を超えています",""))</f>
        <v/>
      </c>
      <c r="I37" s="79"/>
      <c r="J37" s="79"/>
      <c r="Q37" s="79"/>
      <c r="R37" s="79"/>
      <c r="S37" s="79"/>
      <c r="AE37" s="63"/>
      <c r="AF37" s="63"/>
      <c r="AG37" s="63"/>
      <c r="AH37" s="63"/>
      <c r="AI37" s="63"/>
      <c r="AJ37" s="63"/>
      <c r="AK37" s="75"/>
      <c r="AL37" s="132"/>
      <c r="AM37" s="132"/>
      <c r="AN37" s="132"/>
      <c r="AO37" s="63"/>
      <c r="AP37" s="63"/>
      <c r="AQ37" s="63"/>
      <c r="AR37" s="63"/>
      <c r="AS37" s="63"/>
      <c r="AT37" s="75"/>
      <c r="AU37" s="75"/>
      <c r="AV37" s="358"/>
      <c r="AW37" s="63"/>
      <c r="AX37" s="63"/>
      <c r="AY37" s="63"/>
      <c r="AZ37" s="63"/>
      <c r="BA37" s="63"/>
      <c r="BB37" s="63"/>
      <c r="BC37" s="63"/>
    </row>
    <row r="38" spans="2:61" ht="13.5">
      <c r="I38" s="79"/>
      <c r="J38" s="79"/>
      <c r="Q38" s="79"/>
      <c r="R38" s="79"/>
      <c r="S38" s="79"/>
      <c r="AE38" s="63"/>
      <c r="AF38" s="63"/>
      <c r="AG38" s="63"/>
      <c r="AH38" s="63"/>
      <c r="AI38" s="63"/>
      <c r="AJ38" s="63"/>
      <c r="AK38" s="75"/>
      <c r="AL38" s="132"/>
      <c r="AM38" s="132"/>
      <c r="AN38" s="132"/>
      <c r="AO38" s="63"/>
      <c r="AP38" s="63"/>
      <c r="AQ38" s="63"/>
      <c r="AR38" s="132"/>
      <c r="AS38" s="157"/>
      <c r="AT38" s="75"/>
      <c r="AU38" s="75"/>
      <c r="AV38" s="358"/>
      <c r="AW38" s="63"/>
      <c r="AX38" s="63"/>
      <c r="AY38" s="63"/>
      <c r="AZ38" s="63"/>
      <c r="BA38" s="63"/>
      <c r="BB38" s="63"/>
      <c r="BC38" s="63"/>
    </row>
    <row r="39" spans="2:61" ht="13.5">
      <c r="I39" s="79"/>
      <c r="J39" s="79"/>
      <c r="Q39" s="79"/>
      <c r="R39" s="79"/>
      <c r="S39" s="79"/>
      <c r="AE39" s="63"/>
      <c r="AF39" s="63"/>
      <c r="AG39" s="63"/>
      <c r="AH39" s="63"/>
      <c r="AI39" s="63"/>
      <c r="AJ39" s="63"/>
      <c r="AK39" s="75"/>
      <c r="AL39" s="132"/>
      <c r="AM39" s="132"/>
      <c r="AN39" s="132"/>
      <c r="AO39" s="63"/>
      <c r="AP39" s="63"/>
      <c r="AQ39" s="63"/>
      <c r="AR39" s="132"/>
      <c r="AS39" s="75"/>
      <c r="AT39" s="75"/>
      <c r="AU39" s="75"/>
      <c r="AV39" s="358"/>
      <c r="AW39" s="63"/>
      <c r="AX39" s="63"/>
      <c r="AY39" s="63"/>
      <c r="AZ39" s="63"/>
      <c r="BA39" s="63"/>
      <c r="BB39" s="63"/>
      <c r="BC39" s="63"/>
    </row>
    <row r="40" spans="2:61" ht="13.5">
      <c r="I40" s="79"/>
      <c r="J40" s="79"/>
      <c r="Q40" s="79"/>
      <c r="R40" s="79"/>
      <c r="S40" s="79"/>
      <c r="AE40" s="63"/>
      <c r="AF40" s="63"/>
      <c r="AG40" s="63"/>
      <c r="AH40" s="63"/>
      <c r="AI40" s="63"/>
      <c r="AJ40" s="63"/>
      <c r="AK40" s="75"/>
      <c r="AL40" s="132"/>
      <c r="AM40" s="132"/>
      <c r="AN40" s="132"/>
      <c r="AO40" s="63"/>
      <c r="AP40" s="63"/>
      <c r="AQ40" s="63"/>
      <c r="AR40" s="132"/>
      <c r="AS40" s="75"/>
      <c r="AT40" s="75"/>
      <c r="AU40" s="75"/>
      <c r="AV40" s="358"/>
      <c r="AW40" s="63"/>
      <c r="AX40" s="63"/>
      <c r="AY40" s="63"/>
      <c r="AZ40" s="63"/>
      <c r="BA40" s="63"/>
      <c r="BB40" s="63"/>
      <c r="BC40" s="63"/>
    </row>
    <row r="41" spans="2:61" ht="13.5">
      <c r="I41" s="79"/>
      <c r="J41" s="79"/>
      <c r="Q41" s="79"/>
      <c r="R41" s="79"/>
      <c r="S41" s="79"/>
      <c r="AE41" s="63"/>
      <c r="AF41" s="63"/>
      <c r="AG41" s="63"/>
      <c r="AH41" s="63"/>
      <c r="AI41" s="63"/>
      <c r="AJ41" s="63"/>
      <c r="AK41" s="63"/>
      <c r="AL41" s="63"/>
      <c r="AM41" s="63"/>
      <c r="AN41" s="63"/>
      <c r="AO41" s="63"/>
      <c r="AP41" s="63"/>
      <c r="AQ41" s="63"/>
      <c r="AR41" s="132"/>
      <c r="AS41" s="75"/>
      <c r="AT41" s="75"/>
      <c r="AU41" s="75"/>
      <c r="AV41" s="358"/>
      <c r="AW41" s="63"/>
      <c r="AX41" s="63"/>
      <c r="AY41" s="63"/>
      <c r="AZ41" s="63"/>
      <c r="BA41" s="63"/>
      <c r="BB41" s="63"/>
      <c r="BC41" s="63"/>
    </row>
    <row r="42" spans="2:61" ht="13.5">
      <c r="H42" s="79"/>
      <c r="I42" s="79"/>
      <c r="J42" s="79"/>
      <c r="Q42" s="79"/>
      <c r="R42" s="79"/>
      <c r="S42" s="79"/>
      <c r="AP42" s="63"/>
      <c r="AQ42" s="63"/>
      <c r="AR42" s="132"/>
      <c r="AS42" s="75"/>
      <c r="AV42" s="63"/>
      <c r="AW42" s="63"/>
      <c r="AX42" s="63"/>
      <c r="AY42" s="63"/>
      <c r="AZ42" s="63"/>
      <c r="BA42" s="63"/>
      <c r="BB42" s="63"/>
      <c r="BC42" s="63"/>
    </row>
    <row r="43" spans="2:61">
      <c r="H43" s="79"/>
      <c r="I43" s="79"/>
      <c r="J43" s="79"/>
      <c r="Q43" s="79"/>
      <c r="R43" s="79"/>
      <c r="S43" s="79"/>
      <c r="AV43" s="358"/>
      <c r="AW43" s="63"/>
      <c r="AX43" s="63"/>
      <c r="AY43" s="63"/>
      <c r="AZ43" s="63"/>
      <c r="BA43" s="63"/>
      <c r="BB43" s="63"/>
      <c r="BC43" s="63"/>
    </row>
    <row r="44" spans="2:61">
      <c r="H44" s="79"/>
      <c r="I44" s="79"/>
      <c r="J44" s="79"/>
      <c r="Q44" s="79"/>
      <c r="R44" s="79"/>
      <c r="S44" s="79"/>
      <c r="AV44" s="358"/>
      <c r="AW44" s="63"/>
      <c r="AX44" s="63"/>
      <c r="AY44" s="63"/>
      <c r="AZ44" s="63"/>
      <c r="BA44" s="63"/>
      <c r="BB44" s="63"/>
      <c r="BC44" s="63"/>
    </row>
    <row r="45" spans="2:61">
      <c r="H45" s="79"/>
      <c r="I45" s="79"/>
      <c r="J45" s="79"/>
      <c r="Q45" s="79"/>
      <c r="R45" s="79"/>
      <c r="S45" s="79"/>
    </row>
    <row r="46" spans="2:61">
      <c r="H46" s="79"/>
      <c r="I46" s="79"/>
      <c r="J46" s="79"/>
      <c r="Q46" s="79"/>
      <c r="R46" s="79"/>
      <c r="S46" s="79"/>
    </row>
    <row r="47" spans="2:61" ht="13.5">
      <c r="H47" s="79"/>
      <c r="I47" s="79"/>
      <c r="J47" s="79"/>
      <c r="Q47" s="79"/>
      <c r="R47" s="79"/>
      <c r="S47" s="79"/>
      <c r="BG47" s="80"/>
      <c r="BH47" s="80"/>
      <c r="BI47" s="78"/>
    </row>
    <row r="48" spans="2:61">
      <c r="H48" s="79"/>
      <c r="I48" s="79"/>
      <c r="J48" s="79"/>
      <c r="Q48" s="79"/>
      <c r="R48" s="79"/>
      <c r="S48" s="79"/>
      <c r="BG48" s="78"/>
    </row>
    <row r="49" spans="7:61">
      <c r="G49" s="79"/>
      <c r="H49" s="79"/>
      <c r="I49" s="79"/>
      <c r="J49" s="79"/>
      <c r="Q49" s="79"/>
      <c r="R49" s="79"/>
      <c r="S49" s="79"/>
      <c r="BD49" s="78"/>
      <c r="BE49" s="78"/>
      <c r="BF49" s="78"/>
      <c r="BG49" s="78"/>
    </row>
    <row r="50" spans="7:61">
      <c r="G50" s="79"/>
      <c r="H50" s="79"/>
      <c r="I50" s="79"/>
      <c r="J50" s="79"/>
      <c r="Q50" s="79"/>
      <c r="R50" s="79"/>
      <c r="S50" s="79"/>
      <c r="BD50" s="78"/>
      <c r="BE50" s="78"/>
      <c r="BF50" s="78"/>
      <c r="BG50" s="78"/>
    </row>
    <row r="51" spans="7:61">
      <c r="G51" s="79"/>
      <c r="H51" s="79"/>
      <c r="I51" s="79"/>
      <c r="J51" s="79"/>
      <c r="Q51" s="79"/>
      <c r="R51" s="79"/>
      <c r="S51" s="79"/>
      <c r="BD51" s="78"/>
      <c r="BE51" s="78"/>
      <c r="BF51" s="78"/>
      <c r="BG51" s="78"/>
    </row>
    <row r="52" spans="7:61">
      <c r="G52" s="79"/>
      <c r="H52" s="79"/>
      <c r="I52" s="79"/>
      <c r="J52" s="79"/>
      <c r="Q52" s="79"/>
      <c r="R52" s="79"/>
      <c r="S52" s="79"/>
      <c r="BD52" s="78"/>
      <c r="BE52" s="78"/>
      <c r="BF52" s="78"/>
      <c r="BG52" s="78"/>
    </row>
    <row r="53" spans="7:61">
      <c r="G53" s="79"/>
      <c r="H53" s="79"/>
      <c r="I53" s="79"/>
      <c r="J53" s="79"/>
      <c r="Q53" s="79"/>
      <c r="R53" s="79"/>
      <c r="S53" s="79"/>
      <c r="BD53" s="78"/>
      <c r="BF53" s="78"/>
      <c r="BG53" s="78"/>
      <c r="BH53" s="78"/>
      <c r="BI53" s="78"/>
    </row>
    <row r="54" spans="7:61">
      <c r="G54" s="79"/>
      <c r="H54" s="79"/>
      <c r="I54" s="79"/>
      <c r="J54" s="79"/>
      <c r="Q54" s="79"/>
      <c r="R54" s="79"/>
      <c r="S54" s="79"/>
      <c r="BC54" s="78"/>
      <c r="BD54" s="81"/>
      <c r="BF54" s="78"/>
      <c r="BG54" s="78"/>
      <c r="BH54" s="78"/>
      <c r="BI54" s="78"/>
    </row>
    <row r="55" spans="7:61">
      <c r="G55" s="79"/>
      <c r="H55" s="79"/>
      <c r="I55" s="79"/>
      <c r="J55" s="79"/>
      <c r="Q55" s="79"/>
      <c r="R55" s="79"/>
      <c r="S55" s="79"/>
      <c r="BC55" s="78"/>
      <c r="BD55" s="81"/>
      <c r="BF55" s="78"/>
      <c r="BG55" s="78"/>
      <c r="BH55" s="78"/>
      <c r="BI55" s="78"/>
    </row>
    <row r="56" spans="7:61">
      <c r="G56" s="79"/>
      <c r="H56" s="79"/>
      <c r="I56" s="79"/>
      <c r="J56" s="79"/>
      <c r="Q56" s="79"/>
      <c r="R56" s="79"/>
      <c r="S56" s="79"/>
      <c r="BC56" s="78"/>
      <c r="BD56" s="81"/>
      <c r="BF56" s="78"/>
      <c r="BG56" s="78"/>
      <c r="BH56" s="78"/>
      <c r="BI56" s="78"/>
    </row>
    <row r="57" spans="7:61">
      <c r="G57" s="79"/>
      <c r="H57" s="79"/>
      <c r="BC57" s="78"/>
      <c r="BD57" s="81"/>
      <c r="BF57" s="78"/>
      <c r="BG57" s="78"/>
      <c r="BH57" s="78"/>
      <c r="BI57" s="78"/>
    </row>
    <row r="58" spans="7:61" ht="12.75">
      <c r="G58" s="79"/>
      <c r="H58" s="79"/>
      <c r="K58" s="79"/>
      <c r="L58" s="82"/>
      <c r="M58" s="79"/>
      <c r="N58" s="79"/>
      <c r="BC58" s="78"/>
      <c r="BD58" s="81"/>
      <c r="BF58" s="78"/>
      <c r="BG58" s="78"/>
      <c r="BH58" s="78"/>
      <c r="BI58" s="78"/>
    </row>
    <row r="59" spans="7:61">
      <c r="G59" s="79"/>
      <c r="H59" s="79"/>
      <c r="BC59" s="78"/>
      <c r="BD59" s="81"/>
      <c r="BF59" s="78"/>
      <c r="BG59" s="78"/>
      <c r="BH59" s="78"/>
      <c r="BI59" s="78"/>
    </row>
    <row r="60" spans="7:61">
      <c r="G60" s="79"/>
      <c r="H60" s="79"/>
      <c r="BC60" s="78"/>
      <c r="BD60" s="81"/>
      <c r="BF60" s="78"/>
      <c r="BG60" s="78"/>
      <c r="BH60" s="78"/>
      <c r="BI60" s="78"/>
    </row>
    <row r="61" spans="7:61">
      <c r="G61" s="79"/>
      <c r="H61" s="79"/>
      <c r="BC61" s="78"/>
      <c r="BD61" s="81"/>
      <c r="BF61" s="78"/>
      <c r="BG61" s="78"/>
      <c r="BH61" s="78"/>
      <c r="BI61" s="78"/>
    </row>
    <row r="62" spans="7:61">
      <c r="BC62" s="78"/>
      <c r="BD62" s="81"/>
      <c r="BF62" s="78"/>
      <c r="BG62" s="78"/>
      <c r="BH62" s="78"/>
      <c r="BI62" s="78"/>
    </row>
    <row r="63" spans="7:61">
      <c r="BC63" s="78"/>
      <c r="BD63" s="81"/>
      <c r="BF63" s="78"/>
      <c r="BG63" s="78"/>
      <c r="BH63" s="78"/>
      <c r="BI63" s="78"/>
    </row>
    <row r="64" spans="7:61">
      <c r="BC64" s="78"/>
      <c r="BD64" s="81"/>
      <c r="BF64" s="78"/>
      <c r="BG64" s="78"/>
      <c r="BH64" s="78"/>
      <c r="BI64" s="78"/>
    </row>
    <row r="65" spans="11:61">
      <c r="BC65" s="78"/>
      <c r="BD65" s="81"/>
      <c r="BF65" s="78"/>
      <c r="BG65" s="78"/>
      <c r="BH65" s="78"/>
      <c r="BI65" s="78"/>
    </row>
    <row r="66" spans="11:61">
      <c r="BC66" s="78"/>
      <c r="BD66" s="81"/>
      <c r="BF66" s="78"/>
      <c r="BG66" s="78"/>
      <c r="BH66" s="78"/>
      <c r="BI66" s="78"/>
    </row>
    <row r="67" spans="11:61">
      <c r="BC67" s="78"/>
      <c r="BD67" s="81"/>
      <c r="BF67" s="78"/>
      <c r="BG67" s="78"/>
      <c r="BH67" s="78"/>
      <c r="BI67" s="78"/>
    </row>
    <row r="69" spans="11:61" ht="12.75">
      <c r="K69" s="79"/>
      <c r="L69" s="82"/>
      <c r="M69" s="79"/>
      <c r="N69" s="79"/>
    </row>
    <row r="70" spans="11:61" ht="12.75">
      <c r="K70" s="79"/>
      <c r="L70" s="82"/>
      <c r="M70" s="79"/>
      <c r="N70" s="79"/>
    </row>
    <row r="71" spans="11:61" ht="12.75">
      <c r="K71" s="79"/>
      <c r="L71" s="82"/>
      <c r="M71" s="79"/>
      <c r="N71" s="79"/>
    </row>
    <row r="72" spans="11:61" ht="12.75">
      <c r="K72" s="79"/>
      <c r="L72" s="82"/>
      <c r="M72" s="79"/>
      <c r="N72" s="79"/>
    </row>
    <row r="73" spans="11:61" ht="12.75">
      <c r="K73" s="79"/>
      <c r="L73" s="82"/>
      <c r="M73" s="79"/>
      <c r="N73" s="79"/>
    </row>
    <row r="74" spans="11:61" ht="12.75">
      <c r="K74" s="79"/>
      <c r="L74" s="82"/>
      <c r="M74" s="79"/>
      <c r="N74" s="79"/>
    </row>
    <row r="75" spans="11:61" ht="12.75">
      <c r="K75" s="79"/>
      <c r="L75" s="82"/>
      <c r="M75" s="79"/>
      <c r="N75" s="79"/>
    </row>
    <row r="76" spans="11:61" ht="12.75">
      <c r="K76" s="79"/>
      <c r="L76" s="82"/>
      <c r="M76" s="79"/>
      <c r="N76" s="79"/>
    </row>
  </sheetData>
  <sheetProtection algorithmName="SHA-512" hashValue="3oqBaE4Su1llZgd1FeRell8srTVjJGW/kNP9aEYj1A54c6+13QE1CvHts7Plem7YKAvHluvuBTxxnpEcpqVgFA==" saltValue="GOy/u8BpzB+Xr77bBhMlJA==" spinCount="100000" sheet="1" objects="1" scenarios="1"/>
  <mergeCells count="100">
    <mergeCell ref="AR18:AS18"/>
    <mergeCell ref="AS26:AU26"/>
    <mergeCell ref="AR17:AS17"/>
    <mergeCell ref="AR31:AT31"/>
    <mergeCell ref="AS29:AU30"/>
    <mergeCell ref="AR29:AR30"/>
    <mergeCell ref="Y17:AA17"/>
    <mergeCell ref="Z28:AD28"/>
    <mergeCell ref="P14:S14"/>
    <mergeCell ref="O27:R27"/>
    <mergeCell ref="P26:S26"/>
    <mergeCell ref="O21:R21"/>
    <mergeCell ref="P20:S20"/>
    <mergeCell ref="AK31:AP31"/>
    <mergeCell ref="R29:U29"/>
    <mergeCell ref="AF32:AI34"/>
    <mergeCell ref="AJ32:AN34"/>
    <mergeCell ref="T23:W23"/>
    <mergeCell ref="Q33:T33"/>
    <mergeCell ref="Z29:AD29"/>
    <mergeCell ref="Z30:AD30"/>
    <mergeCell ref="X28:Y28"/>
    <mergeCell ref="AL26:AO26"/>
    <mergeCell ref="AK27:AN27"/>
    <mergeCell ref="AH11:AM11"/>
    <mergeCell ref="AG12:AL12"/>
    <mergeCell ref="O22:U22"/>
    <mergeCell ref="Q30:T30"/>
    <mergeCell ref="AL29:AO29"/>
    <mergeCell ref="AK30:AN30"/>
    <mergeCell ref="X30:Y30"/>
    <mergeCell ref="X29:Y29"/>
    <mergeCell ref="X18:Z18"/>
    <mergeCell ref="AD17:AD21"/>
    <mergeCell ref="AG18:AJ18"/>
    <mergeCell ref="AN17:AO17"/>
    <mergeCell ref="AH17:AK17"/>
    <mergeCell ref="P11:S11"/>
    <mergeCell ref="O12:R12"/>
    <mergeCell ref="AD9:AD14"/>
    <mergeCell ref="AR3:AS3"/>
    <mergeCell ref="AR4:AS4"/>
    <mergeCell ref="Y5:AC5"/>
    <mergeCell ref="AA3:AC3"/>
    <mergeCell ref="R32:U32"/>
    <mergeCell ref="O24:R24"/>
    <mergeCell ref="T17:W17"/>
    <mergeCell ref="AR24:AT24"/>
    <mergeCell ref="AS23:AU23"/>
    <mergeCell ref="AR27:AT27"/>
    <mergeCell ref="Z32:AE34"/>
    <mergeCell ref="P23:S23"/>
    <mergeCell ref="O18:R18"/>
    <mergeCell ref="AR16:AS16"/>
    <mergeCell ref="AN20:AO20"/>
    <mergeCell ref="O16:AA16"/>
    <mergeCell ref="AH8:AM8"/>
    <mergeCell ref="AG9:AL9"/>
    <mergeCell ref="AO3:AQ4"/>
    <mergeCell ref="L11:L24"/>
    <mergeCell ref="F9:H9"/>
    <mergeCell ref="F23:H23"/>
    <mergeCell ref="F24:G24"/>
    <mergeCell ref="G11:H11"/>
    <mergeCell ref="G14:H14"/>
    <mergeCell ref="F12:G12"/>
    <mergeCell ref="D7:H7"/>
    <mergeCell ref="AH14:AM14"/>
    <mergeCell ref="AG15:AL15"/>
    <mergeCell ref="X21:Z21"/>
    <mergeCell ref="Y20:AA20"/>
    <mergeCell ref="AE5:AU5"/>
    <mergeCell ref="B2:G3"/>
    <mergeCell ref="B7:C7"/>
    <mergeCell ref="P17:S17"/>
    <mergeCell ref="O15:R15"/>
    <mergeCell ref="C8:J8"/>
    <mergeCell ref="L26:L33"/>
    <mergeCell ref="F31:G31"/>
    <mergeCell ref="F28:G28"/>
    <mergeCell ref="B31:E31"/>
    <mergeCell ref="F27:G27"/>
    <mergeCell ref="B26:E26"/>
    <mergeCell ref="B27:E27"/>
    <mergeCell ref="F30:G30"/>
    <mergeCell ref="B32:E32"/>
    <mergeCell ref="B33:E33"/>
    <mergeCell ref="B25:E25"/>
    <mergeCell ref="B23:E23"/>
    <mergeCell ref="F15:G15"/>
    <mergeCell ref="F32:G32"/>
    <mergeCell ref="F33:G33"/>
    <mergeCell ref="F25:G25"/>
    <mergeCell ref="F26:G26"/>
    <mergeCell ref="B28:E28"/>
    <mergeCell ref="B29:E29"/>
    <mergeCell ref="F29:G29"/>
    <mergeCell ref="B30:E30"/>
    <mergeCell ref="B20:H22"/>
    <mergeCell ref="B24:E24"/>
  </mergeCells>
  <phoneticPr fontId="3"/>
  <dataValidations count="2">
    <dataValidation type="custom" allowBlank="1" showInputMessage="1" showErrorMessage="1" error="入力は少数第1位までにして下さい。" sqref="AT13:AT14">
      <formula1>AT13=ROUND(AT13,1)</formula1>
    </dataValidation>
    <dataValidation type="custom" allowBlank="1" showInputMessage="1" showErrorMessage="1" error="入力は少数第2位までにしてください。" sqref="AR31:AT31 F15:G15 O12:R12 O15:R15 O18:R18 O21:R21 O24:R24 AG9:AL9 AG12:AL12 AG15:AL15 AT16:AT18 AN21 Z28:AD30 Q33:T33 AK30:AN30 AR27:AT27 F24:G33">
      <formula1>F9=ROUND(F9,2)</formula1>
    </dataValidation>
  </dataValidations>
  <pageMargins left="0.59055118110236227" right="0.59055118110236227" top="0.62992125984251968" bottom="0.39370078740157483" header="0.51181102362204722" footer="0"/>
  <pageSetup paperSize="9" scale="70" orientation="landscape"/>
  <headerFooter alignWithMargins="0"/>
  <drawing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pageSetUpPr fitToPage="1"/>
  </sheetPr>
  <dimension ref="B1:BI76"/>
  <sheetViews>
    <sheetView showGridLines="0" zoomScaleNormal="100" workbookViewId="0"/>
  </sheetViews>
  <sheetFormatPr defaultColWidth="9" defaultRowHeight="12"/>
  <cols>
    <col min="1" max="2" width="2.875" style="50" customWidth="1"/>
    <col min="3" max="3" width="17.375" style="50" customWidth="1"/>
    <col min="4" max="5" width="2.875" style="50" customWidth="1"/>
    <col min="6" max="6" width="3" style="50" customWidth="1"/>
    <col min="7" max="7" width="11.5" style="50" customWidth="1"/>
    <col min="8" max="8" width="2.375" style="50" customWidth="1"/>
    <col min="9" max="10" width="2.5" style="50" customWidth="1"/>
    <col min="11" max="11" width="2.75" style="50" customWidth="1"/>
    <col min="12" max="12" width="2.875" style="50" customWidth="1"/>
    <col min="13" max="14" width="2.75" style="50" customWidth="1"/>
    <col min="15" max="15" width="3" style="50" customWidth="1"/>
    <col min="16" max="18" width="4.75" style="50" customWidth="1"/>
    <col min="19" max="21" width="2.875" style="50" customWidth="1"/>
    <col min="22" max="23" width="2.5" style="50" customWidth="1"/>
    <col min="24" max="24" width="2.875" style="50" customWidth="1"/>
    <col min="25" max="25" width="7.75" style="50" customWidth="1"/>
    <col min="26" max="26" width="4.75" style="50" customWidth="1"/>
    <col min="27" max="27" width="2" style="50" customWidth="1"/>
    <col min="28" max="29" width="2.375" style="50" customWidth="1"/>
    <col min="30" max="30" width="3.125" style="50" customWidth="1"/>
    <col min="31" max="32" width="2.375" style="50" customWidth="1"/>
    <col min="33" max="33" width="2.875" style="50" customWidth="1"/>
    <col min="34" max="34" width="7.75" style="50" customWidth="1"/>
    <col min="35" max="36" width="4.375" style="50" customWidth="1"/>
    <col min="37" max="37" width="3.375" style="50" customWidth="1"/>
    <col min="38" max="38" width="2.75" style="50" customWidth="1"/>
    <col min="39" max="39" width="2.875" style="50" customWidth="1"/>
    <col min="40" max="40" width="10.75" style="50" customWidth="1"/>
    <col min="41" max="41" width="2.875" style="50" customWidth="1"/>
    <col min="42" max="43" width="2.5" style="50" customWidth="1"/>
    <col min="44" max="44" width="2.75" style="50" customWidth="1"/>
    <col min="45" max="45" width="7.75" style="50" customWidth="1"/>
    <col min="46" max="46" width="11.75" style="50" customWidth="1"/>
    <col min="47" max="47" width="1.875" style="50" customWidth="1"/>
    <col min="48" max="57" width="9" style="50"/>
    <col min="58" max="58" width="16.25" style="50" customWidth="1"/>
    <col min="59" max="16384" width="9" style="50"/>
  </cols>
  <sheetData>
    <row r="1" spans="2:48" ht="27" customHeight="1">
      <c r="F1" s="49"/>
      <c r="R1" s="96" t="s">
        <v>75</v>
      </c>
      <c r="S1" s="96" t="s">
        <v>325</v>
      </c>
    </row>
    <row r="2" spans="2:48" ht="12" customHeight="1" thickBot="1">
      <c r="B2" s="826" t="s">
        <v>275</v>
      </c>
      <c r="C2" s="826"/>
      <c r="D2" s="826"/>
      <c r="E2" s="826"/>
      <c r="F2" s="826"/>
      <c r="G2" s="826"/>
      <c r="H2" s="131"/>
      <c r="I2" s="131"/>
      <c r="J2" s="131"/>
      <c r="K2" s="131"/>
      <c r="L2" s="131"/>
      <c r="M2" s="131"/>
      <c r="N2" s="131"/>
      <c r="O2" s="131"/>
      <c r="P2" s="131"/>
      <c r="Q2" s="131"/>
      <c r="R2" s="131"/>
      <c r="S2" s="131"/>
      <c r="T2" s="131"/>
      <c r="U2" s="131"/>
      <c r="V2" s="131"/>
      <c r="W2" s="131"/>
      <c r="X2" s="111"/>
      <c r="Y2" s="51"/>
      <c r="Z2" s="51"/>
      <c r="AA2" s="51"/>
      <c r="AB2" s="51"/>
      <c r="AC2" s="51"/>
      <c r="AD2" s="51"/>
      <c r="AE2" s="51"/>
      <c r="AF2" s="51"/>
      <c r="AG2" s="51"/>
      <c r="AH2" s="51"/>
      <c r="AI2" s="51"/>
      <c r="AJ2" s="51"/>
      <c r="AK2" s="51"/>
      <c r="AL2" s="51"/>
      <c r="AM2" s="51"/>
      <c r="AN2" s="51"/>
      <c r="AO2" s="51"/>
      <c r="AP2" s="51"/>
      <c r="AQ2" s="51"/>
      <c r="AR2" s="51"/>
      <c r="AS2" s="51"/>
      <c r="AT2" s="124"/>
      <c r="AU2" s="122"/>
    </row>
    <row r="3" spans="2:48" ht="13.15" customHeight="1">
      <c r="B3" s="826"/>
      <c r="C3" s="826"/>
      <c r="D3" s="826"/>
      <c r="E3" s="826"/>
      <c r="F3" s="826"/>
      <c r="G3" s="826"/>
      <c r="H3" s="131"/>
      <c r="I3" s="131"/>
      <c r="J3" s="131"/>
      <c r="K3" s="131"/>
      <c r="L3" s="131"/>
      <c r="M3" s="131"/>
      <c r="N3" s="131"/>
      <c r="O3" s="131"/>
      <c r="P3" s="131"/>
      <c r="Q3" s="131"/>
      <c r="R3" s="131"/>
      <c r="S3" s="131"/>
      <c r="T3" s="131"/>
      <c r="U3" s="131"/>
      <c r="V3" s="131"/>
      <c r="W3" s="131"/>
      <c r="X3" s="111"/>
      <c r="Y3" s="52"/>
      <c r="Z3" s="52"/>
      <c r="AA3" s="883"/>
      <c r="AB3" s="883"/>
      <c r="AC3" s="883"/>
      <c r="AD3" s="103"/>
      <c r="AE3" s="112"/>
      <c r="AF3" s="112"/>
      <c r="AG3" s="112"/>
      <c r="AH3" s="112"/>
      <c r="AI3" s="112"/>
      <c r="AJ3" s="112"/>
      <c r="AK3" s="112"/>
      <c r="AL3" s="112"/>
      <c r="AM3" s="112"/>
      <c r="AN3" s="112"/>
      <c r="AO3" s="905" t="s">
        <v>329</v>
      </c>
      <c r="AP3" s="888"/>
      <c r="AQ3" s="889"/>
      <c r="AR3" s="881" t="s">
        <v>0</v>
      </c>
      <c r="AS3" s="882"/>
      <c r="AT3" s="123" t="s">
        <v>87</v>
      </c>
      <c r="AU3" s="112"/>
    </row>
    <row r="4" spans="2:48" ht="14.25" thickBot="1">
      <c r="C4" s="111"/>
      <c r="F4" s="111"/>
      <c r="G4" s="111"/>
      <c r="H4" s="111"/>
      <c r="I4" s="111"/>
      <c r="J4" s="111"/>
      <c r="K4" s="111"/>
      <c r="L4" s="111"/>
      <c r="M4" s="111"/>
      <c r="N4" s="111"/>
      <c r="O4" s="111"/>
      <c r="P4" s="111"/>
      <c r="Q4" s="111"/>
      <c r="R4" s="111"/>
      <c r="S4" s="111"/>
      <c r="T4" s="111"/>
      <c r="U4" s="111"/>
      <c r="V4" s="111"/>
      <c r="W4" s="111"/>
      <c r="X4" s="111"/>
      <c r="Y4" s="52"/>
      <c r="Z4" s="52"/>
      <c r="AA4" s="113"/>
      <c r="AB4" s="113"/>
      <c r="AC4" s="113"/>
      <c r="AD4" s="103"/>
      <c r="AE4" s="112"/>
      <c r="AF4" s="112"/>
      <c r="AG4" s="112"/>
      <c r="AH4" s="112"/>
      <c r="AI4" s="112"/>
      <c r="AJ4" s="112"/>
      <c r="AK4" s="112"/>
      <c r="AL4" s="112"/>
      <c r="AM4" s="112"/>
      <c r="AN4" s="112"/>
      <c r="AO4" s="890"/>
      <c r="AP4" s="891"/>
      <c r="AQ4" s="892"/>
      <c r="AR4" s="893" t="str">
        <f>+表紙!Q29</f>
        <v>〇</v>
      </c>
      <c r="AS4" s="894"/>
      <c r="AT4" s="444">
        <f>+表紙!T29</f>
        <v>0</v>
      </c>
      <c r="AU4" s="112"/>
    </row>
    <row r="5" spans="2:48" ht="15" customHeight="1">
      <c r="B5" s="159" t="s">
        <v>83</v>
      </c>
      <c r="C5" s="159"/>
      <c r="F5" s="159"/>
      <c r="G5" s="110"/>
      <c r="H5" s="110"/>
      <c r="I5" s="110"/>
      <c r="J5" s="110"/>
      <c r="K5" s="110"/>
      <c r="L5" s="52"/>
      <c r="M5" s="52"/>
      <c r="N5" s="52"/>
      <c r="O5" s="52"/>
      <c r="P5" s="52"/>
      <c r="Q5" s="52"/>
      <c r="R5" s="52"/>
      <c r="S5" s="52"/>
      <c r="T5" s="52"/>
      <c r="U5" s="52"/>
      <c r="V5" s="52"/>
      <c r="W5" s="52"/>
      <c r="X5" s="52"/>
      <c r="Y5" s="906" t="s">
        <v>80</v>
      </c>
      <c r="Z5" s="906"/>
      <c r="AA5" s="907"/>
      <c r="AB5" s="907"/>
      <c r="AC5" s="907"/>
      <c r="AD5" s="103" t="s">
        <v>84</v>
      </c>
      <c r="AE5" s="895" t="str">
        <f>+表紙!F48</f>
        <v>日本飛行機株式会社　横浜工場</v>
      </c>
      <c r="AF5" s="895"/>
      <c r="AG5" s="895"/>
      <c r="AH5" s="895"/>
      <c r="AI5" s="895"/>
      <c r="AJ5" s="895"/>
      <c r="AK5" s="895"/>
      <c r="AL5" s="895"/>
      <c r="AM5" s="895"/>
      <c r="AN5" s="895"/>
      <c r="AO5" s="895"/>
      <c r="AP5" s="895"/>
      <c r="AQ5" s="895"/>
      <c r="AR5" s="895"/>
      <c r="AS5" s="895"/>
      <c r="AT5" s="895"/>
      <c r="AU5" s="895"/>
    </row>
    <row r="6" spans="2:48" ht="24.75" customHeight="1" thickBot="1">
      <c r="B6" s="494" t="s">
        <v>416</v>
      </c>
      <c r="C6" s="138"/>
      <c r="F6" s="138"/>
      <c r="G6" s="138"/>
      <c r="H6" s="138"/>
      <c r="I6" s="138"/>
      <c r="J6" s="138"/>
      <c r="K6" s="138"/>
      <c r="L6" s="138"/>
      <c r="M6" s="138"/>
      <c r="N6" s="138"/>
      <c r="O6" s="138"/>
      <c r="P6" s="138"/>
      <c r="Q6" s="138"/>
      <c r="R6" s="138"/>
      <c r="S6" s="138"/>
      <c r="T6" s="138"/>
      <c r="U6" s="138"/>
      <c r="V6" s="138"/>
      <c r="W6" s="138"/>
      <c r="X6" s="138"/>
      <c r="Y6" s="95"/>
      <c r="Z6" s="95"/>
      <c r="AA6" s="162"/>
      <c r="AB6" s="163"/>
      <c r="AC6" s="163"/>
      <c r="AD6" s="163"/>
      <c r="AE6" s="163"/>
      <c r="AF6" s="163"/>
      <c r="AG6" s="163"/>
      <c r="AH6" s="163"/>
      <c r="AI6" s="163"/>
      <c r="AJ6" s="163"/>
      <c r="AK6" s="163"/>
      <c r="AL6" s="163"/>
      <c r="AM6" s="163"/>
      <c r="AN6" s="163"/>
      <c r="AO6" s="163"/>
      <c r="AP6" s="163"/>
      <c r="AQ6" s="163"/>
      <c r="AR6" s="163"/>
      <c r="AS6" s="163"/>
      <c r="AT6" s="163"/>
      <c r="AU6" s="163"/>
      <c r="AV6" s="63"/>
    </row>
    <row r="7" spans="2:48" ht="28.15" customHeight="1" thickBot="1">
      <c r="B7" s="837" t="s">
        <v>292</v>
      </c>
      <c r="C7" s="838"/>
      <c r="D7" s="834" t="s">
        <v>284</v>
      </c>
      <c r="E7" s="835"/>
      <c r="F7" s="835"/>
      <c r="G7" s="835"/>
      <c r="H7" s="836"/>
      <c r="I7" s="148"/>
      <c r="J7" s="63"/>
      <c r="K7" s="161"/>
      <c r="L7" s="162"/>
      <c r="M7" s="162"/>
      <c r="N7" s="162"/>
      <c r="O7" s="162"/>
      <c r="P7" s="162"/>
      <c r="Q7" s="162"/>
      <c r="R7" s="162"/>
      <c r="S7" s="162"/>
      <c r="T7" s="162"/>
      <c r="U7" s="162"/>
      <c r="V7" s="465"/>
      <c r="W7" s="465"/>
      <c r="X7" s="162"/>
      <c r="Y7" s="162"/>
      <c r="Z7" s="162"/>
      <c r="AA7" s="162"/>
      <c r="AB7" s="163"/>
      <c r="AC7" s="163"/>
      <c r="AD7" s="163"/>
      <c r="AE7" s="164"/>
      <c r="AF7" s="106"/>
      <c r="AG7" s="106"/>
      <c r="AH7" s="106"/>
      <c r="AI7" s="106"/>
      <c r="AJ7" s="106"/>
      <c r="AK7" s="106"/>
      <c r="AL7" s="106"/>
      <c r="AM7" s="164"/>
      <c r="AN7" s="63"/>
      <c r="AO7" s="63"/>
      <c r="AP7" s="63"/>
      <c r="AQ7" s="63"/>
      <c r="AR7" s="216"/>
      <c r="AS7" s="216"/>
      <c r="AT7"/>
      <c r="AU7"/>
      <c r="AV7" s="63"/>
    </row>
    <row r="8" spans="2:48" ht="28.15" customHeight="1" thickTop="1" thickBot="1">
      <c r="B8" s="53" t="s">
        <v>82</v>
      </c>
      <c r="C8" s="851" t="s">
        <v>85</v>
      </c>
      <c r="D8" s="851"/>
      <c r="E8" s="851"/>
      <c r="F8" s="851"/>
      <c r="G8" s="851"/>
      <c r="H8" s="851"/>
      <c r="I8" s="851"/>
      <c r="J8" s="851"/>
      <c r="K8" s="153"/>
      <c r="L8" s="162"/>
      <c r="M8" s="162"/>
      <c r="N8" s="162"/>
      <c r="O8" s="162"/>
      <c r="P8" s="162"/>
      <c r="Q8" s="162"/>
      <c r="R8" s="162"/>
      <c r="S8" s="162"/>
      <c r="T8" s="162"/>
      <c r="U8" s="162"/>
      <c r="V8" s="162"/>
      <c r="W8" s="162"/>
      <c r="X8" s="162"/>
      <c r="Y8" s="162"/>
      <c r="Z8" s="162"/>
      <c r="AA8" s="162"/>
      <c r="AB8" s="106"/>
      <c r="AC8" s="106"/>
      <c r="AD8" s="106"/>
      <c r="AE8" s="63"/>
      <c r="AF8" s="59"/>
      <c r="AG8" s="55" t="s">
        <v>29</v>
      </c>
      <c r="AH8" s="806" t="s">
        <v>342</v>
      </c>
      <c r="AI8" s="806"/>
      <c r="AJ8" s="806"/>
      <c r="AK8" s="806"/>
      <c r="AL8" s="806"/>
      <c r="AM8" s="807"/>
      <c r="AN8" s="63"/>
      <c r="AO8" s="63"/>
      <c r="AP8" s="63"/>
      <c r="AQ8" s="63"/>
      <c r="AR8" s="216"/>
      <c r="AS8" s="216"/>
      <c r="AT8"/>
      <c r="AU8"/>
    </row>
    <row r="9" spans="2:48" ht="24.75" customHeight="1" thickTop="1" thickBot="1">
      <c r="B9" s="213" t="s">
        <v>226</v>
      </c>
      <c r="F9" s="831" t="s">
        <v>153</v>
      </c>
      <c r="G9" s="832"/>
      <c r="H9" s="833"/>
      <c r="I9" s="153"/>
      <c r="J9" s="153"/>
      <c r="K9" s="153"/>
      <c r="L9" s="153"/>
      <c r="M9" s="153"/>
      <c r="N9" s="153"/>
      <c r="O9" s="153"/>
      <c r="P9" s="153"/>
      <c r="Q9" s="153"/>
      <c r="R9" s="153"/>
      <c r="S9" s="153"/>
      <c r="T9" s="153"/>
      <c r="U9" s="153"/>
      <c r="V9" s="140"/>
      <c r="W9" s="140"/>
      <c r="X9" s="140"/>
      <c r="Y9" s="106"/>
      <c r="Z9" s="106"/>
      <c r="AA9" s="106"/>
      <c r="AB9" s="106"/>
      <c r="AC9" s="106"/>
      <c r="AD9" s="869" t="s">
        <v>20</v>
      </c>
      <c r="AE9" s="66"/>
      <c r="AG9" s="820"/>
      <c r="AH9" s="821"/>
      <c r="AI9" s="821"/>
      <c r="AJ9" s="821"/>
      <c r="AK9" s="821"/>
      <c r="AL9" s="821"/>
      <c r="AM9" s="62" t="s">
        <v>13</v>
      </c>
      <c r="AN9" s="63"/>
      <c r="AO9" s="63"/>
      <c r="AP9" s="63"/>
      <c r="AQ9" s="63"/>
      <c r="AR9" s="216"/>
      <c r="AS9" s="216"/>
      <c r="AT9"/>
      <c r="AU9"/>
    </row>
    <row r="10" spans="2:48" ht="24.75" customHeight="1" thickTop="1" thickBot="1">
      <c r="F10" s="107"/>
      <c r="G10" s="133"/>
      <c r="H10" s="133"/>
      <c r="I10" s="133"/>
      <c r="J10" s="133"/>
      <c r="K10" s="133"/>
      <c r="L10" s="133"/>
      <c r="M10" s="133"/>
      <c r="N10" s="133"/>
      <c r="O10" s="133"/>
      <c r="P10" s="133"/>
      <c r="Q10" s="133"/>
      <c r="R10" s="133"/>
      <c r="S10" s="133"/>
      <c r="T10" s="133"/>
      <c r="U10" s="133"/>
      <c r="V10" s="134"/>
      <c r="W10" s="134"/>
      <c r="X10" s="134"/>
      <c r="Y10" s="106"/>
      <c r="Z10" s="106"/>
      <c r="AA10" s="106"/>
      <c r="AC10" s="63"/>
      <c r="AD10" s="870"/>
      <c r="AE10" s="66"/>
      <c r="AM10" s="63"/>
      <c r="AN10" s="63"/>
      <c r="AO10" s="63"/>
      <c r="AP10" s="63"/>
      <c r="AQ10" s="63"/>
      <c r="AR10" s="216"/>
      <c r="AS10" s="216"/>
      <c r="AT10"/>
      <c r="AU10"/>
    </row>
    <row r="11" spans="2:48" ht="27" customHeight="1" thickTop="1" thickBot="1">
      <c r="C11" s="168" t="s">
        <v>154</v>
      </c>
      <c r="F11" s="55" t="s">
        <v>17</v>
      </c>
      <c r="G11" s="806" t="s">
        <v>339</v>
      </c>
      <c r="H11" s="807"/>
      <c r="I11" s="56"/>
      <c r="J11" s="57"/>
      <c r="K11" s="58"/>
      <c r="L11" s="823" t="s">
        <v>18</v>
      </c>
      <c r="M11" s="58"/>
      <c r="N11" s="59"/>
      <c r="O11" s="55" t="s">
        <v>19</v>
      </c>
      <c r="P11" s="829" t="s">
        <v>241</v>
      </c>
      <c r="Q11" s="829"/>
      <c r="R11" s="829"/>
      <c r="S11" s="830"/>
      <c r="T11" s="215"/>
      <c r="U11" s="75"/>
      <c r="V11" s="63"/>
      <c r="W11" s="63"/>
      <c r="X11"/>
      <c r="Y11"/>
      <c r="Z11"/>
      <c r="AA11"/>
      <c r="AB11" s="63"/>
      <c r="AC11" s="72"/>
      <c r="AD11" s="870"/>
      <c r="AE11" s="150"/>
      <c r="AF11" s="59"/>
      <c r="AG11" s="55" t="s">
        <v>36</v>
      </c>
      <c r="AH11" s="806" t="s">
        <v>245</v>
      </c>
      <c r="AI11" s="806"/>
      <c r="AJ11" s="806"/>
      <c r="AK11" s="806"/>
      <c r="AL11" s="806"/>
      <c r="AM11" s="807"/>
      <c r="AN11" s="63"/>
      <c r="AO11" s="63"/>
      <c r="AP11" s="63"/>
      <c r="AQ11" s="63"/>
      <c r="AR11" s="216"/>
      <c r="AS11" s="216"/>
      <c r="AT11"/>
      <c r="AU11"/>
    </row>
    <row r="12" spans="2:48" ht="24.75" customHeight="1" thickTop="1" thickBot="1">
      <c r="F12" s="810">
        <f>+ROUND(O12,2)+ROUND(O15,2)+ROUND(O18,2)+ROUND(O24,2)+O27-ROUND(F15,2)</f>
        <v>0</v>
      </c>
      <c r="G12" s="811"/>
      <c r="H12" s="62" t="s">
        <v>13</v>
      </c>
      <c r="I12" s="63"/>
      <c r="J12" s="64"/>
      <c r="K12" s="63"/>
      <c r="L12" s="824"/>
      <c r="M12" s="65"/>
      <c r="O12" s="820"/>
      <c r="P12" s="873"/>
      <c r="Q12" s="873"/>
      <c r="R12" s="873"/>
      <c r="S12" s="62" t="s">
        <v>13</v>
      </c>
      <c r="T12" s="63"/>
      <c r="U12" s="63"/>
      <c r="V12" s="63"/>
      <c r="W12" s="63"/>
      <c r="X12"/>
      <c r="Y12"/>
      <c r="Z12"/>
      <c r="AA12"/>
      <c r="AB12" s="66"/>
      <c r="AD12" s="870"/>
      <c r="AF12" s="142"/>
      <c r="AG12" s="820"/>
      <c r="AH12" s="821"/>
      <c r="AI12" s="821"/>
      <c r="AJ12" s="821"/>
      <c r="AK12" s="821"/>
      <c r="AL12" s="821"/>
      <c r="AM12" s="62" t="s">
        <v>13</v>
      </c>
      <c r="AN12" s="63"/>
      <c r="AO12" s="63"/>
      <c r="AP12" s="63"/>
      <c r="AQ12" s="63"/>
      <c r="AR12" s="216"/>
      <c r="AS12" s="216"/>
      <c r="AT12"/>
      <c r="AU12"/>
    </row>
    <row r="13" spans="2:48" ht="24.75" customHeight="1" thickTop="1" thickBot="1">
      <c r="I13" s="63"/>
      <c r="J13" s="67"/>
      <c r="K13" s="63"/>
      <c r="L13" s="824"/>
      <c r="M13" s="66"/>
      <c r="T13" s="63"/>
      <c r="U13" s="63"/>
      <c r="V13" s="63"/>
      <c r="W13" s="63"/>
      <c r="X13"/>
      <c r="Y13"/>
      <c r="Z13"/>
      <c r="AA13"/>
      <c r="AB13" s="66"/>
      <c r="AD13" s="870"/>
      <c r="AF13" s="148"/>
      <c r="AG13" s="145"/>
      <c r="AH13" s="146"/>
      <c r="AI13" s="146"/>
      <c r="AJ13" s="146"/>
      <c r="AK13" s="146"/>
      <c r="AL13" s="147"/>
      <c r="AM13" s="147"/>
      <c r="AP13" s="51"/>
      <c r="AQ13" s="51"/>
      <c r="AR13" s="144"/>
      <c r="AS13" s="144"/>
      <c r="AT13" s="463"/>
      <c r="AU13" s="63"/>
    </row>
    <row r="14" spans="2:48" ht="27" customHeight="1" thickTop="1" thickBot="1">
      <c r="F14" s="69" t="s">
        <v>399</v>
      </c>
      <c r="G14" s="822" t="s">
        <v>160</v>
      </c>
      <c r="H14" s="809"/>
      <c r="I14" s="70"/>
      <c r="J14" s="71"/>
      <c r="K14" s="63"/>
      <c r="L14" s="824"/>
      <c r="M14" s="66"/>
      <c r="N14" s="58"/>
      <c r="O14" s="55" t="s">
        <v>24</v>
      </c>
      <c r="P14" s="829" t="s">
        <v>296</v>
      </c>
      <c r="Q14" s="829"/>
      <c r="R14" s="829"/>
      <c r="S14" s="830"/>
      <c r="T14" s="215"/>
      <c r="U14" s="75"/>
      <c r="V14" s="63"/>
      <c r="W14" s="63"/>
      <c r="X14"/>
      <c r="Y14"/>
      <c r="Z14"/>
      <c r="AA14"/>
      <c r="AB14" s="66"/>
      <c r="AD14" s="871"/>
      <c r="AF14" s="149"/>
      <c r="AG14" s="61" t="s">
        <v>135</v>
      </c>
      <c r="AH14" s="865" t="s">
        <v>255</v>
      </c>
      <c r="AI14" s="865"/>
      <c r="AJ14" s="865"/>
      <c r="AK14" s="865"/>
      <c r="AL14" s="865"/>
      <c r="AM14" s="866"/>
      <c r="AN14"/>
      <c r="AR14" s="144"/>
      <c r="AS14" s="144"/>
      <c r="AT14" s="463"/>
      <c r="AU14" s="63"/>
    </row>
    <row r="15" spans="2:48" ht="24.75" customHeight="1" thickBot="1">
      <c r="F15" s="854"/>
      <c r="G15" s="855"/>
      <c r="H15" s="54" t="s">
        <v>13</v>
      </c>
      <c r="I15" s="63"/>
      <c r="J15" s="66"/>
      <c r="K15" s="63"/>
      <c r="L15" s="824"/>
      <c r="M15" s="66"/>
      <c r="O15" s="820"/>
      <c r="P15" s="874"/>
      <c r="Q15" s="874"/>
      <c r="R15" s="874"/>
      <c r="S15" s="62" t="s">
        <v>13</v>
      </c>
      <c r="T15" s="63"/>
      <c r="U15" s="63"/>
      <c r="V15" s="63"/>
      <c r="W15" s="63"/>
      <c r="X15"/>
      <c r="Y15"/>
      <c r="Z15"/>
      <c r="AA15"/>
      <c r="AB15" s="66"/>
      <c r="AG15" s="802"/>
      <c r="AH15" s="803"/>
      <c r="AI15" s="803"/>
      <c r="AJ15" s="803"/>
      <c r="AK15" s="803"/>
      <c r="AL15" s="803"/>
      <c r="AM15" s="54" t="s">
        <v>13</v>
      </c>
      <c r="AN15"/>
      <c r="AR15" s="73" t="s">
        <v>30</v>
      </c>
      <c r="AS15" s="74"/>
    </row>
    <row r="16" spans="2:48" ht="24.75" customHeight="1" thickTop="1" thickBot="1">
      <c r="J16" s="66"/>
      <c r="K16" s="63"/>
      <c r="L16" s="824"/>
      <c r="M16" s="66"/>
      <c r="O16" s="872" t="str">
        <f>+IF(X18=0,"",IF(X18-O18=X18,"エラー！：⑥残さ物量があるのに、④自ら中間処理した量がゼロになっています",""))</f>
        <v/>
      </c>
      <c r="P16" s="872"/>
      <c r="Q16" s="872"/>
      <c r="R16" s="872"/>
      <c r="S16" s="872"/>
      <c r="T16" s="872"/>
      <c r="U16" s="872"/>
      <c r="V16" s="872"/>
      <c r="W16" s="872"/>
      <c r="X16" s="872"/>
      <c r="Y16" s="872"/>
      <c r="Z16" s="872"/>
      <c r="AA16" s="872"/>
      <c r="AB16" s="66"/>
      <c r="AC16" s="63"/>
      <c r="AD16" s="211"/>
      <c r="AO16" s="60"/>
      <c r="AP16" s="63"/>
      <c r="AR16" s="804" t="s">
        <v>134</v>
      </c>
      <c r="AS16" s="805"/>
      <c r="AT16" s="357"/>
      <c r="AU16" s="54" t="s">
        <v>13</v>
      </c>
    </row>
    <row r="17" spans="2:48" ht="27" customHeight="1" thickTop="1" thickBot="1">
      <c r="J17" s="66"/>
      <c r="K17" s="63"/>
      <c r="L17" s="824"/>
      <c r="M17" s="66"/>
      <c r="N17" s="58"/>
      <c r="O17" s="55" t="s">
        <v>27</v>
      </c>
      <c r="P17" s="806" t="s">
        <v>242</v>
      </c>
      <c r="Q17" s="806"/>
      <c r="R17" s="806"/>
      <c r="S17" s="807"/>
      <c r="T17" s="867"/>
      <c r="U17" s="868"/>
      <c r="V17" s="868"/>
      <c r="W17" s="868"/>
      <c r="X17" s="141" t="s">
        <v>21</v>
      </c>
      <c r="Y17" s="806" t="s">
        <v>244</v>
      </c>
      <c r="Z17" s="806"/>
      <c r="AA17" s="807"/>
      <c r="AB17" s="154"/>
      <c r="AC17" s="149"/>
      <c r="AD17" s="812" t="s">
        <v>28</v>
      </c>
      <c r="AE17" s="58"/>
      <c r="AF17" s="58"/>
      <c r="AG17" s="361" t="s">
        <v>137</v>
      </c>
      <c r="AH17" s="822" t="s">
        <v>246</v>
      </c>
      <c r="AI17" s="822"/>
      <c r="AJ17" s="822"/>
      <c r="AK17" s="809"/>
      <c r="AL17" s="58"/>
      <c r="AM17" s="370"/>
      <c r="AN17" s="808" t="s">
        <v>222</v>
      </c>
      <c r="AO17" s="809"/>
      <c r="AP17" s="372"/>
      <c r="AR17" s="804" t="s">
        <v>228</v>
      </c>
      <c r="AS17" s="805"/>
      <c r="AT17" s="357"/>
      <c r="AU17" s="54" t="s">
        <v>34</v>
      </c>
      <c r="AV17" s="63"/>
    </row>
    <row r="18" spans="2:48" ht="24.75" customHeight="1" thickBot="1">
      <c r="J18" s="66"/>
      <c r="K18" s="63"/>
      <c r="L18" s="824"/>
      <c r="M18" s="66"/>
      <c r="O18" s="820"/>
      <c r="P18" s="873"/>
      <c r="Q18" s="873"/>
      <c r="R18" s="873"/>
      <c r="S18" s="62" t="s">
        <v>14</v>
      </c>
      <c r="T18"/>
      <c r="U18" s="363"/>
      <c r="V18"/>
      <c r="W18" s="220"/>
      <c r="X18" s="810">
        <f>+ROUND(AG9,2)+ROUND(AG12,2)+ROUND(AG15,2)+AG18</f>
        <v>0</v>
      </c>
      <c r="Y18" s="811"/>
      <c r="Z18" s="811"/>
      <c r="AA18" s="62" t="s">
        <v>4</v>
      </c>
      <c r="AB18" s="219"/>
      <c r="AC18" s="219"/>
      <c r="AD18" s="813"/>
      <c r="AG18" s="815">
        <f>+ROUND(AN18,2)+ROUND(AN21,2)</f>
        <v>0</v>
      </c>
      <c r="AH18" s="816"/>
      <c r="AI18" s="816"/>
      <c r="AJ18" s="816"/>
      <c r="AK18" s="54" t="s">
        <v>13</v>
      </c>
      <c r="AL18" s="65"/>
      <c r="AN18" s="445">
        <f>+ROUND(AT16,2)+ROUND(AT17,2)+ROUND(AT18,2)</f>
        <v>0</v>
      </c>
      <c r="AO18" s="54" t="s">
        <v>34</v>
      </c>
      <c r="AR18" s="804" t="s">
        <v>136</v>
      </c>
      <c r="AS18" s="805"/>
      <c r="AT18" s="357"/>
      <c r="AU18" s="54" t="s">
        <v>26</v>
      </c>
    </row>
    <row r="19" spans="2:48" ht="24.75" customHeight="1" thickTop="1" thickBot="1">
      <c r="J19" s="66"/>
      <c r="K19" s="63"/>
      <c r="L19" s="824"/>
      <c r="M19" s="66"/>
      <c r="O19" s="135"/>
      <c r="P19" s="362"/>
      <c r="Q19" s="223"/>
      <c r="R19" s="135"/>
      <c r="S19" s="135"/>
      <c r="T19" s="137"/>
      <c r="U19" s="364"/>
      <c r="V19" s="137"/>
      <c r="W19" s="137"/>
      <c r="X19" s="136"/>
      <c r="Y19" s="136"/>
      <c r="Z19" s="136"/>
      <c r="AA19" s="136"/>
      <c r="AB19" s="63"/>
      <c r="AC19" s="63"/>
      <c r="AD19" s="813"/>
      <c r="AG19" s="63"/>
      <c r="AH19" s="66"/>
      <c r="AI19" s="63"/>
      <c r="AJ19" s="63"/>
      <c r="AK19" s="63"/>
      <c r="AL19" s="66"/>
      <c r="AR19"/>
      <c r="AS19"/>
      <c r="AT19"/>
      <c r="AU19"/>
      <c r="AV19"/>
    </row>
    <row r="20" spans="2:48" ht="27" customHeight="1" thickTop="1" thickBot="1">
      <c r="B20" s="856" t="s">
        <v>417</v>
      </c>
      <c r="C20" s="856"/>
      <c r="D20" s="856"/>
      <c r="E20" s="856"/>
      <c r="F20" s="856"/>
      <c r="G20" s="856"/>
      <c r="H20" s="856"/>
      <c r="J20" s="66"/>
      <c r="K20" s="63"/>
      <c r="L20" s="824"/>
      <c r="M20" s="66"/>
      <c r="O20" s="55" t="s">
        <v>49</v>
      </c>
      <c r="P20" s="806" t="s">
        <v>243</v>
      </c>
      <c r="Q20" s="806"/>
      <c r="R20" s="806"/>
      <c r="S20" s="807"/>
      <c r="T20" s="135"/>
      <c r="U20" s="365"/>
      <c r="V20" s="368"/>
      <c r="W20" s="369"/>
      <c r="X20" s="141" t="s">
        <v>25</v>
      </c>
      <c r="Y20" s="806" t="s">
        <v>240</v>
      </c>
      <c r="Z20" s="806"/>
      <c r="AA20" s="807"/>
      <c r="AB20" s="63"/>
      <c r="AC20" s="63"/>
      <c r="AD20" s="813"/>
      <c r="AF20" s="63"/>
      <c r="AG20" s="63"/>
      <c r="AH20" s="66"/>
      <c r="AI20" s="63"/>
      <c r="AJ20" s="63"/>
      <c r="AK20" s="152"/>
      <c r="AL20" s="66"/>
      <c r="AM20" s="371"/>
      <c r="AN20" s="808" t="s">
        <v>224</v>
      </c>
      <c r="AO20" s="809"/>
      <c r="AP20" s="217"/>
      <c r="AQ20" s="63"/>
      <c r="AR20" s="68"/>
      <c r="AS20" s="68"/>
      <c r="AV20" s="63"/>
    </row>
    <row r="21" spans="2:48" ht="24.75" customHeight="1" thickBot="1">
      <c r="B21" s="856"/>
      <c r="C21" s="856"/>
      <c r="D21" s="856"/>
      <c r="E21" s="856"/>
      <c r="F21" s="856"/>
      <c r="G21" s="856"/>
      <c r="H21" s="856"/>
      <c r="J21" s="66"/>
      <c r="K21" s="63"/>
      <c r="L21" s="824"/>
      <c r="M21" s="66"/>
      <c r="O21" s="820"/>
      <c r="P21" s="864"/>
      <c r="Q21" s="864"/>
      <c r="R21" s="864"/>
      <c r="S21" s="62" t="s">
        <v>13</v>
      </c>
      <c r="T21" s="135"/>
      <c r="U21" s="135"/>
      <c r="V21" s="135"/>
      <c r="W21" s="135"/>
      <c r="X21" s="810">
        <f>+O18-X18</f>
        <v>0</v>
      </c>
      <c r="Y21" s="811"/>
      <c r="Z21" s="811"/>
      <c r="AA21" s="62" t="s">
        <v>4</v>
      </c>
      <c r="AB21" s="137"/>
      <c r="AC21" s="63"/>
      <c r="AD21" s="814"/>
      <c r="AF21" s="63"/>
      <c r="AG21" s="63"/>
      <c r="AH21" s="66"/>
      <c r="AI21" s="63"/>
      <c r="AJ21" s="63"/>
      <c r="AK21" s="63"/>
      <c r="AL21" s="63"/>
      <c r="AM21" s="152"/>
      <c r="AN21" s="357"/>
      <c r="AO21" s="54" t="s">
        <v>38</v>
      </c>
      <c r="AP21" s="217"/>
      <c r="AQ21" s="63"/>
      <c r="AR21" s="216"/>
      <c r="AS21" s="216"/>
      <c r="AT21"/>
      <c r="AU21"/>
    </row>
    <row r="22" spans="2:48" ht="24.75" customHeight="1" thickTop="1" thickBot="1">
      <c r="B22" s="857"/>
      <c r="C22" s="857"/>
      <c r="D22" s="857"/>
      <c r="E22" s="857"/>
      <c r="F22" s="857"/>
      <c r="G22" s="857"/>
      <c r="H22" s="857"/>
      <c r="J22" s="66"/>
      <c r="K22" s="63"/>
      <c r="L22" s="824"/>
      <c r="M22" s="66"/>
      <c r="O22" s="880" t="str">
        <f>+IF(O21=0,"",IF(O18&lt;O21,"エラー !：④の内数である⑤の量が④を超えています",""))</f>
        <v/>
      </c>
      <c r="P22" s="880"/>
      <c r="Q22" s="880"/>
      <c r="R22" s="880"/>
      <c r="S22" s="880"/>
      <c r="T22" s="880"/>
      <c r="U22" s="880"/>
      <c r="V22" s="136"/>
      <c r="W22" s="136"/>
      <c r="X22" s="136"/>
      <c r="Y22" s="136"/>
      <c r="Z22" s="136"/>
      <c r="AA22" s="136"/>
      <c r="AB22" s="63"/>
      <c r="AC22" s="63"/>
      <c r="AD22" s="211"/>
      <c r="AF22" s="63"/>
      <c r="AG22" s="63"/>
      <c r="AH22" s="66"/>
      <c r="AI22" s="63"/>
      <c r="AJ22" s="63"/>
      <c r="AK22" s="63"/>
      <c r="AL22" s="63"/>
      <c r="AM22" s="63"/>
    </row>
    <row r="23" spans="2:48" ht="27" customHeight="1" thickTop="1" thickBot="1">
      <c r="B23" s="852" t="s">
        <v>156</v>
      </c>
      <c r="C23" s="849"/>
      <c r="D23" s="849"/>
      <c r="E23" s="853"/>
      <c r="F23" s="848" t="s">
        <v>418</v>
      </c>
      <c r="G23" s="849"/>
      <c r="H23" s="850"/>
      <c r="J23" s="66"/>
      <c r="K23" s="63"/>
      <c r="L23" s="824"/>
      <c r="M23" s="66"/>
      <c r="N23" s="58"/>
      <c r="O23" s="61" t="s">
        <v>73</v>
      </c>
      <c r="P23" s="822" t="s">
        <v>259</v>
      </c>
      <c r="Q23" s="822"/>
      <c r="R23" s="822"/>
      <c r="S23" s="809"/>
      <c r="T23" s="818"/>
      <c r="U23" s="819"/>
      <c r="V23" s="819"/>
      <c r="W23" s="819"/>
      <c r="AB23" s="63"/>
      <c r="AC23" s="63"/>
      <c r="AD23" s="216"/>
      <c r="AE23"/>
      <c r="AF23"/>
      <c r="AG23"/>
      <c r="AH23" s="373"/>
      <c r="AI23" s="216"/>
      <c r="AJ23" s="63"/>
      <c r="AK23" s="63"/>
      <c r="AL23" s="63"/>
      <c r="AM23" s="156"/>
      <c r="AO23" s="63"/>
      <c r="AQ23" s="59"/>
      <c r="AR23" s="141" t="s">
        <v>149</v>
      </c>
      <c r="AS23" s="806" t="s">
        <v>150</v>
      </c>
      <c r="AT23" s="806"/>
      <c r="AU23" s="807"/>
    </row>
    <row r="24" spans="2:48" ht="27" customHeight="1" thickBot="1">
      <c r="B24" s="839" t="s">
        <v>157</v>
      </c>
      <c r="C24" s="822"/>
      <c r="D24" s="822"/>
      <c r="E24" s="809"/>
      <c r="F24" s="800">
        <v>0</v>
      </c>
      <c r="G24" s="801"/>
      <c r="H24" s="221" t="s">
        <v>155</v>
      </c>
      <c r="J24" s="66"/>
      <c r="K24" s="63"/>
      <c r="L24" s="825"/>
      <c r="O24" s="802"/>
      <c r="P24" s="817"/>
      <c r="Q24" s="817"/>
      <c r="R24" s="817"/>
      <c r="S24" s="54" t="s">
        <v>34</v>
      </c>
      <c r="T24"/>
      <c r="U24"/>
      <c r="V24"/>
      <c r="W24"/>
      <c r="AB24" s="63"/>
      <c r="AC24" s="63"/>
      <c r="AD24" s="216"/>
      <c r="AE24"/>
      <c r="AF24"/>
      <c r="AG24"/>
      <c r="AH24" s="373"/>
      <c r="AI24" s="216"/>
      <c r="AJ24" s="63"/>
      <c r="AK24" s="146"/>
      <c r="AL24" s="63"/>
      <c r="AM24" s="63"/>
      <c r="AP24" s="66"/>
      <c r="AQ24" s="151"/>
      <c r="AR24" s="810">
        <f>+ROUND(AT16,2)+ROUND(Z28,2)</f>
        <v>0</v>
      </c>
      <c r="AS24" s="811"/>
      <c r="AT24" s="811"/>
      <c r="AU24" s="62" t="s">
        <v>13</v>
      </c>
    </row>
    <row r="25" spans="2:48" ht="27" customHeight="1" thickBot="1">
      <c r="B25" s="839" t="s">
        <v>158</v>
      </c>
      <c r="C25" s="822"/>
      <c r="D25" s="822"/>
      <c r="E25" s="809"/>
      <c r="F25" s="800">
        <v>0</v>
      </c>
      <c r="G25" s="801"/>
      <c r="H25" s="221" t="s">
        <v>155</v>
      </c>
      <c r="J25" s="66"/>
      <c r="K25" s="63"/>
      <c r="O25" s="63"/>
      <c r="P25" s="63"/>
      <c r="Q25" s="63"/>
      <c r="R25" s="63"/>
      <c r="S25" s="63"/>
      <c r="T25" s="63"/>
      <c r="U25" s="63"/>
      <c r="AD25" s="155"/>
      <c r="AG25" s="63"/>
      <c r="AH25" s="66"/>
      <c r="AI25" s="63"/>
      <c r="AJ25" s="63"/>
      <c r="AK25" s="212"/>
      <c r="AL25" s="212"/>
      <c r="AM25" s="212"/>
      <c r="AP25" s="375"/>
      <c r="AQ25" s="132"/>
    </row>
    <row r="26" spans="2:48" ht="27" customHeight="1" thickTop="1" thickBot="1">
      <c r="B26" s="839" t="s">
        <v>159</v>
      </c>
      <c r="C26" s="822"/>
      <c r="D26" s="822"/>
      <c r="E26" s="809"/>
      <c r="F26" s="800">
        <v>0</v>
      </c>
      <c r="G26" s="801"/>
      <c r="H26" s="221" t="s">
        <v>155</v>
      </c>
      <c r="J26" s="66"/>
      <c r="K26" s="149"/>
      <c r="L26" s="812" t="s">
        <v>35</v>
      </c>
      <c r="M26" s="58"/>
      <c r="N26" s="58"/>
      <c r="O26" s="361" t="s">
        <v>139</v>
      </c>
      <c r="P26" s="822" t="s">
        <v>140</v>
      </c>
      <c r="Q26" s="822"/>
      <c r="R26" s="822"/>
      <c r="S26" s="809"/>
      <c r="T26" s="58"/>
      <c r="U26" s="58"/>
      <c r="V26" s="58"/>
      <c r="W26" s="58"/>
      <c r="X26" s="58"/>
      <c r="Y26" s="58"/>
      <c r="Z26" s="58"/>
      <c r="AA26" s="58"/>
      <c r="AB26" s="58"/>
      <c r="AC26" s="58"/>
      <c r="AD26" s="58"/>
      <c r="AE26" s="58"/>
      <c r="AF26" s="58"/>
      <c r="AG26" s="58"/>
      <c r="AH26" s="72"/>
      <c r="AI26" s="58"/>
      <c r="AJ26" s="59"/>
      <c r="AK26" s="141" t="s">
        <v>146</v>
      </c>
      <c r="AL26" s="806" t="s">
        <v>247</v>
      </c>
      <c r="AM26" s="806"/>
      <c r="AN26" s="806"/>
      <c r="AO26" s="807"/>
      <c r="AP26" s="377"/>
      <c r="AQ26" s="378"/>
      <c r="AR26" s="141" t="s">
        <v>151</v>
      </c>
      <c r="AS26" s="806" t="s">
        <v>397</v>
      </c>
      <c r="AT26" s="806"/>
      <c r="AU26" s="807"/>
    </row>
    <row r="27" spans="2:48" ht="27" customHeight="1" thickBot="1">
      <c r="B27" s="839" t="s">
        <v>161</v>
      </c>
      <c r="C27" s="822"/>
      <c r="D27" s="822"/>
      <c r="E27" s="809"/>
      <c r="F27" s="800">
        <v>0</v>
      </c>
      <c r="G27" s="801"/>
      <c r="H27" s="221" t="s">
        <v>155</v>
      </c>
      <c r="L27" s="813"/>
      <c r="O27" s="815">
        <f>+Q30+ROUND(Q33,2)</f>
        <v>0</v>
      </c>
      <c r="P27" s="840"/>
      <c r="Q27" s="840"/>
      <c r="R27" s="840"/>
      <c r="S27" s="54" t="s">
        <v>38</v>
      </c>
      <c r="T27" s="75"/>
      <c r="U27" s="75"/>
      <c r="X27" s="73" t="s">
        <v>39</v>
      </c>
      <c r="Y27" s="76"/>
      <c r="AG27" s="63"/>
      <c r="AH27" s="63"/>
      <c r="AI27" s="63"/>
      <c r="AJ27" s="63"/>
      <c r="AK27" s="810">
        <f>+AG18+O27</f>
        <v>0</v>
      </c>
      <c r="AL27" s="811"/>
      <c r="AM27" s="811"/>
      <c r="AN27" s="811"/>
      <c r="AO27" s="62" t="s">
        <v>13</v>
      </c>
      <c r="AP27" s="375"/>
      <c r="AQ27" s="132"/>
      <c r="AR27" s="820"/>
      <c r="AS27" s="821"/>
      <c r="AT27" s="821"/>
      <c r="AU27" s="62" t="s">
        <v>13</v>
      </c>
    </row>
    <row r="28" spans="2:48" ht="27" customHeight="1" thickTop="1" thickBot="1">
      <c r="B28" s="839" t="s">
        <v>162</v>
      </c>
      <c r="C28" s="822"/>
      <c r="D28" s="822"/>
      <c r="E28" s="809"/>
      <c r="F28" s="800">
        <v>0</v>
      </c>
      <c r="G28" s="801"/>
      <c r="H28" s="221" t="s">
        <v>155</v>
      </c>
      <c r="L28" s="813"/>
      <c r="O28" s="66"/>
      <c r="T28" s="63"/>
      <c r="U28" s="63"/>
      <c r="X28" s="875" t="s">
        <v>134</v>
      </c>
      <c r="Y28" s="876"/>
      <c r="Z28" s="802"/>
      <c r="AA28" s="803"/>
      <c r="AB28" s="803"/>
      <c r="AC28" s="803"/>
      <c r="AD28" s="803"/>
      <c r="AE28" s="54" t="s">
        <v>13</v>
      </c>
      <c r="AG28" s="63"/>
      <c r="AH28" s="63"/>
      <c r="AM28" s="374"/>
      <c r="AP28" s="375"/>
      <c r="AQ28" s="132"/>
      <c r="AR28" s="603" t="str">
        <f>+IF(AR27=0,"",IF(AK27&lt;(AR24+AR27+AR31),"エラー !：⑩の内数である（⑫+⑬＋⑭）の量が⑩を超えています",""))</f>
        <v/>
      </c>
      <c r="AS28" s="602"/>
      <c r="AT28" s="602"/>
      <c r="AU28" s="602"/>
    </row>
    <row r="29" spans="2:48" ht="27" customHeight="1" thickTop="1" thickBot="1">
      <c r="B29" s="839" t="s">
        <v>163</v>
      </c>
      <c r="C29" s="822"/>
      <c r="D29" s="822"/>
      <c r="E29" s="809"/>
      <c r="F29" s="800">
        <v>0</v>
      </c>
      <c r="G29" s="801"/>
      <c r="H29" s="221" t="s">
        <v>155</v>
      </c>
      <c r="L29" s="813"/>
      <c r="O29" s="66"/>
      <c r="P29" s="149"/>
      <c r="Q29" s="61" t="s">
        <v>142</v>
      </c>
      <c r="R29" s="822" t="s">
        <v>33</v>
      </c>
      <c r="S29" s="844"/>
      <c r="T29" s="844"/>
      <c r="U29" s="845"/>
      <c r="V29" s="58"/>
      <c r="W29" s="77"/>
      <c r="X29" s="875" t="s">
        <v>227</v>
      </c>
      <c r="Y29" s="876"/>
      <c r="Z29" s="802"/>
      <c r="AA29" s="803"/>
      <c r="AB29" s="803"/>
      <c r="AC29" s="803"/>
      <c r="AD29" s="803"/>
      <c r="AE29" s="54" t="s">
        <v>13</v>
      </c>
      <c r="AG29" s="63"/>
      <c r="AH29" s="63"/>
      <c r="AI29" s="63"/>
      <c r="AJ29" s="63"/>
      <c r="AK29" s="141" t="s">
        <v>147</v>
      </c>
      <c r="AL29" s="806" t="s">
        <v>148</v>
      </c>
      <c r="AM29" s="806"/>
      <c r="AN29" s="806"/>
      <c r="AO29" s="807"/>
      <c r="AP29" s="376"/>
      <c r="AQ29" s="379"/>
      <c r="AR29" s="903" t="s">
        <v>152</v>
      </c>
      <c r="AS29" s="899" t="s">
        <v>398</v>
      </c>
      <c r="AT29" s="899"/>
      <c r="AU29" s="900"/>
    </row>
    <row r="30" spans="2:48" ht="27" customHeight="1" thickBot="1">
      <c r="B30" s="839" t="s">
        <v>164</v>
      </c>
      <c r="C30" s="822"/>
      <c r="D30" s="822"/>
      <c r="E30" s="809"/>
      <c r="F30" s="800">
        <v>0</v>
      </c>
      <c r="G30" s="801"/>
      <c r="H30" s="221" t="s">
        <v>155</v>
      </c>
      <c r="L30" s="813"/>
      <c r="O30" s="66"/>
      <c r="Q30" s="815">
        <f>+ROUND(Z28,2)+ROUND(Z29,2)+ROUND(Z30,2)</f>
        <v>0</v>
      </c>
      <c r="R30" s="840"/>
      <c r="S30" s="840"/>
      <c r="T30" s="840"/>
      <c r="U30" s="54" t="s">
        <v>16</v>
      </c>
      <c r="X30" s="875" t="s">
        <v>145</v>
      </c>
      <c r="Y30" s="876"/>
      <c r="Z30" s="802"/>
      <c r="AA30" s="803"/>
      <c r="AB30" s="803"/>
      <c r="AC30" s="803"/>
      <c r="AD30" s="803"/>
      <c r="AE30" s="54" t="s">
        <v>13</v>
      </c>
      <c r="AK30" s="820"/>
      <c r="AL30" s="821"/>
      <c r="AM30" s="821"/>
      <c r="AN30" s="821"/>
      <c r="AO30" s="62" t="s">
        <v>13</v>
      </c>
      <c r="AR30" s="904"/>
      <c r="AS30" s="901"/>
      <c r="AT30" s="901"/>
      <c r="AU30" s="902"/>
    </row>
    <row r="31" spans="2:48" ht="27" customHeight="1" thickTop="1" thickBot="1">
      <c r="B31" s="839" t="s">
        <v>165</v>
      </c>
      <c r="C31" s="822"/>
      <c r="D31" s="822"/>
      <c r="E31" s="809"/>
      <c r="F31" s="800">
        <v>0</v>
      </c>
      <c r="G31" s="801"/>
      <c r="H31" s="221" t="s">
        <v>155</v>
      </c>
      <c r="L31" s="813"/>
      <c r="O31" s="66"/>
      <c r="X31"/>
      <c r="Y31"/>
      <c r="Z31" s="78" t="s">
        <v>350</v>
      </c>
      <c r="AJ31" s="132"/>
      <c r="AK31" s="872" t="str">
        <f>+IF(AK30=0,"",IF(AK27&lt;AK30,"エラー !：⑩の内数である⑪の量が⑩を超えています",""))</f>
        <v/>
      </c>
      <c r="AL31" s="872"/>
      <c r="AM31" s="872"/>
      <c r="AN31" s="872"/>
      <c r="AO31" s="872"/>
      <c r="AP31" s="872"/>
      <c r="AQ31" s="51"/>
      <c r="AR31" s="897"/>
      <c r="AS31" s="898"/>
      <c r="AT31" s="898"/>
      <c r="AU31" s="167" t="s">
        <v>13</v>
      </c>
    </row>
    <row r="32" spans="2:48" ht="27" customHeight="1" thickTop="1" thickBot="1">
      <c r="B32" s="839" t="s">
        <v>374</v>
      </c>
      <c r="C32" s="822"/>
      <c r="D32" s="822"/>
      <c r="E32" s="809"/>
      <c r="F32" s="800">
        <v>0</v>
      </c>
      <c r="G32" s="801"/>
      <c r="H32" s="221" t="s">
        <v>155</v>
      </c>
      <c r="L32" s="813"/>
      <c r="O32" s="66"/>
      <c r="P32" s="149"/>
      <c r="Q32" s="61" t="s">
        <v>144</v>
      </c>
      <c r="R32" s="822" t="s">
        <v>37</v>
      </c>
      <c r="S32" s="844"/>
      <c r="T32" s="844"/>
      <c r="U32" s="845"/>
      <c r="V32" s="63"/>
      <c r="W32" s="63"/>
      <c r="X32"/>
      <c r="Y32"/>
      <c r="Z32" s="877" t="s">
        <v>294</v>
      </c>
      <c r="AA32" s="858"/>
      <c r="AB32" s="858"/>
      <c r="AC32" s="858"/>
      <c r="AD32" s="858"/>
      <c r="AE32" s="858"/>
      <c r="AF32" s="858" t="s">
        <v>295</v>
      </c>
      <c r="AG32" s="858"/>
      <c r="AH32" s="858"/>
      <c r="AI32" s="858"/>
      <c r="AJ32" s="858" t="s">
        <v>351</v>
      </c>
      <c r="AK32" s="858"/>
      <c r="AL32" s="858"/>
      <c r="AM32" s="858"/>
      <c r="AN32" s="861"/>
      <c r="AO32" s="214"/>
      <c r="AR32" s="604" t="str">
        <f>+IF(AR31=0,"",IF(AK27&lt;(AR24+AR27+AR31),"エラー !：⑩の内数である（⑫+⑬＋⑭）の量が⑩を超えています",""))</f>
        <v/>
      </c>
      <c r="AS32" s="601"/>
      <c r="AT32" s="601"/>
      <c r="AU32" s="601"/>
    </row>
    <row r="33" spans="2:61" ht="27" customHeight="1" thickBot="1">
      <c r="B33" s="841" t="s">
        <v>375</v>
      </c>
      <c r="C33" s="842"/>
      <c r="D33" s="842"/>
      <c r="E33" s="843"/>
      <c r="F33" s="846">
        <v>0</v>
      </c>
      <c r="G33" s="847"/>
      <c r="H33" s="222" t="s">
        <v>155</v>
      </c>
      <c r="L33" s="814"/>
      <c r="Q33" s="802"/>
      <c r="R33" s="803"/>
      <c r="S33" s="803"/>
      <c r="T33" s="803"/>
      <c r="U33" s="54" t="s">
        <v>38</v>
      </c>
      <c r="V33" s="63"/>
      <c r="W33" s="63"/>
      <c r="X33"/>
      <c r="Y33"/>
      <c r="Z33" s="878"/>
      <c r="AA33" s="859"/>
      <c r="AB33" s="859"/>
      <c r="AC33" s="859"/>
      <c r="AD33" s="859"/>
      <c r="AE33" s="859"/>
      <c r="AF33" s="859"/>
      <c r="AG33" s="859"/>
      <c r="AH33" s="859"/>
      <c r="AI33" s="859"/>
      <c r="AJ33" s="859"/>
      <c r="AK33" s="859"/>
      <c r="AL33" s="859"/>
      <c r="AM33" s="859"/>
      <c r="AN33" s="862"/>
      <c r="AO33" s="214"/>
    </row>
    <row r="34" spans="2:61" ht="18" customHeight="1">
      <c r="C34" s="432" t="str">
        <f>+IF(F30=0,"",IF(F29&lt;F30,"エラー !：上の表は、⑩の内数である⑪の量が⑩を超えています",""))</f>
        <v/>
      </c>
      <c r="Z34" s="879"/>
      <c r="AA34" s="860"/>
      <c r="AB34" s="860"/>
      <c r="AC34" s="860"/>
      <c r="AD34" s="860"/>
      <c r="AE34" s="860"/>
      <c r="AF34" s="860"/>
      <c r="AG34" s="860"/>
      <c r="AH34" s="860"/>
      <c r="AI34" s="860"/>
      <c r="AJ34" s="860"/>
      <c r="AK34" s="860"/>
      <c r="AL34" s="860"/>
      <c r="AM34" s="860"/>
      <c r="AN34" s="863"/>
      <c r="AO34" s="214"/>
    </row>
    <row r="35" spans="2:61" ht="15" customHeight="1">
      <c r="C35" s="433" t="str">
        <f>+IF(F31=0,"",IF(F29&lt;F31,"エラー !：上の表は、⑩の内数である⑫の量が⑩を超えています",""))</f>
        <v/>
      </c>
      <c r="AE35" s="75"/>
      <c r="AF35" s="75"/>
      <c r="AG35" s="75"/>
      <c r="AH35" s="75"/>
      <c r="AI35" s="75"/>
      <c r="AJ35" s="75"/>
      <c r="AK35" s="63"/>
      <c r="AL35" s="63"/>
      <c r="AM35" s="63"/>
      <c r="AN35" s="63"/>
      <c r="AO35" s="63"/>
      <c r="AP35" s="63"/>
      <c r="AQ35" s="63"/>
    </row>
    <row r="36" spans="2:61" ht="15" customHeight="1">
      <c r="C36" s="433" t="str">
        <f>+IF(F32=0,"",IF(F29&lt;F32,"エラー !：上の表は、⑩の内数である⑬の量が⑩を超えています",""))</f>
        <v/>
      </c>
      <c r="AE36" s="75"/>
      <c r="AF36" s="75"/>
      <c r="AG36" s="75"/>
      <c r="AH36" s="75"/>
      <c r="AI36" s="75"/>
      <c r="AJ36" s="75"/>
      <c r="AK36" s="75"/>
      <c r="AL36" s="157"/>
      <c r="AM36" s="157"/>
      <c r="AN36" s="132"/>
      <c r="AO36" s="63"/>
      <c r="AP36" s="63"/>
      <c r="AQ36" s="63"/>
      <c r="AR36" s="63"/>
      <c r="AS36" s="63"/>
      <c r="AT36" s="63"/>
      <c r="AU36" s="63"/>
      <c r="AV36" s="358"/>
      <c r="AW36" s="63"/>
      <c r="AX36" s="63"/>
      <c r="AY36" s="63"/>
      <c r="AZ36" s="63"/>
      <c r="BA36" s="63"/>
      <c r="BB36" s="63"/>
      <c r="BC36" s="63"/>
    </row>
    <row r="37" spans="2:61" ht="15" customHeight="1">
      <c r="C37" s="433" t="str">
        <f>+IF(F33=0,"",IF(F29&lt;F33,"エラー !：上の表は、⑩の内数である⑭の量が⑩を超えています",""))</f>
        <v/>
      </c>
      <c r="I37" s="79"/>
      <c r="J37" s="79"/>
      <c r="Q37" s="79"/>
      <c r="R37" s="79"/>
      <c r="S37" s="79"/>
      <c r="AE37" s="63"/>
      <c r="AF37" s="63"/>
      <c r="AG37" s="63"/>
      <c r="AH37" s="63"/>
      <c r="AI37" s="63"/>
      <c r="AJ37" s="63"/>
      <c r="AK37" s="75"/>
      <c r="AL37" s="132"/>
      <c r="AM37" s="132"/>
      <c r="AN37" s="132"/>
      <c r="AO37" s="63"/>
      <c r="AP37" s="63"/>
      <c r="AQ37" s="63"/>
      <c r="AR37" s="63"/>
      <c r="AS37" s="63"/>
      <c r="AT37" s="75"/>
      <c r="AU37" s="75"/>
      <c r="AV37" s="358"/>
      <c r="AW37" s="63"/>
      <c r="AX37" s="63"/>
      <c r="AY37" s="63"/>
      <c r="AZ37" s="63"/>
      <c r="BA37" s="63"/>
      <c r="BB37" s="63"/>
      <c r="BC37" s="63"/>
    </row>
    <row r="38" spans="2:61" ht="13.5">
      <c r="I38" s="79"/>
      <c r="J38" s="79"/>
      <c r="Q38" s="79"/>
      <c r="R38" s="79"/>
      <c r="S38" s="79"/>
      <c r="AE38" s="63"/>
      <c r="AF38" s="63"/>
      <c r="AG38" s="63"/>
      <c r="AH38" s="63"/>
      <c r="AI38" s="63"/>
      <c r="AJ38" s="63"/>
      <c r="AK38" s="75"/>
      <c r="AL38" s="132"/>
      <c r="AM38" s="132"/>
      <c r="AN38" s="132"/>
      <c r="AO38" s="63"/>
      <c r="AP38" s="63"/>
      <c r="AQ38" s="63"/>
      <c r="AR38" s="132"/>
      <c r="AS38" s="157"/>
      <c r="AT38" s="75"/>
      <c r="AU38" s="75"/>
      <c r="AV38" s="358"/>
      <c r="AW38" s="63"/>
      <c r="AX38" s="63"/>
      <c r="AY38" s="63"/>
      <c r="AZ38" s="63"/>
      <c r="BA38" s="63"/>
      <c r="BB38" s="63"/>
      <c r="BC38" s="63"/>
    </row>
    <row r="39" spans="2:61" ht="13.5">
      <c r="I39" s="79"/>
      <c r="J39" s="79"/>
      <c r="Q39" s="79"/>
      <c r="R39" s="79"/>
      <c r="S39" s="79"/>
      <c r="AE39" s="63"/>
      <c r="AF39" s="63"/>
      <c r="AG39" s="63"/>
      <c r="AH39" s="63"/>
      <c r="AI39" s="63"/>
      <c r="AJ39" s="63"/>
      <c r="AK39" s="75"/>
      <c r="AL39" s="132"/>
      <c r="AM39" s="132"/>
      <c r="AN39" s="132"/>
      <c r="AO39" s="63"/>
      <c r="AP39" s="63"/>
      <c r="AQ39" s="63"/>
      <c r="AR39" s="132"/>
      <c r="AS39" s="75"/>
      <c r="AT39" s="75"/>
      <c r="AU39" s="75"/>
      <c r="AV39" s="358"/>
      <c r="AW39" s="63"/>
      <c r="AX39" s="63"/>
      <c r="AY39" s="63"/>
      <c r="AZ39" s="63"/>
      <c r="BA39" s="63"/>
      <c r="BB39" s="63"/>
      <c r="BC39" s="63"/>
    </row>
    <row r="40" spans="2:61" ht="13.5">
      <c r="I40" s="79"/>
      <c r="J40" s="79"/>
      <c r="Q40" s="79"/>
      <c r="R40" s="79"/>
      <c r="S40" s="79"/>
      <c r="AE40" s="63"/>
      <c r="AF40" s="63"/>
      <c r="AG40" s="63"/>
      <c r="AH40" s="63"/>
      <c r="AI40" s="63"/>
      <c r="AJ40" s="63"/>
      <c r="AK40" s="75"/>
      <c r="AL40" s="132"/>
      <c r="AM40" s="132"/>
      <c r="AN40" s="132"/>
      <c r="AO40" s="63"/>
      <c r="AP40" s="63"/>
      <c r="AQ40" s="63"/>
      <c r="AR40" s="132"/>
      <c r="AS40" s="75"/>
      <c r="AT40" s="75"/>
      <c r="AU40" s="75"/>
      <c r="AV40" s="358"/>
      <c r="AW40" s="63"/>
      <c r="AX40" s="63"/>
      <c r="AY40" s="63"/>
      <c r="AZ40" s="63"/>
      <c r="BA40" s="63"/>
      <c r="BB40" s="63"/>
      <c r="BC40" s="63"/>
    </row>
    <row r="41" spans="2:61" ht="13.5">
      <c r="I41" s="79"/>
      <c r="J41" s="79"/>
      <c r="Q41" s="79"/>
      <c r="R41" s="79"/>
      <c r="S41" s="79"/>
      <c r="AE41" s="63"/>
      <c r="AF41" s="63"/>
      <c r="AG41" s="63"/>
      <c r="AH41" s="63"/>
      <c r="AI41" s="63"/>
      <c r="AJ41" s="63"/>
      <c r="AK41" s="63"/>
      <c r="AL41" s="63"/>
      <c r="AM41" s="63"/>
      <c r="AN41" s="63"/>
      <c r="AO41" s="63"/>
      <c r="AP41" s="63"/>
      <c r="AQ41" s="63"/>
      <c r="AR41" s="132"/>
      <c r="AS41" s="75"/>
      <c r="AT41" s="75"/>
      <c r="AU41" s="75"/>
      <c r="AV41" s="358"/>
      <c r="AW41" s="63"/>
      <c r="AX41" s="63"/>
      <c r="AY41" s="63"/>
      <c r="AZ41" s="63"/>
      <c r="BA41" s="63"/>
      <c r="BB41" s="63"/>
      <c r="BC41" s="63"/>
    </row>
    <row r="42" spans="2:61" ht="13.5">
      <c r="H42" s="79"/>
      <c r="I42" s="79"/>
      <c r="J42" s="79"/>
      <c r="Q42" s="79"/>
      <c r="R42" s="79"/>
      <c r="S42" s="79"/>
      <c r="AP42" s="63"/>
      <c r="AQ42" s="63"/>
      <c r="AR42" s="132"/>
      <c r="AS42" s="75"/>
      <c r="AV42" s="63"/>
      <c r="AW42" s="63"/>
      <c r="AX42" s="63"/>
      <c r="AY42" s="63"/>
      <c r="AZ42" s="63"/>
      <c r="BA42" s="63"/>
      <c r="BB42" s="63"/>
      <c r="BC42" s="63"/>
    </row>
    <row r="43" spans="2:61">
      <c r="H43" s="79"/>
      <c r="I43" s="79"/>
      <c r="J43" s="79"/>
      <c r="Q43" s="79"/>
      <c r="R43" s="79"/>
      <c r="S43" s="79"/>
      <c r="AV43" s="358"/>
      <c r="AW43" s="63"/>
      <c r="AX43" s="63"/>
      <c r="AY43" s="63"/>
      <c r="AZ43" s="63"/>
      <c r="BA43" s="63"/>
      <c r="BB43" s="63"/>
      <c r="BC43" s="63"/>
    </row>
    <row r="44" spans="2:61">
      <c r="H44" s="79"/>
      <c r="I44" s="79"/>
      <c r="J44" s="79"/>
      <c r="Q44" s="79"/>
      <c r="R44" s="79"/>
      <c r="S44" s="79"/>
      <c r="AV44" s="358"/>
      <c r="AW44" s="63"/>
      <c r="AX44" s="63"/>
      <c r="AY44" s="63"/>
      <c r="AZ44" s="63"/>
      <c r="BA44" s="63"/>
      <c r="BB44" s="63"/>
      <c r="BC44" s="63"/>
    </row>
    <row r="45" spans="2:61">
      <c r="H45" s="79"/>
      <c r="I45" s="79"/>
      <c r="J45" s="79"/>
      <c r="Q45" s="79"/>
      <c r="R45" s="79"/>
      <c r="S45" s="79"/>
    </row>
    <row r="46" spans="2:61">
      <c r="H46" s="79"/>
      <c r="I46" s="79"/>
      <c r="J46" s="79"/>
      <c r="Q46" s="79"/>
      <c r="R46" s="79"/>
      <c r="S46" s="79"/>
    </row>
    <row r="47" spans="2:61" ht="13.5">
      <c r="H47" s="79"/>
      <c r="I47" s="79"/>
      <c r="J47" s="79"/>
      <c r="Q47" s="79"/>
      <c r="R47" s="79"/>
      <c r="S47" s="79"/>
      <c r="BG47" s="80"/>
      <c r="BH47" s="80"/>
      <c r="BI47" s="78"/>
    </row>
    <row r="48" spans="2:61">
      <c r="H48" s="79"/>
      <c r="I48" s="79"/>
      <c r="J48" s="79"/>
      <c r="Q48" s="79"/>
      <c r="R48" s="79"/>
      <c r="S48" s="79"/>
      <c r="BG48" s="78"/>
    </row>
    <row r="49" spans="7:61">
      <c r="G49" s="79"/>
      <c r="H49" s="79"/>
      <c r="I49" s="79"/>
      <c r="J49" s="79"/>
      <c r="Q49" s="79"/>
      <c r="R49" s="79"/>
      <c r="S49" s="79"/>
      <c r="BD49" s="78"/>
      <c r="BE49" s="78"/>
      <c r="BF49" s="78"/>
      <c r="BG49" s="78"/>
    </row>
    <row r="50" spans="7:61">
      <c r="G50" s="79"/>
      <c r="H50" s="79"/>
      <c r="I50" s="79"/>
      <c r="J50" s="79"/>
      <c r="Q50" s="79"/>
      <c r="R50" s="79"/>
      <c r="S50" s="79"/>
      <c r="BD50" s="78"/>
      <c r="BE50" s="78"/>
      <c r="BF50" s="78"/>
      <c r="BG50" s="78"/>
    </row>
    <row r="51" spans="7:61">
      <c r="G51" s="79"/>
      <c r="H51" s="79"/>
      <c r="I51" s="79"/>
      <c r="J51" s="79"/>
      <c r="Q51" s="79"/>
      <c r="R51" s="79"/>
      <c r="S51" s="79"/>
      <c r="BD51" s="78"/>
      <c r="BE51" s="78"/>
      <c r="BF51" s="78"/>
      <c r="BG51" s="78"/>
    </row>
    <row r="52" spans="7:61">
      <c r="G52" s="79"/>
      <c r="H52" s="79"/>
      <c r="I52" s="79"/>
      <c r="J52" s="79"/>
      <c r="Q52" s="79"/>
      <c r="R52" s="79"/>
      <c r="S52" s="79"/>
      <c r="BD52" s="78"/>
      <c r="BE52" s="78"/>
      <c r="BF52" s="78"/>
      <c r="BG52" s="78"/>
    </row>
    <row r="53" spans="7:61">
      <c r="G53" s="79"/>
      <c r="H53" s="79"/>
      <c r="I53" s="79"/>
      <c r="J53" s="79"/>
      <c r="Q53" s="79"/>
      <c r="R53" s="79"/>
      <c r="S53" s="79"/>
      <c r="BD53" s="78"/>
      <c r="BF53" s="78"/>
      <c r="BG53" s="78"/>
      <c r="BH53" s="78"/>
      <c r="BI53" s="78"/>
    </row>
    <row r="54" spans="7:61">
      <c r="G54" s="79"/>
      <c r="H54" s="79"/>
      <c r="I54" s="79"/>
      <c r="J54" s="79"/>
      <c r="Q54" s="79"/>
      <c r="R54" s="79"/>
      <c r="S54" s="79"/>
      <c r="BC54" s="78"/>
      <c r="BD54" s="81"/>
      <c r="BF54" s="78"/>
      <c r="BG54" s="78"/>
      <c r="BH54" s="78"/>
      <c r="BI54" s="78"/>
    </row>
    <row r="55" spans="7:61">
      <c r="G55" s="79"/>
      <c r="H55" s="79"/>
      <c r="I55" s="79"/>
      <c r="J55" s="79"/>
      <c r="Q55" s="79"/>
      <c r="R55" s="79"/>
      <c r="S55" s="79"/>
      <c r="BC55" s="78"/>
      <c r="BD55" s="81"/>
      <c r="BF55" s="78"/>
      <c r="BG55" s="78"/>
      <c r="BH55" s="78"/>
      <c r="BI55" s="78"/>
    </row>
    <row r="56" spans="7:61">
      <c r="G56" s="79"/>
      <c r="H56" s="79"/>
      <c r="I56" s="79"/>
      <c r="J56" s="79"/>
      <c r="Q56" s="79"/>
      <c r="R56" s="79"/>
      <c r="S56" s="79"/>
      <c r="BC56" s="78"/>
      <c r="BD56" s="81"/>
      <c r="BF56" s="78"/>
      <c r="BG56" s="78"/>
      <c r="BH56" s="78"/>
      <c r="BI56" s="78"/>
    </row>
    <row r="57" spans="7:61">
      <c r="G57" s="79"/>
      <c r="H57" s="79"/>
      <c r="BC57" s="78"/>
      <c r="BD57" s="81"/>
      <c r="BF57" s="78"/>
      <c r="BG57" s="78"/>
      <c r="BH57" s="78"/>
      <c r="BI57" s="78"/>
    </row>
    <row r="58" spans="7:61" ht="12.75">
      <c r="G58" s="79"/>
      <c r="H58" s="79"/>
      <c r="K58" s="79"/>
      <c r="L58" s="82"/>
      <c r="M58" s="79"/>
      <c r="N58" s="79"/>
      <c r="BC58" s="78"/>
      <c r="BD58" s="81"/>
      <c r="BF58" s="78"/>
      <c r="BG58" s="78"/>
      <c r="BH58" s="78"/>
      <c r="BI58" s="78"/>
    </row>
    <row r="59" spans="7:61">
      <c r="G59" s="79"/>
      <c r="H59" s="79"/>
      <c r="BC59" s="78"/>
      <c r="BD59" s="81"/>
      <c r="BF59" s="78"/>
      <c r="BG59" s="78"/>
      <c r="BH59" s="78"/>
      <c r="BI59" s="78"/>
    </row>
    <row r="60" spans="7:61">
      <c r="G60" s="79"/>
      <c r="H60" s="79"/>
      <c r="BC60" s="78"/>
      <c r="BD60" s="81"/>
      <c r="BF60" s="78"/>
      <c r="BG60" s="78"/>
      <c r="BH60" s="78"/>
      <c r="BI60" s="78"/>
    </row>
    <row r="61" spans="7:61">
      <c r="G61" s="79"/>
      <c r="H61" s="79"/>
      <c r="BC61" s="78"/>
      <c r="BD61" s="81"/>
      <c r="BF61" s="78"/>
      <c r="BG61" s="78"/>
      <c r="BH61" s="78"/>
      <c r="BI61" s="78"/>
    </row>
    <row r="62" spans="7:61">
      <c r="BC62" s="78"/>
      <c r="BD62" s="81"/>
      <c r="BF62" s="78"/>
      <c r="BG62" s="78"/>
      <c r="BH62" s="78"/>
      <c r="BI62" s="78"/>
    </row>
    <row r="63" spans="7:61">
      <c r="BC63" s="78"/>
      <c r="BD63" s="81"/>
      <c r="BF63" s="78"/>
      <c r="BG63" s="78"/>
      <c r="BH63" s="78"/>
      <c r="BI63" s="78"/>
    </row>
    <row r="64" spans="7:61">
      <c r="BC64" s="78"/>
      <c r="BD64" s="81"/>
      <c r="BF64" s="78"/>
      <c r="BG64" s="78"/>
      <c r="BH64" s="78"/>
      <c r="BI64" s="78"/>
    </row>
    <row r="65" spans="11:61">
      <c r="BC65" s="78"/>
      <c r="BD65" s="81"/>
      <c r="BF65" s="78"/>
      <c r="BG65" s="78"/>
      <c r="BH65" s="78"/>
      <c r="BI65" s="78"/>
    </row>
    <row r="66" spans="11:61">
      <c r="BC66" s="78"/>
      <c r="BD66" s="81"/>
      <c r="BF66" s="78"/>
      <c r="BG66" s="78"/>
      <c r="BH66" s="78"/>
      <c r="BI66" s="78"/>
    </row>
    <row r="67" spans="11:61">
      <c r="BC67" s="78"/>
      <c r="BD67" s="81"/>
      <c r="BF67" s="78"/>
      <c r="BG67" s="78"/>
      <c r="BH67" s="78"/>
      <c r="BI67" s="78"/>
    </row>
    <row r="69" spans="11:61" ht="12.75">
      <c r="K69" s="79"/>
      <c r="L69" s="82"/>
      <c r="M69" s="79"/>
      <c r="N69" s="79"/>
    </row>
    <row r="70" spans="11:61" ht="12.75">
      <c r="K70" s="79"/>
      <c r="L70" s="82"/>
      <c r="M70" s="79"/>
      <c r="N70" s="79"/>
    </row>
    <row r="71" spans="11:61" ht="12.75">
      <c r="K71" s="79"/>
      <c r="L71" s="82"/>
      <c r="M71" s="79"/>
      <c r="N71" s="79"/>
    </row>
    <row r="72" spans="11:61" ht="12.75">
      <c r="K72" s="79"/>
      <c r="L72" s="82"/>
      <c r="M72" s="79"/>
      <c r="N72" s="79"/>
    </row>
    <row r="73" spans="11:61" ht="12.75">
      <c r="K73" s="79"/>
      <c r="L73" s="82"/>
      <c r="M73" s="79"/>
      <c r="N73" s="79"/>
    </row>
    <row r="74" spans="11:61" ht="12.75">
      <c r="K74" s="79"/>
      <c r="L74" s="82"/>
      <c r="M74" s="79"/>
      <c r="N74" s="79"/>
    </row>
    <row r="75" spans="11:61" ht="12.75">
      <c r="K75" s="79"/>
      <c r="L75" s="82"/>
      <c r="M75" s="79"/>
      <c r="N75" s="79"/>
    </row>
    <row r="76" spans="11:61" ht="12.75">
      <c r="K76" s="79"/>
      <c r="L76" s="82"/>
      <c r="M76" s="79"/>
      <c r="N76" s="79"/>
    </row>
  </sheetData>
  <sheetProtection algorithmName="SHA-512" hashValue="PVDLrACWrNyEoPveXRaWDWCyWMym2SNdDJvTaVn1Rse91Lk/rdaSQUyxj+SDwsO7gpJpsAIud5cpGLUgcNJWGQ==" saltValue="lIlG8uPQfCzNbgi+jC4LYg==" spinCount="100000" sheet="1" objects="1" scenarios="1"/>
  <mergeCells count="100">
    <mergeCell ref="B23:E23"/>
    <mergeCell ref="B25:E25"/>
    <mergeCell ref="B26:E26"/>
    <mergeCell ref="F27:G27"/>
    <mergeCell ref="L26:L33"/>
    <mergeCell ref="F33:G33"/>
    <mergeCell ref="B24:E24"/>
    <mergeCell ref="F23:H23"/>
    <mergeCell ref="F24:G24"/>
    <mergeCell ref="B27:E27"/>
    <mergeCell ref="F28:G28"/>
    <mergeCell ref="B33:E33"/>
    <mergeCell ref="B28:E28"/>
    <mergeCell ref="B29:E29"/>
    <mergeCell ref="F25:G25"/>
    <mergeCell ref="Q33:T33"/>
    <mergeCell ref="Z32:AE34"/>
    <mergeCell ref="R32:U32"/>
    <mergeCell ref="F32:G32"/>
    <mergeCell ref="F31:G31"/>
    <mergeCell ref="B30:E30"/>
    <mergeCell ref="B32:E32"/>
    <mergeCell ref="F26:G26"/>
    <mergeCell ref="R29:U29"/>
    <mergeCell ref="P26:S26"/>
    <mergeCell ref="Q30:T30"/>
    <mergeCell ref="F30:G30"/>
    <mergeCell ref="F29:G29"/>
    <mergeCell ref="AF32:AI34"/>
    <mergeCell ref="Z28:AD28"/>
    <mergeCell ref="O24:R24"/>
    <mergeCell ref="O22:U22"/>
    <mergeCell ref="AN20:AO20"/>
    <mergeCell ref="Z29:AD29"/>
    <mergeCell ref="X29:Y29"/>
    <mergeCell ref="AL29:AO29"/>
    <mergeCell ref="AK30:AN30"/>
    <mergeCell ref="O27:R27"/>
    <mergeCell ref="AK31:AP31"/>
    <mergeCell ref="AJ32:AN34"/>
    <mergeCell ref="X30:Y30"/>
    <mergeCell ref="AK27:AN27"/>
    <mergeCell ref="AL26:AO26"/>
    <mergeCell ref="X28:Y28"/>
    <mergeCell ref="Z30:AD30"/>
    <mergeCell ref="O15:R15"/>
    <mergeCell ref="AH17:AK17"/>
    <mergeCell ref="AD17:AD21"/>
    <mergeCell ref="AG18:AJ18"/>
    <mergeCell ref="X21:Z21"/>
    <mergeCell ref="AG15:AL15"/>
    <mergeCell ref="O21:R21"/>
    <mergeCell ref="P20:S20"/>
    <mergeCell ref="Y17:AA17"/>
    <mergeCell ref="O18:R18"/>
    <mergeCell ref="X18:Z18"/>
    <mergeCell ref="Y20:AA20"/>
    <mergeCell ref="AN17:AO17"/>
    <mergeCell ref="AR31:AT31"/>
    <mergeCell ref="AS29:AU30"/>
    <mergeCell ref="AR29:AR30"/>
    <mergeCell ref="AS26:AU26"/>
    <mergeCell ref="AR24:AT24"/>
    <mergeCell ref="AR16:AS16"/>
    <mergeCell ref="AR17:AS17"/>
    <mergeCell ref="AR27:AT27"/>
    <mergeCell ref="AR18:AS18"/>
    <mergeCell ref="AS23:AU23"/>
    <mergeCell ref="AR3:AS3"/>
    <mergeCell ref="G11:H11"/>
    <mergeCell ref="P11:S11"/>
    <mergeCell ref="AE5:AU5"/>
    <mergeCell ref="F9:H9"/>
    <mergeCell ref="AG9:AL9"/>
    <mergeCell ref="AA3:AC3"/>
    <mergeCell ref="AR4:AS4"/>
    <mergeCell ref="AO3:AQ4"/>
    <mergeCell ref="Y5:AC5"/>
    <mergeCell ref="B2:G3"/>
    <mergeCell ref="B7:C7"/>
    <mergeCell ref="AH8:AM8"/>
    <mergeCell ref="D7:H7"/>
    <mergeCell ref="C8:J8"/>
    <mergeCell ref="AD9:AD14"/>
    <mergeCell ref="F15:G15"/>
    <mergeCell ref="B31:E31"/>
    <mergeCell ref="AG12:AL12"/>
    <mergeCell ref="AH11:AM11"/>
    <mergeCell ref="AH14:AM14"/>
    <mergeCell ref="G14:H14"/>
    <mergeCell ref="F12:G12"/>
    <mergeCell ref="L11:L24"/>
    <mergeCell ref="O12:R12"/>
    <mergeCell ref="O16:AA16"/>
    <mergeCell ref="B20:H22"/>
    <mergeCell ref="P23:S23"/>
    <mergeCell ref="T23:W23"/>
    <mergeCell ref="P14:S14"/>
    <mergeCell ref="T17:W17"/>
    <mergeCell ref="P17:S17"/>
  </mergeCells>
  <phoneticPr fontId="3"/>
  <dataValidations count="2">
    <dataValidation type="custom" allowBlank="1" showInputMessage="1" showErrorMessage="1" error="入力は少数第1位までにして下さい。" sqref="AT13:AT14">
      <formula1>AT13=ROUND(AT13,1)</formula1>
    </dataValidation>
    <dataValidation type="custom" allowBlank="1" showInputMessage="1" showErrorMessage="1" error="入力は少数第2位までにしてください。" sqref="AR31:AT31 F15:G15 O12:R12 O15:R15 O18:R18 O21:R21 O24:R24 AG9:AL9 AG12:AL12 AG15:AL15 AT16:AT18 AN21 Z28:AD30 Q33:T33 AK30:AN30 AR27:AT27 F24:G33">
      <formula1>F9=ROUND(F9,2)</formula1>
    </dataValidation>
  </dataValidations>
  <pageMargins left="0.59055118110236227" right="0.59055118110236227" top="0.62992125984251968" bottom="0.39370078740157483" header="0.51181102362204722" footer="0"/>
  <pageSetup paperSize="9" scale="70" orientation="landscape"/>
  <headerFooter alignWithMargins="0"/>
  <drawing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20</vt:i4>
      </vt:variant>
      <vt:variant>
        <vt:lpstr>名前付き一覧</vt:lpstr>
      </vt:variant>
      <vt:variant>
        <vt:i4>20</vt:i4>
      </vt:variant>
    </vt:vector>
  </HeadingPairs>
  <TitlesOfParts>
    <vt:vector size="40" baseType="lpstr">
      <vt:lpstr>表紙</vt:lpstr>
      <vt:lpstr>ｱ.特管廃油</vt:lpstr>
      <vt:lpstr>ｲ.特管廃酸</vt:lpstr>
      <vt:lpstr>ｳ.特管廃ｱﾙｶﾘ</vt:lpstr>
      <vt:lpstr>ｴ.感染性廃棄物</vt:lpstr>
      <vt:lpstr>ｵ.廃PCB等</vt:lpstr>
      <vt:lpstr>ｶ.PCB汚染物</vt:lpstr>
      <vt:lpstr>ｷ.PCB処理物</vt:lpstr>
      <vt:lpstr>ｸ.指定下水汚泥</vt:lpstr>
      <vt:lpstr>ｹ.有害鉱さい</vt:lpstr>
      <vt:lpstr>ｺ.廃石綿等</vt:lpstr>
      <vt:lpstr>ｻ.有害ばいじん</vt:lpstr>
      <vt:lpstr>ｼ.有害燃え殻</vt:lpstr>
      <vt:lpstr>ｽ.有害廃油</vt:lpstr>
      <vt:lpstr>ｾ.有害汚泥</vt:lpstr>
      <vt:lpstr>ｿ.有害廃酸</vt:lpstr>
      <vt:lpstr>ﾀ.有害廃ｱﾙｶﾘ</vt:lpstr>
      <vt:lpstr>ﾁ.廃水銀等</vt:lpstr>
      <vt:lpstr>別紙</vt:lpstr>
      <vt:lpstr>印刷用表紙</vt:lpstr>
      <vt:lpstr>ｱ.特管廃油!Print_Area</vt:lpstr>
      <vt:lpstr>ｲ.特管廃酸!Print_Area</vt:lpstr>
      <vt:lpstr>ｳ.特管廃ｱﾙｶﾘ!Print_Area</vt:lpstr>
      <vt:lpstr>ｴ.感染性廃棄物!Print_Area</vt:lpstr>
      <vt:lpstr>ｵ.廃PCB等!Print_Area</vt:lpstr>
      <vt:lpstr>ｶ.PCB汚染物!Print_Area</vt:lpstr>
      <vt:lpstr>ｷ.PCB処理物!Print_Area</vt:lpstr>
      <vt:lpstr>ｸ.指定下水汚泥!Print_Area</vt:lpstr>
      <vt:lpstr>ｹ.有害鉱さい!Print_Area</vt:lpstr>
      <vt:lpstr>ｺ.廃石綿等!Print_Area</vt:lpstr>
      <vt:lpstr>ｻ.有害ばいじん!Print_Area</vt:lpstr>
      <vt:lpstr>ｼ.有害燃え殻!Print_Area</vt:lpstr>
      <vt:lpstr>ｽ.有害廃油!Print_Area</vt:lpstr>
      <vt:lpstr>ｾ.有害汚泥!Print_Area</vt:lpstr>
      <vt:lpstr>ｿ.有害廃酸!Print_Area</vt:lpstr>
      <vt:lpstr>ﾀ.有害廃ｱﾙｶﾘ!Print_Area</vt:lpstr>
      <vt:lpstr>ﾁ.廃水銀等!Print_Area</vt:lpstr>
      <vt:lpstr>印刷用表紙!Print_Area</vt:lpstr>
      <vt:lpstr>表紙!Print_Area</vt:lpstr>
      <vt:lpstr>別紙!Print_Area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2024-06-28T07:23:50Z</dcterms:created>
  <dcterms:modified xsi:type="dcterms:W3CDTF">2024-09-09T10:12:24Z</dcterms:modified>
</cp:coreProperties>
</file>