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K41" i="94"/>
  <c r="L41" i="94"/>
  <c r="O41" i="94"/>
  <c r="R41" i="94"/>
  <c r="U45" i="94"/>
  <c r="Y18" i="77"/>
  <c r="P16" i="77" s="1"/>
  <c r="K50" i="94" s="1"/>
  <c r="I37" i="94" l="1"/>
  <c r="J37" i="94"/>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<sst xmlns="http://schemas.openxmlformats.org/spreadsheetml/2006/main" count="2836" uniqueCount="437">
  <si>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</si>
  <si>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</si>
  <si>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</si>
  <si>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</si>
  <si>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</si>
  <si>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</si>
  <si>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</si>
  <si>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</si>
  <si>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</si>
  <si>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</si>
  <si>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</si>
  <si>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</si>
  <si>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</si>
  <si>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</si>
  <si>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</si>
  <si>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</si>
  <si>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</si>
  <si>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</si>
  <si>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</si>
  <si>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</si>
  <si>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</si>
  <si>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</si>
  <si>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</si>
  <si>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</si>
  <si>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</si>
  <si>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</si>
  <si>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</si>
  <si>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</si>
  <si>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</si>
  <si>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</si>
  <si>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</si>
  <si>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</si>
  <si>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</si>
  <si>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</si>
  <si>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</si>
  <si>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</si>
  <si>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</si>
  <si>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</si>
  <si>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</si>
  <si>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</si>
  <si>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</si>
  <si>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</si>
  <si>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</si>
  <si>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</si>
  <si>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</si>
  <si>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</si>
  <si>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</si>
  <si>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</si>
  <si>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</si>
  <si>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</si>
  <si>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</si>
  <si>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</si>
  <si>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</si>
  <si>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</si>
  <si>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</si>
  <si>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</si>
  <si>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</si>
  <si>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</si>
  <si>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</si>
  <si>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</si>
  <si>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</si>
  <si>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</si>
  <si>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</si>
  <si>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</si>
  <si>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</si>
  <si>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</si>
  <si>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</si>
  <si>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</si>
  <si>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</si>
  <si>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</si>
  <si>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</si>
  <si>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</si>
  <si>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</si>
  <si>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</si>
  <si>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</si>
  <si>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</si>
  <si>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</si>
  <si>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</si>
  <si>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</si>
  <si>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</si>
  <si>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</si>
  <si>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</si>
  <si>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</si>
  <si>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</si>
  <si>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</si>
  <si>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</si>
  <si>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</si>
  <si>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</si>
  <si>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</si>
  <si>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</si>
  <si>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</si>
  <si>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</si>
  <si>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</si>
  <si>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</si>
  <si>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</si>
  <si>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</si>
  <si>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</si>
  <si>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</si>
  <si>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</si>
  <si>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</si>
  <si>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</si>
  <si>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</si>
  <si>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</si>
  <si>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</si>
  <si>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</si>
  <si>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</si>
  <si>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</si>
  <si>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</si>
  <si>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</si>
  <si>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</si>
  <si>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</si>
  <si>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</si>
  <si>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</si>
  <si>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</si>
  <si>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</si>
  <si>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</si>
  <si>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</si>
  <si>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</si>
  <si>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</si>
  <si>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</si>
  <si>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</si>
  <si>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</si>
  <si>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</si>
  <si>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</si>
  <si>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</si>
  <si>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</si>
  <si>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</si>
  <si>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</si>
  <si>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</si>
  <si>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</si>
  <si>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</si>
  <si>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</si>
  <si>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</si>
  <si>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</si>
  <si>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</si>
  <si>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</si>
  <si>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</si>
  <si>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</si>
  <si>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</si>
  <si>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</si>
  <si>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</si>
  <si>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</si>
  <si>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</si>
  <si>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</si>
  <si>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</si>
  <si>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</si>
  <si>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</si>
  <si>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</si>
  <si>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</si>
  <si>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</si>
  <si>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</si>
  <si>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</si>
  <si>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</si>
  <si>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</si>
  <si>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</si>
  <si>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</si>
  <si>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</si>
  <si>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</si>
  <si>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</si>
  <si>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</si>
  <si>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</si>
  <si>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</si>
  <si>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</si>
  <si>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</si>
  <si>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</si>
  <si>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</si>
  <si>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</si>
  <si>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</si>
  <si>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</si>
  <si>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</si>
  <si>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</si>
  <si>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</si>
  <si>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</si>
  <si>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</si>
  <si>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</si>
  <si>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</si>
  <si>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</si>
  <si>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</si>
  <si>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</si>
  <si>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</si>
  <si>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</si>
  <si>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</si>
  <si>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</si>
  <si>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</si>
  <si>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</si>
  <si>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</si>
  <si>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</si>
  <si>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</si>
  <si>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</si>
  <si>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</si>
  <si>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</si>
  <si>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</si>
  <si>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</si>
  <si>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</si>
  <si>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</si>
  <si>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</si>
  <si>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</si>
  <si>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</si>
  <si>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</si>
  <si>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</si>
  <si>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</si>
  <si>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</si>
  <si>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</si>
  <si>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</si>
  <si>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</si>
  <si>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</si>
  <si>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</si>
  <si>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</si>
  <si>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</si>
  <si>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</si>
  <si>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</si>
  <si>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</si>
  <si>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</si>
  <si>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</si>
  <si>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</si>
  <si>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</si>
  <si>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</si>
  <si>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</si>
  <si>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</si>
  <si>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</si>
  <si>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</si>
  <si>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</si>
  <si>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</si>
  <si>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</si>
  <si>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</si>
  <si>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</si>
  <si>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</si>
  <si>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</si>
  <si>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</si>
  <si>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</si>
  <si>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</si>
  <si>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</si>
  <si>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</si>
  <si>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</si>
  <si>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</si>
  <si>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</si>
  <si>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</si>
  <si>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</si>
  <si>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</si>
  <si>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</si>
  <si>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</si>
  <si>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</si>
  <si>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</si>
  <si>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</si>
  <si>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</si>
  <si>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</si>
  <si>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</si>
  <si>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</si>
  <si>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</si>
  <si>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</si>
  <si>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</si>
  <si>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</si>
  <si>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</si>
  <si>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</si>
  <si>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</si>
  <si>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</si>
  <si>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</si>
  <si>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</si>
  <si>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</si>
  <si>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</si>
  <si>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</si>
  <si>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</si>
  <si>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</si>
  <si>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</si>
  <si>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</si>
  <si>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</si>
  <si>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</si>
  <si>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</si>
  <si>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</si>
  <si>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</si>
  <si>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</si>
  <si>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</si>
  <si>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</si>
  <si>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</si>
  <si>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</si>
  <si>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</si>
  <si>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</si>
  <si>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</si>
  <si>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</si>
  <si>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</si>
  <si>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</si>
  <si>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</si>
  <si>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</si>
  <si>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</si>
  <si>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</si>
  <si>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</si>
  <si>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</si>
  <si>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</si>
  <si>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</si>
  <si>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</si>
  <si>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</si>
  <si>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</si>
  <si>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</si>
  <si>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</si>
  <si>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</si>
  <si>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</si>
  <si>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</si>
  <si>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</si>
  <si>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</si>
  <si>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</si>
  <si>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</si>
  <si>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</si>
  <si>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</si>
  <si>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</si>
  <si>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</si>
  <si>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</si>
  <si>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</si>
  <si>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</si>
  <si>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</si>
  <si>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</si>
  <si>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</si>
  <si>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</si>
  <si>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</si>
  <si>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</si>
  <si>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</si>
  <si>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</si>
  <si>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</si>
  <si>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</si>
  <si>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</si>
  <si>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</si>
  <si>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</si>
  <si>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</si>
  <si>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</si>
  <si>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</si>
  <si>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</si>
  <si>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</si>
  <si>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</si>
  <si>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</si>
  <si>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</si>
  <si>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</si>
  <si>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</si>
  <si>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</si>
  <si>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</si>
  <si>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</si>
  <si>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</si>
  <si>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</si>
  <si>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</si>
  <si>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</si>
  <si>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</si>
  <si>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</si>
  <si>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</si>
  <si>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</si>
  <si>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</si>
  <si>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</si>
  <si>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</si>
  <si>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</si>
  <si>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</si>
  <si>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</si>
  <si>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</si>
  <si>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</si>
  <si>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</si>
  <si>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</si>
  <si>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</si>
  <si>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</si>
  <si>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</si>
  <si>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</si>
  <si>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</si>
  <si>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</si>
  <si>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</si>
  <si>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</si>
  <si>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</si>
  <si>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</si>
  <si>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</si>
  <si>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</si>
  <si>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</si>
  <si>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</si>
  <si>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</si>
  <si>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</si>
  <si>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</si>
  <si>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</si>
  <si>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</si>
  <si>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</si>
  <si>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</si>
  <si>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</si>
  <si>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</si>
  <si>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</si>
  <si>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</si>
  <si>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</si>
  <si>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</si>
  <si>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</si>
  <si>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</si>
  <si>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</si>
  <si>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</si>
  <si>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</si>
  <si>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</si>
  <si>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</si>
  <si>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</si>
  <si>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</si>
  <si>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</si>
  <si>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</si>
  <si>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</si>
  <si>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</si>
  <si>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</si>
  <si>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</si>
  <si>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</si>
  <si>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</si>
  <si>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</si>
  <si>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</si>
  <si>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</si>
  <si>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</si>
  <si>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</si>
  <si>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</si>
  <si>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</si>
  <si>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</si>
  <si>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</si>
  <si>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</si>
  <si>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</si>
  <si>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</si>
  <si>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</si>
  <si>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</si>
  <si>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</si>
  <si>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</si>
  <si>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</si>
  <si>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</si>
  <si>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</si>
  <si>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</si>
  <si>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</si>
  <si>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</si>
  <si>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</si>
  <si>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</si>
  <si>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</si>
  <si>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</si>
  <si>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</si>
  <si>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</si>
  <si>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</si>
  <si>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</si>
  <si>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</si>
  <si>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</si>
  <si>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横浜市神奈川区三ツ沢西町１番１号</t>
    <phoneticPr fontId="3"/>
  </si>
  <si>
    <t>045-316-4580</t>
    <phoneticPr fontId="3"/>
  </si>
  <si>
    <t>横浜市立市民病院</t>
    <phoneticPr fontId="3"/>
  </si>
  <si>
    <t>○</t>
  </si>
  <si>
    <t>横浜市立市民病院　病院長　中澤　明尋</t>
    <phoneticPr fontId="3"/>
  </si>
  <si>
    <t>横浜市長</t>
    <phoneticPr fontId="3"/>
  </si>
  <si>
    <t>Ｐ－医療、福祉</t>
    <phoneticPr fontId="3"/>
  </si>
  <si>
    <t>病院</t>
    <phoneticPr fontId="3"/>
  </si>
  <si>
    <t>令和　６年  ６月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</si>
</sst>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Q70" sqref="Q70"/>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431</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436</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433</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428</v>
      </c>
      <c r="K39" s="520"/>
      <c r="L39" s="521"/>
      <c r="M39" s="521"/>
      <c r="N39" s="521"/>
      <c r="O39" s="522"/>
      <c r="Q39" s="19"/>
      <c r="R39" s="97"/>
    </row>
    <row r="40" spans="1:19" ht="26.25" customHeight="1">
      <c r="C40" s="86"/>
      <c r="D40" s="23"/>
      <c r="E40" s="23"/>
      <c r="F40" s="23"/>
      <c r="G40" s="23"/>
      <c r="H40" s="24" t="s">
        <v>7</v>
      </c>
      <c r="I40" s="24"/>
      <c r="J40" s="520" t="s">
        <v>432</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429</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430</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2717</v>
      </c>
      <c r="N48" s="546"/>
      <c r="O48" s="547"/>
    </row>
    <row r="49" spans="3:48" ht="18.75" customHeight="1">
      <c r="C49" s="527" t="s">
        <v>11</v>
      </c>
      <c r="D49" s="528"/>
      <c r="E49" s="529"/>
      <c r="F49" s="555" t="s">
        <v>428</v>
      </c>
      <c r="G49" s="556"/>
      <c r="H49" s="556"/>
      <c r="I49" s="556"/>
      <c r="J49" s="556"/>
      <c r="K49" s="556"/>
      <c r="L49" s="443" t="s">
        <v>134</v>
      </c>
      <c r="M49" s="446"/>
      <c r="N49" s="548"/>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434</v>
      </c>
      <c r="G52" s="562"/>
      <c r="H52" s="562"/>
      <c r="I52" s="562"/>
      <c r="J52" s="31" t="s">
        <v>47</v>
      </c>
      <c r="K52" s="31"/>
      <c r="L52" s="563" t="s">
        <v>435</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v>650</v>
      </c>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1681</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90</v>
      </c>
      <c r="I63" s="272" t="s">
        <v>4</v>
      </c>
      <c r="J63" s="493" t="s">
        <v>228</v>
      </c>
      <c r="K63" s="494"/>
      <c r="L63" s="495"/>
      <c r="M63" s="577">
        <f>+別紙!X14</f>
        <v>90</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90.17</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90.2</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AA30" sqref="AA30:AE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横浜市立市民病院</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2.5</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2.5</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2.5</v>
      </c>
      <c r="Q27" s="676"/>
      <c r="R27" s="676"/>
      <c r="S27" s="676"/>
      <c r="T27" s="52" t="s">
        <v>38</v>
      </c>
      <c r="U27" s="72"/>
      <c r="V27" s="72"/>
      <c r="Y27" s="70" t="s">
        <v>39</v>
      </c>
      <c r="Z27" s="73"/>
      <c r="AH27" s="61"/>
      <c r="AI27" s="61"/>
      <c r="AJ27" s="61"/>
      <c r="AK27" s="61"/>
      <c r="AL27" s="655">
        <f>+AH18+P27</f>
        <v>2.5</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v>
      </c>
      <c r="E29" s="650"/>
      <c r="F29" s="650"/>
      <c r="G29" s="199" t="s">
        <v>158</v>
      </c>
      <c r="H29" s="695">
        <f>+AL27</f>
        <v>2.5</v>
      </c>
      <c r="I29" s="692"/>
      <c r="J29" s="199" t="s">
        <v>158</v>
      </c>
      <c r="M29" s="660"/>
      <c r="P29" s="64"/>
      <c r="Q29" s="147"/>
      <c r="R29" s="59" t="s">
        <v>144</v>
      </c>
      <c r="S29" s="662" t="s">
        <v>33</v>
      </c>
      <c r="T29" s="673"/>
      <c r="U29" s="673"/>
      <c r="V29" s="674"/>
      <c r="W29" s="56"/>
      <c r="X29" s="74"/>
      <c r="Y29" s="677" t="s">
        <v>191</v>
      </c>
      <c r="Z29" s="678"/>
      <c r="AA29" s="649">
        <v>2.5</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2.5</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8" zoomScaleNormal="100" workbookViewId="0">
      <selection activeCell="AA30" sqref="AA30:AE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0.1</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0.1</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0.1</v>
      </c>
      <c r="Q27" s="676"/>
      <c r="R27" s="676"/>
      <c r="S27" s="676"/>
      <c r="T27" s="52" t="s">
        <v>38</v>
      </c>
      <c r="U27" s="72"/>
      <c r="V27" s="72"/>
      <c r="Y27" s="70" t="s">
        <v>39</v>
      </c>
      <c r="Z27" s="73"/>
      <c r="AH27" s="61"/>
      <c r="AI27" s="61"/>
      <c r="AJ27" s="61"/>
      <c r="AK27" s="61"/>
      <c r="AL27" s="655">
        <f>+AH18+P27</f>
        <v>0.1</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0.1</v>
      </c>
      <c r="I29" s="692"/>
      <c r="J29" s="199" t="s">
        <v>158</v>
      </c>
      <c r="M29" s="660"/>
      <c r="P29" s="64"/>
      <c r="Q29" s="147"/>
      <c r="R29" s="59" t="s">
        <v>145</v>
      </c>
      <c r="S29" s="662" t="s">
        <v>33</v>
      </c>
      <c r="T29" s="673"/>
      <c r="U29" s="673"/>
      <c r="V29" s="674"/>
      <c r="W29" s="56"/>
      <c r="X29" s="74"/>
      <c r="Y29" s="677" t="s">
        <v>191</v>
      </c>
      <c r="Z29" s="678"/>
      <c r="AA29" s="649">
        <v>0.1</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0.1</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D19" zoomScaleNormal="100" workbookViewId="0">
      <selection activeCell="AA30" sqref="AA30:AE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0.1</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0.1</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0.1</v>
      </c>
      <c r="Q27" s="676"/>
      <c r="R27" s="676"/>
      <c r="S27" s="676"/>
      <c r="T27" s="52" t="s">
        <v>38</v>
      </c>
      <c r="U27" s="72"/>
      <c r="V27" s="72"/>
      <c r="Y27" s="70" t="s">
        <v>39</v>
      </c>
      <c r="Z27" s="73"/>
      <c r="AH27" s="61"/>
      <c r="AI27" s="61"/>
      <c r="AJ27" s="61"/>
      <c r="AK27" s="61"/>
      <c r="AL27" s="655">
        <f>+AH18+P27</f>
        <v>0.1</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0.1</v>
      </c>
      <c r="I29" s="692"/>
      <c r="J29" s="199" t="s">
        <v>158</v>
      </c>
      <c r="M29" s="660"/>
      <c r="P29" s="64"/>
      <c r="Q29" s="147"/>
      <c r="R29" s="59" t="s">
        <v>145</v>
      </c>
      <c r="S29" s="662" t="s">
        <v>33</v>
      </c>
      <c r="T29" s="673"/>
      <c r="U29" s="673"/>
      <c r="V29" s="674"/>
      <c r="W29" s="56"/>
      <c r="X29" s="74"/>
      <c r="Y29" s="677" t="s">
        <v>191</v>
      </c>
      <c r="Z29" s="678"/>
      <c r="AA29" s="649">
        <v>0.1</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0.1</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87.5</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90</v>
      </c>
      <c r="E24" s="650"/>
      <c r="F24" s="650"/>
      <c r="G24" s="199" t="s">
        <v>158</v>
      </c>
      <c r="H24" s="695">
        <f>+F12</f>
        <v>87.5</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87.5</v>
      </c>
      <c r="Q27" s="676"/>
      <c r="R27" s="676"/>
      <c r="S27" s="676"/>
      <c r="T27" s="52" t="s">
        <v>38</v>
      </c>
      <c r="U27" s="72"/>
      <c r="V27" s="72"/>
      <c r="Y27" s="70" t="s">
        <v>39</v>
      </c>
      <c r="Z27" s="73"/>
      <c r="AH27" s="61"/>
      <c r="AI27" s="61"/>
      <c r="AJ27" s="61"/>
      <c r="AK27" s="61"/>
      <c r="AL27" s="655">
        <f>+AH18+P27</f>
        <v>87.5</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90</v>
      </c>
      <c r="E29" s="650"/>
      <c r="F29" s="650"/>
      <c r="G29" s="199" t="s">
        <v>158</v>
      </c>
      <c r="H29" s="695">
        <f>+AL27</f>
        <v>87.5</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v>87.5</v>
      </c>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横浜市立市民病院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横浜市立市民病院</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t="str">
        <f>IF(OR(ｱ.特管廃油!D24&gt;0,ｱ.特管廃油!D24&lt;0),ｱ.特管廃油!D24,IF(G$19&gt;0,"0",0))</f>
        <v>0</v>
      </c>
      <c r="H9" s="383" t="str">
        <f>IF(OR(ｲ.特管廃酸!D24&gt;0,ｲ.特管廃酸!D24&lt;0),ｲ.特管廃酸!D24,IF(H$19&gt;0,"0",0))</f>
        <v>0</v>
      </c>
      <c r="I9" s="383" t="str">
        <f>IF(OR(ｳ.特管廃ｱﾙｶﾘ!D24&gt;0,ｳ.特管廃ｱﾙｶﾘ!D24&lt;0),ｳ.特管廃ｱﾙｶﾘ!D24,IF(I$19&gt;0,"0",0))</f>
        <v>0</v>
      </c>
      <c r="J9" s="383">
        <f>IF(OR(ｴ.感染性廃棄物!$D24&gt;0,ｴ.感染性廃棄物!$D24&lt;0),ｴ.感染性廃棄物!D24,IF(J$19&gt;0,"0",0))</f>
        <v>90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90</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t="str">
        <f>IF(OR(ｱ.特管廃油!D29&gt;0,ｱ.特管廃油!D29&lt;0),ｱ.特管廃油!D29,IF(G$19&gt;0,"0",0))</f>
        <v>0</v>
      </c>
      <c r="H14" s="387" t="str">
        <f>IF(OR(ｲ.特管廃酸!D29&gt;0,ｲ.特管廃酸!D29&lt;0),ｲ.特管廃酸!D29,IF(H$19&gt;0,"0",0))</f>
        <v>0</v>
      </c>
      <c r="I14" s="387" t="str">
        <f>IF(OR(ｳ.特管廃ｱﾙｶﾘ!D29&gt;0,ｳ.特管廃ｱﾙｶﾘ!D29&lt;0),ｳ.特管廃ｱﾙｶﾘ!D29,IF(I$19&gt;0,"0",0))</f>
        <v>0</v>
      </c>
      <c r="J14" s="387">
        <f>IF(OR(ｴ.感染性廃棄物!$D29&gt;0,ｴ.感染性廃棄物!$D29&lt;0),ｴ.感染性廃棄物!D29,IF(J$19&gt;0,"0",0))</f>
        <v>90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90</v>
      </c>
    </row>
    <row r="15" spans="2:24" ht="24" customHeight="1">
      <c r="B15" s="173" t="s">
        <v>184</v>
      </c>
      <c r="C15" s="744" t="s">
        <v>182</v>
      </c>
      <c r="D15" s="744"/>
      <c r="E15" s="744"/>
      <c r="F15" s="745"/>
      <c r="G15" s="387" t="str">
        <f>IF(OR(ｱ.特管廃油!D30&gt;0,ｱ.特管廃油!D30&lt;0),ｱ.特管廃油!D30,IF(G$19&gt;0,"0",0))</f>
        <v>0</v>
      </c>
      <c r="H15" s="387" t="str">
        <f>IF(OR(ｲ.特管廃酸!D30&gt;0,ｲ.特管廃酸!D30&lt;0),ｲ.特管廃酸!D30,IF(H$19&gt;0,"0",0))</f>
        <v>0</v>
      </c>
      <c r="I15" s="387" t="str">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44" t="s">
        <v>183</v>
      </c>
      <c r="D16" s="744"/>
      <c r="E16" s="744"/>
      <c r="F16" s="745"/>
      <c r="G16" s="387" t="str">
        <f>IF(OR(ｱ.特管廃油!D31&gt;0,ｱ.特管廃油!D31&lt;0),ｱ.特管廃油!D31,IF(G$19&gt;0,"0",0))</f>
        <v>0</v>
      </c>
      <c r="H16" s="387" t="str">
        <f>IF(OR(ｲ.特管廃酸!D31&gt;0,ｲ.特管廃酸!D31&lt;0),ｲ.特管廃酸!D31,IF(H$19&gt;0,"0",0))</f>
        <v>0</v>
      </c>
      <c r="I16" s="387" t="str">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2.5</v>
      </c>
      <c r="H19" s="393">
        <f t="shared" si="1"/>
        <v>0.1</v>
      </c>
      <c r="I19" s="393">
        <f t="shared" si="1"/>
        <v>0.1</v>
      </c>
      <c r="J19" s="393">
        <f t="shared" si="1"/>
        <v>87.5</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90.2</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2.5</v>
      </c>
      <c r="H37" s="417">
        <f t="shared" si="7"/>
        <v>0.1</v>
      </c>
      <c r="I37" s="417">
        <f t="shared" si="7"/>
        <v>0.1</v>
      </c>
      <c r="J37" s="417">
        <f t="shared" si="7"/>
        <v>87.5</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90.2</v>
      </c>
    </row>
    <row r="38" spans="2:24" ht="24" customHeight="1">
      <c r="B38" s="171"/>
      <c r="C38" s="731"/>
      <c r="D38" s="212"/>
      <c r="E38" s="210" t="s">
        <v>195</v>
      </c>
      <c r="F38" s="437"/>
      <c r="G38" s="411">
        <f t="shared" ref="G38:V38" si="8">SUM(G39:G41)</f>
        <v>2.5</v>
      </c>
      <c r="H38" s="411">
        <f t="shared" si="8"/>
        <v>0.1</v>
      </c>
      <c r="I38" s="411">
        <f t="shared" si="8"/>
        <v>0.1</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2.7</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2.5</v>
      </c>
      <c r="H40" s="413">
        <f>+ｲ.特管廃酸!$AA$29</f>
        <v>0.1</v>
      </c>
      <c r="I40" s="413">
        <f>+ｳ.特管廃ｱﾙｶﾘ!$AA$29</f>
        <v>0.1</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2.7</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87.5</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87.5</v>
      </c>
    </row>
    <row r="43" spans="2:24" ht="24" customHeight="1">
      <c r="B43" s="171"/>
      <c r="C43" s="125" t="s">
        <v>177</v>
      </c>
      <c r="D43" s="723" t="s">
        <v>224</v>
      </c>
      <c r="E43" s="723"/>
      <c r="F43" s="724"/>
      <c r="G43" s="419">
        <f>+ｱ.特管廃油!$AL$27</f>
        <v>2.5</v>
      </c>
      <c r="H43" s="419">
        <f>+ｲ.特管廃酸!$AL$27</f>
        <v>0.1</v>
      </c>
      <c r="I43" s="419">
        <f>+ｳ.特管廃ｱﾙｶﾘ!$AL$27</f>
        <v>0.1</v>
      </c>
      <c r="J43" s="419">
        <f>+ｴ.感染性廃棄物!$AL$27</f>
        <v>87.5</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90.2</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2.5</v>
      </c>
      <c r="H55" s="474">
        <f t="shared" ref="H55:V55" si="9">IF(H9="0",+H19+H20,+H9+H19+H20)</f>
        <v>0.1</v>
      </c>
      <c r="I55" s="474">
        <f t="shared" si="9"/>
        <v>0.1</v>
      </c>
      <c r="J55" s="474">
        <f t="shared" si="9"/>
        <v>177.5</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180.2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9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６年  ６月　25日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横浜市神奈川区三ツ沢西町１番１号</v>
      </c>
      <c r="K16" s="797"/>
      <c r="L16" s="798"/>
      <c r="M16" s="798"/>
      <c r="N16" s="798"/>
      <c r="O16" s="799"/>
    </row>
    <row r="17" spans="1:17" ht="26.25" customHeight="1">
      <c r="C17" s="233"/>
      <c r="D17" s="234"/>
      <c r="E17" s="234"/>
      <c r="F17" s="234"/>
      <c r="G17" s="234"/>
      <c r="H17" s="238" t="s">
        <v>7</v>
      </c>
      <c r="I17" s="238"/>
      <c r="J17" s="797" t="str">
        <f>+表紙!J40</f>
        <v>横浜市立市民病院　病院長　中澤　明尋</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045-316-4580</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横浜市立市民病院</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2717</v>
      </c>
      <c r="N25" s="827"/>
      <c r="O25" s="828"/>
    </row>
    <row r="26" spans="1:17" ht="21" customHeight="1">
      <c r="C26" s="800" t="s">
        <v>11</v>
      </c>
      <c r="D26" s="801"/>
      <c r="E26" s="802"/>
      <c r="F26" s="831" t="str">
        <f>+表紙!F49</f>
        <v>横浜市神奈川区三ツ沢西町１番１号</v>
      </c>
      <c r="G26" s="832"/>
      <c r="H26" s="832"/>
      <c r="I26" s="832"/>
      <c r="J26" s="832"/>
      <c r="K26" s="832"/>
      <c r="L26" s="128" t="s">
        <v>134</v>
      </c>
      <c r="M26" s="243"/>
      <c r="N26" s="779" t="str">
        <f>IF(+表紙!N49="","",+表紙!N49)</f>
        <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Ｐ－医療、福祉</v>
      </c>
      <c r="G29" s="773"/>
      <c r="H29" s="773"/>
      <c r="I29" s="773"/>
      <c r="J29" s="359" t="s">
        <v>47</v>
      </c>
      <c r="K29" s="359"/>
      <c r="L29" s="781" t="str">
        <f>IF(+表紙!L52="","",+表紙!L52)</f>
        <v>病院</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f>IF(+表紙!L55="","",+表紙!L55)</f>
        <v>650</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1681</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90</v>
      </c>
      <c r="I40" s="272" t="s">
        <v>4</v>
      </c>
      <c r="J40" s="493" t="s">
        <v>293</v>
      </c>
      <c r="K40" s="494"/>
      <c r="L40" s="495"/>
      <c r="M40" s="837">
        <f>+表紙!M63</f>
        <v>90</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90.17</v>
      </c>
      <c r="N46" s="335" t="s">
        <v>329</v>
      </c>
      <c r="O46" s="336"/>
    </row>
    <row r="47" spans="1:17" ht="17.25" customHeight="1">
      <c r="C47" s="337"/>
      <c r="D47" s="587"/>
      <c r="E47" s="588"/>
      <c r="F47" s="588"/>
      <c r="G47" s="588"/>
      <c r="H47" s="588"/>
      <c r="I47" s="589"/>
      <c r="J47" s="498" t="s">
        <v>413</v>
      </c>
      <c r="K47" s="499"/>
      <c r="L47" s="499"/>
      <c r="M47" s="339">
        <f>IF(表紙!M70="","",表紙!M70)</f>
        <v>90.2</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2024-09-09T10:13:12Z</dcterms:modified>
</cp:coreProperties>
</file>