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19440" windowHeight="1500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Y18" i="84"/>
  <c r="H31" i="87"/>
  <c r="W45" i="94"/>
  <c r="M45" i="94"/>
  <c r="N45" i="94"/>
  <c r="F12" i="89"/>
  <c r="H24" i="89" s="1"/>
  <c r="Y18" i="91"/>
  <c r="P16" i="91" s="1"/>
  <c r="X50" i="94" s="1"/>
  <c r="H45" i="94" l="1"/>
  <c r="H31" i="88"/>
  <c r="AL27" i="80"/>
  <c r="N38" i="94"/>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N37" i="94"/>
  <c r="N19" i="94" s="1"/>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L43" i="94" l="1"/>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L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<sst xmlns="http://schemas.openxmlformats.org/spreadsheetml/2006/main" count="3275" uniqueCount="460">
  <si>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</si>
  <si>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</si>
  <si>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</si>
  <si>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</si>
  <si>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</si>
  <si>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</si>
  <si>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</si>
  <si>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</si>
  <si>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</si>
  <si>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</si>
  <si>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</si>
  <si>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</si>
  <si>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</si>
  <si>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</si>
  <si>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</si>
  <si>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</si>
  <si>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</si>
  <si>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</si>
  <si>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</si>
  <si>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</si>
  <si>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</si>
  <si>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</si>
  <si>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</si>
  <si>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</si>
  <si>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</si>
  <si>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</si>
  <si>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</si>
  <si>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</si>
  <si>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</si>
  <si>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</si>
  <si>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</si>
  <si>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</si>
  <si>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</si>
  <si>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</si>
  <si>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</si>
  <si>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</si>
  <si>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</si>
  <si>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</si>
  <si>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</si>
  <si>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</si>
  <si>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</si>
  <si>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</si>
  <si>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</si>
  <si>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</si>
  <si>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</si>
  <si>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</si>
  <si>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</si>
  <si>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</si>
  <si>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</si>
  <si>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</si>
  <si>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</si>
  <si>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</si>
  <si>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</si>
  <si>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</si>
  <si>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</si>
  <si>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</si>
  <si>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</si>
  <si>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</si>
  <si>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</si>
  <si>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</si>
  <si>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</si>
  <si>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</si>
  <si>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</si>
  <si>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</si>
  <si>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</si>
  <si>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</si>
  <si>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</si>
  <si>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</si>
  <si>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</si>
  <si>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</si>
  <si>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</si>
  <si>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</si>
  <si>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</si>
  <si>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</si>
  <si>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</si>
  <si>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</si>
  <si>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</si>
  <si>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</si>
  <si>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</si>
  <si>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</si>
  <si>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</si>
  <si>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</si>
  <si>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</si>
  <si>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</si>
  <si>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</si>
  <si>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</si>
  <si>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</si>
  <si>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</si>
  <si>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</si>
  <si>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</si>
  <si>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</si>
  <si>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</si>
  <si>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</si>
  <si>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</si>
  <si>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</si>
  <si>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</si>
  <si>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</si>
  <si>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</si>
  <si>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</si>
  <si>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</si>
  <si>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</si>
  <si>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</si>
  <si>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</si>
  <si>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</si>
  <si>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</si>
  <si>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</si>
  <si>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</si>
  <si>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</si>
  <si>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</si>
  <si>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</si>
  <si>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</si>
  <si>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</si>
  <si>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</si>
  <si>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</si>
  <si>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</si>
  <si>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</si>
  <si>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</si>
  <si>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</si>
  <si>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</si>
  <si>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</si>
  <si>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</si>
  <si>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</si>
  <si>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</si>
  <si>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</si>
  <si>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</si>
  <si>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</si>
  <si>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</si>
  <si>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</si>
  <si>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</si>
  <si>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</si>
  <si>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</si>
  <si>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</si>
  <si>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</si>
  <si>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</si>
  <si>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</si>
  <si>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</si>
  <si>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</si>
  <si>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</si>
  <si>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</si>
  <si>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</si>
  <si>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</si>
  <si>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</si>
  <si>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</si>
  <si>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</si>
  <si>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</si>
  <si>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</si>
  <si>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</si>
  <si>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</si>
  <si>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</si>
  <si>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</si>
  <si>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</si>
  <si>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</si>
  <si>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</si>
  <si>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</si>
  <si>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</si>
  <si>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</si>
  <si>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</si>
  <si>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</si>
  <si>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</si>
  <si>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</si>
  <si>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</si>
  <si>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</si>
  <si>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</si>
  <si>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</si>
  <si>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</si>
  <si>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</si>
  <si>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</si>
  <si>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</si>
  <si>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</si>
  <si>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</si>
  <si>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</si>
  <si>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</si>
  <si>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</si>
  <si>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</si>
  <si>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</si>
  <si>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</si>
  <si>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</si>
  <si>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</si>
  <si>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</si>
  <si>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</si>
  <si>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</si>
  <si>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</si>
  <si>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</si>
  <si>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</si>
  <si>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</si>
  <si>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</si>
  <si>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</si>
  <si>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</si>
  <si>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</si>
  <si>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</si>
  <si>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</si>
  <si>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</si>
  <si>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</si>
  <si>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</si>
  <si>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</si>
  <si>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</si>
  <si>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</si>
  <si>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</si>
  <si>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</si>
  <si>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</si>
  <si>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</si>
  <si>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</si>
  <si>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</si>
  <si>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</si>
  <si>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</si>
  <si>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</si>
  <si>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</si>
  <si>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</si>
  <si>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</si>
  <si>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</si>
  <si>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</si>
  <si>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</si>
  <si>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</si>
  <si>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</si>
  <si>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</si>
  <si>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</si>
  <si>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</si>
  <si>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</si>
  <si>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</si>
  <si>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</si>
  <si>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</si>
  <si>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</si>
  <si>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</si>
  <si>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</si>
  <si>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</si>
  <si>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</si>
  <si>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</si>
  <si>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</si>
  <si>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</si>
  <si>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</si>
  <si>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</si>
  <si>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</si>
  <si>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</si>
  <si>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</si>
  <si>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</si>
  <si>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</si>
  <si>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</si>
  <si>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</si>
  <si>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</si>
  <si>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</si>
  <si>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</si>
  <si>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</si>
  <si>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</si>
  <si>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</si>
  <si>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</si>
  <si>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</si>
  <si>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</si>
  <si>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</si>
  <si>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</si>
  <si>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</si>
  <si>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</si>
  <si>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</si>
  <si>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</si>
  <si>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</si>
  <si>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</si>
  <si>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</si>
  <si>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</si>
  <si>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</si>
  <si>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</si>
  <si>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</si>
  <si>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</si>
  <si>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</si>
  <si>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</si>
  <si>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</si>
  <si>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</si>
  <si>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</si>
  <si>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</si>
  <si>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</si>
  <si>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</si>
  <si>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</si>
  <si>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</si>
  <si>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</si>
  <si>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</si>
  <si>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</si>
  <si>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</si>
  <si>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</si>
  <si>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</si>
  <si>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</si>
  <si>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</si>
  <si>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</si>
  <si>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</si>
  <si>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</si>
  <si>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</si>
  <si>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</si>
  <si>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</si>
  <si>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</si>
  <si>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</si>
  <si>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</si>
  <si>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</si>
  <si>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</si>
  <si>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</si>
  <si>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</si>
  <si>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</si>
  <si>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</si>
  <si>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</si>
  <si>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</si>
  <si>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</si>
  <si>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</si>
  <si>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</si>
  <si>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</si>
  <si>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</si>
  <si>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</si>
  <si>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</si>
  <si>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</si>
  <si>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</si>
  <si>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</si>
  <si>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</si>
  <si>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</si>
  <si>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</si>
  <si>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</si>
  <si>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</si>
  <si>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</si>
  <si>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</si>
  <si>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</si>
  <si>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</si>
  <si>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</si>
  <si>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</si>
  <si>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</si>
  <si>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</si>
  <si>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</si>
  <si>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</si>
  <si>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</si>
  <si>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</si>
  <si>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</si>
  <si>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</si>
  <si>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</si>
  <si>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</si>
  <si>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</si>
  <si>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</si>
  <si>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</si>
  <si>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</si>
  <si>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</si>
  <si>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</si>
  <si>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</si>
  <si>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</si>
  <si>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</si>
  <si>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</si>
  <si>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</si>
  <si>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</si>
  <si>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</si>
  <si>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</si>
  <si>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</si>
  <si>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</si>
  <si>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</si>
  <si>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</si>
  <si>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</si>
  <si>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</si>
  <si>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</si>
  <si>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</si>
  <si>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</si>
  <si>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</si>
  <si>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</si>
  <si>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</si>
  <si>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</si>
  <si>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</si>
  <si>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</si>
  <si>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</si>
  <si>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</si>
  <si>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</si>
  <si>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</si>
  <si>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</si>
  <si>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</si>
  <si>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</si>
  <si>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</si>
  <si>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</si>
  <si>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</si>
  <si>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</si>
  <si>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</si>
  <si>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</si>
  <si>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</si>
  <si>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</si>
  <si>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</si>
  <si>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</si>
  <si>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</si>
  <si>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</si>
  <si>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</si>
  <si>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</si>
  <si>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</si>
  <si>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</si>
  <si>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</si>
  <si>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</si>
  <si>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</si>
  <si>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</si>
  <si>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</si>
  <si>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</si>
  <si>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</si>
  <si>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</si>
  <si>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</si>
  <si>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</si>
  <si>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</si>
  <si>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</si>
  <si>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</si>
  <si>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</si>
  <si>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</si>
  <si>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</si>
  <si>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</si>
  <si>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</si>
  <si>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</si>
  <si>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</si>
  <si>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</si>
  <si>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</si>
  <si>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</si>
  <si>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</si>
  <si>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</si>
  <si>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</si>
  <si>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</si>
  <si>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</si>
  <si>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</si>
  <si>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</si>
  <si>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</si>
  <si>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</si>
  <si>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</si>
  <si>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</si>
  <si>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</si>
  <si>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</si>
  <si>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</si>
  <si>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</si>
  <si>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</si>
  <si>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</si>
  <si>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</si>
  <si>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</si>
  <si>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</si>
  <si>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</si>
  <si>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</si>
  <si>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</si>
  <si>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</si>
  <si>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</si>
  <si>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</si>
  <si>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</si>
  <si>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</si>
  <si>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</si>
  <si>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</si>
  <si>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</si>
  <si>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</si>
  <si>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</si>
  <si>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</si>
  <si>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</si>
  <si>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</si>
  <si>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</si>
  <si>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</si>
  <si>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</si>
  <si>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</si>
  <si>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</si>
  <si>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</si>
  <si>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</si>
  <si>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</si>
  <si>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</si>
  <si>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</si>
  <si>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</si>
  <si>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</si>
  <si>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</si>
  <si>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川崎市川崎区浅野町1番17号</t>
    <rPh sb="0" eb="3">
      <t>カワサキシ</t>
    </rPh>
    <rPh sb="3" eb="6">
      <t>カワサキク</t>
    </rPh>
    <rPh sb="6" eb="9">
      <t>アサノマチ</t>
    </rPh>
    <rPh sb="10" eb="11">
      <t>バン</t>
    </rPh>
    <rPh sb="13" eb="14">
      <t>ゴウ</t>
    </rPh>
    <phoneticPr fontId="3"/>
  </si>
  <si>
    <t>第一コンクリート株式会社代表　　　　　　　　　　　　　　　　　　　　取締役社長　　市瀬　　明宏</t>
    <rPh sb="0" eb="2">
      <t>ダイイチ</t>
    </rPh>
    <rPh sb="8" eb="12">
      <t>カブシキガイシャ</t>
    </rPh>
    <rPh sb="12" eb="14">
      <t>ダイヒョウ</t>
    </rPh>
    <rPh sb="34" eb="39">
      <t>トリシマリヤクシャチョウ</t>
    </rPh>
    <rPh sb="41" eb="43">
      <t>イチセ</t>
    </rPh>
    <rPh sb="45" eb="47">
      <t>アキヒロ</t>
    </rPh>
    <phoneticPr fontId="3"/>
  </si>
  <si>
    <t>第一コンクリート株式会社　　本牧工場</t>
    <rPh sb="0" eb="2">
      <t>ダイイチ</t>
    </rPh>
    <rPh sb="8" eb="12">
      <t>カブシキガイシャ</t>
    </rPh>
    <rPh sb="14" eb="18">
      <t>ホンモクコウジョウ</t>
    </rPh>
    <phoneticPr fontId="3"/>
  </si>
  <si>
    <t>横浜市中区錦町7番地</t>
    <rPh sb="0" eb="3">
      <t>ヨコハマシ</t>
    </rPh>
    <rPh sb="3" eb="5">
      <t>ナカク</t>
    </rPh>
    <rPh sb="5" eb="7">
      <t>ニシキマチ</t>
    </rPh>
    <rPh sb="8" eb="9">
      <t>バン</t>
    </rPh>
    <rPh sb="9" eb="10">
      <t>チ</t>
    </rPh>
    <phoneticPr fontId="3"/>
  </si>
  <si>
    <t>045-621-1191</t>
    <phoneticPr fontId="3"/>
  </si>
  <si>
    <t>生コンクリートの製造</t>
    <rPh sb="0" eb="1">
      <t>ナマ</t>
    </rPh>
    <rPh sb="8" eb="10">
      <t>セイゾウ</t>
    </rPh>
    <phoneticPr fontId="3"/>
  </si>
  <si>
    <t>令和   6 年    6月    12日</t>
    <phoneticPr fontId="3"/>
  </si>
  <si>
    <t>044-322-5541</t>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</si>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</sst>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59">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Alignment="1">
      <alignment vertical="center" shrinkToFit="1"/>
    </xf>
    <xf numFmtId="0" fontId="7" fillId="0" borderId="56" xfId="0" applyFont="1" applyBorder="1">
      <alignment vertical="center"/>
    </xf>
    <xf numFmtId="0" fontId="4" fillId="0" borderId="18" xfId="0" applyFont="1" applyBorder="1" applyAlignment="1" applyProtection="1">
      <alignment horizontal="center" vertical="center" shrinkToFit="1"/>
      <protection locked="0"/>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lignment vertical="center"/>
    </xf>
    <xf numFmtId="0" fontId="4" fillId="0" borderId="14" xfId="0" applyFont="1" applyBorder="1" applyAlignment="1">
      <alignment horizontal="distributed" vertical="center"/>
    </xf>
    <xf numFmtId="0" fontId="4" fillId="0" borderId="1" xfId="4" applyFont="1" applyBorder="1" applyAlignment="1" applyProtection="1">
      <alignment vertical="center"/>
      <protection locked="0"/>
    </xf>
    <xf numFmtId="0" fontId="4" fillId="0" borderId="15" xfId="4" applyFont="1" applyBorder="1" applyAlignment="1" applyProtection="1">
      <alignment vertical="center" wrapText="1"/>
      <protection locked="0"/>
    </xf>
    <xf numFmtId="0" fontId="4" fillId="0" borderId="61" xfId="4" applyFont="1" applyBorder="1" applyAlignment="1">
      <alignment vertical="top"/>
    </xf>
    <xf numFmtId="49" fontId="4" fillId="0" borderId="0" xfId="0" applyNumberFormat="1" applyFont="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lignment vertical="center"/>
    </xf>
    <xf numFmtId="0" fontId="5" fillId="0" borderId="103" xfId="0" applyFont="1" applyBorder="1">
      <alignment vertical="center"/>
    </xf>
    <xf numFmtId="0" fontId="5" fillId="0" borderId="104" xfId="0" applyFont="1" applyBorder="1">
      <alignment vertical="center"/>
    </xf>
    <xf numFmtId="0" fontId="5" fillId="0" borderId="105" xfId="0" applyFont="1" applyBorder="1">
      <alignment vertical="center"/>
    </xf>
    <xf numFmtId="0" fontId="5" fillId="0" borderId="1" xfId="0" applyFont="1" applyBorder="1">
      <alignment vertical="center"/>
    </xf>
    <xf numFmtId="0" fontId="5" fillId="0" borderId="76" xfId="0" applyFont="1" applyBorder="1">
      <alignment vertical="center"/>
    </xf>
    <xf numFmtId="49" fontId="5" fillId="0" borderId="84" xfId="0" applyNumberFormat="1" applyFont="1" applyBorder="1">
      <alignment vertical="center"/>
    </xf>
    <xf numFmtId="0" fontId="5" fillId="0" borderId="84" xfId="0" applyFont="1" applyBorder="1" applyAlignment="1">
      <alignment vertical="center" shrinkToFit="1"/>
    </xf>
    <xf numFmtId="49" fontId="5" fillId="0" borderId="106" xfId="0" applyNumberFormat="1" applyFont="1" applyBorder="1">
      <alignment vertical="center"/>
    </xf>
    <xf numFmtId="0" fontId="5" fillId="0" borderId="84" xfId="0" applyFont="1" applyBorder="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lignment vertical="center"/>
    </xf>
    <xf numFmtId="0" fontId="5" fillId="0" borderId="113" xfId="0" applyFont="1" applyBorder="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13"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0" fillId="0" borderId="13" xfId="0" applyBorder="1" applyAlignment="1" applyProtection="1">
      <alignment vertical="center" shrinkToFit="1"/>
      <protection locked="0"/>
    </xf>
    <xf numFmtId="0" fontId="4" fillId="0" borderId="0" xfId="4" applyFont="1" applyAlignment="1">
      <alignment horizontal="center"/>
    </xf>
    <xf numFmtId="0" fontId="0" fillId="0" borderId="1" xfId="0" applyBorder="1">
      <alignment vertical="center"/>
    </xf>
    <xf numFmtId="0" fontId="4" fillId="0" borderId="82" xfId="4" applyFont="1" applyBorder="1" applyAlignment="1">
      <alignment vertical="center"/>
    </xf>
    <xf numFmtId="0" fontId="4" fillId="0" borderId="16" xfId="4" applyFont="1" applyBorder="1" applyAlignment="1">
      <alignment horizontal="left" vertical="center"/>
    </xf>
    <xf numFmtId="0" fontId="0" fillId="0" borderId="61" xfId="4" applyFont="1" applyBorder="1" applyAlignment="1">
      <alignment vertical="top"/>
    </xf>
    <xf numFmtId="0" fontId="4" fillId="0" borderId="0" xfId="4" applyFont="1" applyAlignment="1">
      <alignment vertical="top"/>
    </xf>
    <xf numFmtId="0" fontId="4" fillId="0" borderId="17" xfId="4" applyFont="1" applyBorder="1" applyAlignment="1">
      <alignment vertical="top"/>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6" fillId="0" borderId="116" xfId="0" applyFont="1" applyBorder="1" applyAlignment="1">
      <alignment horizontal="center" vertical="center"/>
    </xf>
    <xf numFmtId="0" fontId="6" fillId="0" borderId="9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xf numFmtId="0" fontId="36" fillId="0" borderId="0" xfId="0" applyFont="1">
      <alignment vertical="center"/>
    </xf>
    <xf numFmtId="0" fontId="36" fillId="0" borderId="0" xfId="4" applyFont="1"/>
    <xf numFmtId="49" fontId="36" fillId="0" borderId="0" xfId="0" applyNumberFormat="1" applyFo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xf numFmtId="0" fontId="4" fillId="0" borderId="18" xfId="0" applyFont="1" applyBorder="1" applyAlignment="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0" fillId="0" borderId="14" xfId="0" applyBorder="1" applyAlignment="1">
      <alignment vertical="center" shrinkToFit="1"/>
    </xf>
    <xf numFmtId="0" fontId="0" fillId="0" borderId="14" xfId="0" applyBorder="1" applyAlignment="1">
      <alignment horizontal="center" vertical="center" shrinkToFit="1"/>
    </xf>
    <xf numFmtId="0" fontId="4" fillId="0" borderId="23" xfId="4" applyFont="1" applyBorder="1" applyAlignment="1">
      <alignment horizontal="center" vertical="center"/>
    </xf>
    <xf numFmtId="0" fontId="4" fillId="0" borderId="15" xfId="0" applyFont="1" applyBorder="1" applyAlignment="1">
      <alignment vertical="center" wrapText="1"/>
    </xf>
    <xf numFmtId="0" fontId="4" fillId="0" borderId="82" xfId="4" applyFont="1" applyBorder="1" applyAlignment="1">
      <alignment horizontal="distributed" vertical="center"/>
    </xf>
    <xf numFmtId="0" fontId="4" fillId="0" borderId="16" xfId="0" applyFont="1" applyBorder="1" applyAlignment="1">
      <alignmen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wrapText="1"/>
    </xf>
    <xf numFmtId="0" fontId="4" fillId="0" borderId="17"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15" xfId="4"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8" fillId="0" borderId="0" xfId="4" applyFont="1"/>
    <xf numFmtId="0" fontId="1" fillId="0" borderId="1" xfId="0" applyFont="1" applyBorder="1">
      <alignment vertical="center"/>
    </xf>
    <xf numFmtId="0" fontId="1" fillId="0" borderId="13" xfId="0" applyFont="1" applyBorder="1" applyAlignment="1">
      <alignment vertical="center" shrinkToFit="1"/>
    </xf>
    <xf numFmtId="0" fontId="1" fillId="0" borderId="14" xfId="0" applyFont="1" applyBorder="1" applyAlignment="1">
      <alignment horizontal="center" vertical="center" shrinkToFi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1" xfId="4" applyFont="1" applyBorder="1" applyAlignment="1">
      <alignment vertical="top"/>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38" fontId="49" fillId="0" borderId="0" xfId="0" applyNumberFormat="1" applyFont="1">
      <alignment vertical="center"/>
    </xf>
    <xf numFmtId="38" fontId="50" fillId="0" borderId="0" xfId="1" applyFont="1" applyAlignment="1">
      <alignment vertical="center"/>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6" fillId="0" borderId="14"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8" fillId="0" borderId="61" xfId="4" applyFont="1" applyBorder="1" applyAlignment="1">
      <alignment vertical="center" wrapText="1"/>
    </xf>
    <xf numFmtId="0" fontId="8" fillId="0" borderId="17" xfId="4" applyFont="1" applyBorder="1" applyAlignment="1">
      <alignment vertical="center" wrapTex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6" fillId="0" borderId="161" xfId="0" applyFont="1" applyBorder="1">
      <alignment vertical="center"/>
    </xf>
    <xf numFmtId="0" fontId="22" fillId="0" borderId="61" xfId="4" applyFont="1" applyBorder="1" applyAlignment="1">
      <alignment horizontal="center" vertical="top" wrapText="1"/>
    </xf>
    <xf numFmtId="0" fontId="22" fillId="0" borderId="0" xfId="4" applyFont="1" applyAlignment="1">
      <alignment horizontal="center" vertical="top" wrapText="1"/>
    </xf>
    <xf numFmtId="0" fontId="4" fillId="0" borderId="0" xfId="0" applyFont="1" applyAlignment="1">
      <alignment vertical="top" wrapText="1"/>
    </xf>
    <xf numFmtId="0" fontId="4" fillId="0" borderId="17" xfId="0" applyFont="1" applyBorder="1" applyAlignment="1">
      <alignment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Alignment="1">
      <alignment horizontal="center"/>
    </xf>
    <xf numFmtId="0" fontId="1" fillId="0" borderId="0" xfId="0" applyFont="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23" xfId="4" applyFont="1" applyBorder="1" applyAlignment="1">
      <alignment horizontal="center" vertical="center"/>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1" fillId="0" borderId="84" xfId="4" applyFont="1" applyBorder="1" applyAlignment="1">
      <alignment horizontal="center" vertical="center"/>
    </xf>
    <xf numFmtId="0" fontId="4" fillId="0" borderId="13" xfId="0" applyFont="1" applyBorder="1" applyAlignment="1">
      <alignment horizontal="center" vertical="center" shrinkToFit="1"/>
    </xf>
    <xf numFmtId="0" fontId="1" fillId="0" borderId="13" xfId="0" applyFont="1" applyBorder="1" applyAlignment="1">
      <alignment horizontal="center" vertical="center" shrinkToFit="1"/>
    </xf>
    <xf numFmtId="0" fontId="4" fillId="0" borderId="82"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5" fillId="0" borderId="33" xfId="4" applyFont="1" applyBorder="1" applyAlignment="1">
      <alignment horizontal="center" vertical="center" wrapText="1"/>
    </xf>
    <xf numFmtId="0" fontId="1" fillId="0" borderId="0" xfId="0" applyFont="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vertical="center" wrapText="1"/>
    </xf>
    <xf numFmtId="0" fontId="1" fillId="0" borderId="0" xfId="0" applyFont="1" applyAlignment="1">
      <alignment vertical="center" wrapText="1"/>
    </xf>
    <xf numFmtId="0" fontId="1" fillId="0" borderId="34"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1" xfId="0" applyFont="1" applyBorder="1">
      <alignment vertical="center"/>
    </xf>
    <xf numFmtId="0" fontId="4" fillId="0" borderId="16" xfId="0" applyFont="1" applyBorder="1">
      <alignment vertical="center"/>
    </xf>
    <xf numFmtId="0" fontId="4" fillId="0" borderId="85"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5" xfId="0" applyFont="1" applyFill="1" applyBorder="1" applyProtection="1">
      <alignment vertical="center"/>
      <protection locked="0"/>
    </xf>
    <xf numFmtId="0" fontId="4" fillId="5" borderId="13" xfId="0" applyFont="1" applyFill="1" applyBorder="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0" xfId="4" applyFont="1" applyFill="1" applyAlignment="1" applyProtection="1">
      <alignment horizontal="left"/>
      <protection locked="0"/>
    </xf>
    <xf numFmtId="0" fontId="4" fillId="7" borderId="34" xfId="4" applyFont="1" applyFill="1" applyBorder="1" applyAlignment="1" applyProtection="1">
      <alignment horizontal="left"/>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4" fillId="0" borderId="0" xfId="1" applyFont="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145" xfId="1" applyFont="1" applyBorder="1" applyAlignment="1">
      <alignment vertical="center" wrapText="1"/>
    </xf>
    <xf numFmtId="38" fontId="4" fillId="0" borderId="146" xfId="1" applyFont="1" applyBorder="1" applyAlignment="1">
      <alignment vertical="center" wrapText="1"/>
    </xf>
    <xf numFmtId="38" fontId="4" fillId="0" borderId="131" xfId="1" applyFont="1" applyBorder="1" applyAlignment="1">
      <alignment horizontal="center" vertical="center" wrapText="1"/>
    </xf>
    <xf numFmtId="38" fontId="4" fillId="0" borderId="47" xfId="1" applyFont="1" applyBorder="1" applyAlignment="1">
      <alignment horizontal="center"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0" fontId="0" fillId="0" borderId="133" xfId="0" applyBorder="1" applyProtection="1">
      <alignment vertical="center"/>
      <protection locked="0"/>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0" xfId="1" applyFont="1" applyBorder="1" applyAlignment="1">
      <alignment horizontal="center" vertical="center" wrapText="1"/>
    </xf>
    <xf numFmtId="177" fontId="4" fillId="3" borderId="23" xfId="1" applyNumberFormat="1" applyFont="1" applyFill="1" applyBorder="1" applyAlignment="1" applyProtection="1">
      <alignment vertical="center" shrinkToFit="1"/>
      <protection locked="0"/>
    </xf>
    <xf numFmtId="177" fontId="4" fillId="3" borderId="14"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23" xfId="1" applyFont="1" applyBorder="1" applyAlignment="1">
      <alignment vertical="center" wrapText="1"/>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 fillId="0" borderId="0" xfId="1" applyFont="1" applyAlignment="1">
      <alignment horizontal="center" vertical="center" textRotation="180" wrapTex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4" fillId="0" borderId="23" xfId="0" applyFont="1" applyBorder="1" applyAlignment="1">
      <alignment horizontal="center" vertical="center" wrapText="1"/>
    </xf>
    <xf numFmtId="0" fontId="0" fillId="0" borderId="15" xfId="0" applyBorder="1" applyAlignment="1">
      <alignment horizontal="center" vertical="center" wrapText="1"/>
    </xf>
    <xf numFmtId="0" fontId="4" fillId="0" borderId="14" xfId="0" applyFont="1" applyBorder="1" applyAlignment="1">
      <alignment horizontal="center" vertical="center" wrapText="1"/>
    </xf>
    <xf numFmtId="181" fontId="4" fillId="0" borderId="162" xfId="4" applyNumberFormat="1" applyFont="1" applyBorder="1" applyAlignment="1">
      <alignment horizontal="center" vertical="center" wrapText="1"/>
    </xf>
    <xf numFmtId="0" fontId="0" fillId="0" borderId="14" xfId="0" applyBorder="1" applyAlignment="1">
      <alignment horizontal="center" vertical="center" wrapText="1"/>
    </xf>
    <xf numFmtId="0" fontId="4" fillId="0" borderId="85" xfId="0" applyFont="1" applyBorder="1" applyAlignment="1">
      <alignment horizontal="left" vertical="center" wrapText="1"/>
    </xf>
    <xf numFmtId="0" fontId="0" fillId="0" borderId="13" xfId="0" applyBorder="1" applyAlignment="1">
      <alignment horizontal="left" vertical="center"/>
    </xf>
    <xf numFmtId="0" fontId="0" fillId="0" borderId="18" xfId="0" applyBorder="1" applyAlignment="1">
      <alignment horizontal="left" vertical="center"/>
    </xf>
    <xf numFmtId="0" fontId="4" fillId="0" borderId="2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4" xfId="0" applyNumberFormat="1" applyBorder="1" applyAlignment="1">
      <alignment horizontal="left"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4" xfId="0" applyNumberFormat="1" applyFont="1" applyBorder="1" applyAlignment="1"/>
    <xf numFmtId="178" fontId="0" fillId="0" borderId="33" xfId="0" applyNumberFormat="1" applyBorder="1" applyAlignment="1">
      <alignment horizontal="center" vertical="center"/>
    </xf>
    <xf numFmtId="178" fontId="0" fillId="0" borderId="0" xfId="0" applyNumberFormat="1" applyAlignment="1">
      <alignment horizontal="center" vertical="center"/>
    </xf>
    <xf numFmtId="0" fontId="4" fillId="0" borderId="0" xfId="4" applyFont="1" applyAlignment="1">
      <alignment horizontal="left"/>
    </xf>
    <xf numFmtId="0" fontId="4" fillId="0" borderId="34" xfId="4" applyFont="1" applyBorder="1" applyAlignment="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5" xfId="4" applyFont="1" applyBorder="1" applyAlignment="1">
      <alignment horizontal="center" vertical="center" wrapText="1"/>
    </xf>
    <xf numFmtId="0" fontId="0" fillId="0" borderId="33" xfId="4" applyFont="1" applyBorder="1" applyAlignment="1">
      <alignment vertical="top" wrapText="1"/>
    </xf>
    <xf numFmtId="0" fontId="2" fillId="0" borderId="0" xfId="4" applyAlignment="1">
      <alignment vertical="top" wrapText="1"/>
    </xf>
    <xf numFmtId="0" fontId="2" fillId="0" borderId="34" xfId="4" applyBorder="1" applyAlignment="1">
      <alignment vertical="top" wrapText="1"/>
    </xf>
    <xf numFmtId="178" fontId="4" fillId="0" borderId="82"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85" xfId="4" applyNumberFormat="1" applyFont="1" applyBorder="1" applyAlignment="1">
      <alignment vertical="center" wrapText="1"/>
    </xf>
    <xf numFmtId="178" fontId="4" fillId="0" borderId="13" xfId="4" applyNumberFormat="1" applyFont="1" applyBorder="1" applyAlignment="1">
      <alignment vertical="center" wrapText="1"/>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178" fontId="4" fillId="0" borderId="82"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85" xfId="0" applyNumberFormat="1" applyFont="1" applyBorder="1">
      <alignment vertical="center"/>
    </xf>
    <xf numFmtId="178" fontId="4" fillId="0" borderId="13" xfId="0" applyNumberFormat="1" applyFont="1" applyBorder="1">
      <alignment vertical="center"/>
    </xf>
    <xf numFmtId="0" fontId="0" fillId="0" borderId="1" xfId="0" applyBorder="1" applyAlignment="1">
      <alignment horizontal="center" vertical="center"/>
    </xf>
    <xf numFmtId="0" fontId="0" fillId="0" borderId="16" xfId="0" applyBorder="1" applyAlignment="1">
      <alignment horizontal="center" vertical="center"/>
    </xf>
    <xf numFmtId="179" fontId="4" fillId="0" borderId="85"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179" fontId="4" fillId="0" borderId="18" xfId="0" applyNumberFormat="1" applyFont="1" applyBorder="1" applyAlignment="1">
      <alignment horizontal="center" vertical="center" wrapText="1"/>
    </xf>
    <xf numFmtId="0" fontId="4" fillId="0" borderId="14" xfId="4" applyFont="1" applyBorder="1" applyAlignment="1">
      <alignment horizontal="left" vertical="center" wrapText="1"/>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4" fillId="0" borderId="15" xfId="4" applyFont="1" applyBorder="1" applyAlignment="1" applyProtection="1">
      <alignment vertical="center" wrapText="1"/>
      <protection locked="0"/>
    </xf>
    <xf numFmtId="0" fontId="0" fillId="0" borderId="84" xfId="4" applyFont="1" applyBorder="1" applyAlignment="1">
      <alignment horizontal="center" vertical="center"/>
    </xf>
    <xf numFmtId="0" fontId="2" fillId="0" borderId="84" xfId="4" applyBorder="1" applyAlignment="1">
      <alignment horizontal="center" vertical="center"/>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0" xfId="0" applyAlignment="1">
      <alignment horizontal="center"/>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8325" y="2190750"/>
          <a:ext cx="657225"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8325" y="2200275"/>
          <a:ext cx="657225"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8325" y="2219325"/>
          <a:ext cx="65722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0750"/>
          <a:ext cx="6572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44"/>
  <sheetViews>
    <sheetView showGridLines="0" tabSelected="1" view="pageBreakPreview" topLeftCell="B22" zoomScaleNormal="100" zoomScaleSheetLayoutView="100" workbookViewId="0">
      <selection activeCell="Q49" sqref="Q49"/>
    </sheetView>
  </sheetViews>
  <sheetFormatPr defaultColWidth="9" defaultRowHeight="12" x14ac:dyDescent="0.15"/>
  <cols>
    <col min="1" max="1" width="1" style="22" customWidth="1"/>
    <col min="2" max="2" width="3.375" style="22" customWidth="1"/>
    <col min="3" max="3" width="3.375" style="21" customWidth="1"/>
    <col min="4" max="4" width="3.87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8" width="9" style="21"/>
    <col min="19" max="19" width="10.75" style="21" customWidth="1"/>
    <col min="20" max="20" width="9" style="21"/>
    <col min="21" max="21" width="13.375" style="21" customWidth="1"/>
    <col min="22" max="27" width="9" style="21"/>
    <col min="28" max="28" width="33.75" style="21" customWidth="1"/>
    <col min="29" max="16384" width="9" style="21"/>
  </cols>
  <sheetData>
    <row r="2" spans="1:25" ht="13.5" x14ac:dyDescent="0.15">
      <c r="C2" s="20" t="s">
        <v>50</v>
      </c>
    </row>
    <row r="3" spans="1:25" ht="13.5" x14ac:dyDescent="0.15">
      <c r="C3" s="20" t="s">
        <v>159</v>
      </c>
    </row>
    <row r="4" spans="1:25" s="73" customFormat="1" ht="13.5" x14ac:dyDescent="0.15">
      <c r="A4" s="72"/>
      <c r="B4" s="72"/>
      <c r="C4" s="20" t="s">
        <v>358</v>
      </c>
      <c r="E4" s="92"/>
    </row>
    <row r="5" spans="1:25" s="284" customFormat="1" ht="13.5" x14ac:dyDescent="0.15">
      <c r="A5" s="282"/>
      <c r="B5" s="282"/>
      <c r="C5" s="287" t="s">
        <v>345</v>
      </c>
      <c r="E5" s="285"/>
    </row>
    <row r="6" spans="1:25" ht="13.5" x14ac:dyDescent="0.15">
      <c r="C6" s="20"/>
    </row>
    <row r="7" spans="1:25" ht="13.5" x14ac:dyDescent="0.15">
      <c r="C7" s="20" t="s">
        <v>2</v>
      </c>
      <c r="Q7" s="20"/>
    </row>
    <row r="8" spans="1:25" s="284" customFormat="1" ht="13.5" x14ac:dyDescent="0.15">
      <c r="A8" s="282"/>
      <c r="B8" s="282"/>
      <c r="C8" s="287" t="s">
        <v>347</v>
      </c>
      <c r="D8" s="288"/>
      <c r="E8" s="288"/>
      <c r="F8" s="288"/>
      <c r="G8" s="289"/>
      <c r="H8" s="289"/>
      <c r="I8" s="289"/>
      <c r="J8" s="289"/>
      <c r="K8" s="289"/>
      <c r="L8" s="289"/>
      <c r="M8" s="289"/>
      <c r="N8" s="289"/>
      <c r="O8" s="289"/>
      <c r="P8" s="289"/>
      <c r="Q8" s="289"/>
      <c r="R8" s="289"/>
      <c r="W8" s="283"/>
      <c r="X8" s="283"/>
      <c r="Y8" s="286"/>
    </row>
    <row r="9" spans="1:25" s="284" customFormat="1" ht="13.5" x14ac:dyDescent="0.15">
      <c r="A9" s="282"/>
      <c r="B9" s="282"/>
      <c r="C9" s="287"/>
      <c r="D9" s="287" t="s">
        <v>434</v>
      </c>
      <c r="E9" s="288"/>
      <c r="F9" s="288"/>
      <c r="G9" s="289"/>
      <c r="H9" s="289"/>
      <c r="I9" s="289"/>
      <c r="J9" s="289"/>
      <c r="K9" s="289"/>
      <c r="L9" s="289"/>
      <c r="M9" s="289"/>
      <c r="N9" s="289"/>
      <c r="O9" s="289"/>
      <c r="P9" s="289"/>
      <c r="Q9" s="289"/>
      <c r="R9" s="289"/>
      <c r="W9" s="283"/>
      <c r="X9" s="283"/>
      <c r="Y9" s="286"/>
    </row>
    <row r="10" spans="1:25" s="284" customFormat="1" ht="13.5" x14ac:dyDescent="0.15">
      <c r="A10" s="282"/>
      <c r="B10" s="282"/>
      <c r="C10" s="289"/>
      <c r="D10" s="289"/>
      <c r="E10" s="287" t="s">
        <v>436</v>
      </c>
      <c r="F10" s="289"/>
      <c r="G10" s="289"/>
      <c r="H10" s="289"/>
      <c r="I10" s="289"/>
      <c r="J10" s="289"/>
      <c r="K10" s="289"/>
      <c r="L10" s="289"/>
      <c r="M10" s="289"/>
      <c r="N10" s="289"/>
      <c r="O10" s="289"/>
      <c r="P10" s="289"/>
      <c r="Q10" s="289"/>
      <c r="R10" s="289"/>
      <c r="W10" s="283"/>
      <c r="X10" s="283"/>
      <c r="Y10" s="286"/>
    </row>
    <row r="11" spans="1:25" ht="13.5" x14ac:dyDescent="0.15">
      <c r="C11" s="287" t="s">
        <v>348</v>
      </c>
      <c r="D11" s="289"/>
      <c r="E11" s="289"/>
      <c r="F11" s="289"/>
      <c r="G11" s="289"/>
      <c r="H11" s="289"/>
      <c r="I11" s="289"/>
      <c r="J11" s="289"/>
      <c r="K11" s="289"/>
      <c r="L11" s="289"/>
      <c r="M11" s="289"/>
      <c r="N11" s="289"/>
      <c r="O11" s="289"/>
      <c r="P11" s="289"/>
      <c r="Q11" s="289"/>
      <c r="R11" s="289"/>
      <c r="W11" s="20"/>
      <c r="X11" s="20"/>
      <c r="Y11" s="276"/>
    </row>
    <row r="12" spans="1:25" ht="13.5" x14ac:dyDescent="0.15">
      <c r="C12" s="287" t="s">
        <v>349</v>
      </c>
      <c r="D12" s="289"/>
      <c r="E12" s="289"/>
      <c r="F12" s="289"/>
      <c r="G12" s="289"/>
      <c r="H12" s="289"/>
      <c r="I12" s="289"/>
      <c r="J12" s="289"/>
      <c r="K12" s="289"/>
      <c r="L12" s="289"/>
      <c r="M12" s="289"/>
      <c r="N12" s="289"/>
      <c r="O12" s="289"/>
      <c r="P12" s="289"/>
      <c r="Q12" s="289"/>
      <c r="R12" s="289"/>
      <c r="W12" s="20"/>
      <c r="X12" s="20"/>
      <c r="Y12" s="276"/>
    </row>
    <row r="13" spans="1:25" ht="13.5" x14ac:dyDescent="0.15">
      <c r="C13" s="287" t="s">
        <v>350</v>
      </c>
      <c r="D13" s="289"/>
      <c r="E13" s="289"/>
      <c r="F13" s="289"/>
      <c r="G13" s="289"/>
      <c r="H13" s="289"/>
      <c r="I13" s="289"/>
      <c r="J13" s="289"/>
      <c r="K13" s="289"/>
      <c r="L13" s="289"/>
      <c r="M13" s="289"/>
      <c r="N13" s="289"/>
      <c r="O13" s="289"/>
      <c r="P13" s="289"/>
      <c r="Q13" s="289"/>
      <c r="R13" s="289"/>
      <c r="X13" s="20"/>
      <c r="Y13" s="276"/>
    </row>
    <row r="14" spans="1:25" ht="13.5" x14ac:dyDescent="0.15">
      <c r="C14" s="287"/>
      <c r="D14" s="289"/>
      <c r="E14" s="289"/>
      <c r="F14" s="289"/>
      <c r="G14" s="289"/>
      <c r="H14" s="289"/>
      <c r="I14" s="289"/>
      <c r="J14" s="289"/>
      <c r="K14" s="289"/>
      <c r="L14" s="289"/>
      <c r="M14" s="289"/>
      <c r="N14" s="289"/>
      <c r="O14" s="289"/>
      <c r="P14" s="289"/>
      <c r="Q14" s="289"/>
      <c r="R14" s="289"/>
      <c r="X14" s="20"/>
      <c r="Y14" s="276"/>
    </row>
    <row r="15" spans="1:25" ht="13.5" x14ac:dyDescent="0.15">
      <c r="B15" s="72"/>
      <c r="C15" s="287" t="s">
        <v>435</v>
      </c>
      <c r="D15" s="290"/>
      <c r="E15" s="290"/>
      <c r="F15" s="289"/>
      <c r="G15" s="289"/>
      <c r="H15" s="289"/>
      <c r="I15" s="289"/>
      <c r="J15" s="289"/>
      <c r="K15" s="289"/>
      <c r="L15" s="289"/>
      <c r="M15" s="289"/>
      <c r="N15" s="289"/>
      <c r="O15" s="289"/>
      <c r="P15" s="289"/>
      <c r="Q15" s="289"/>
      <c r="R15" s="289"/>
      <c r="W15" s="20"/>
      <c r="X15" s="20"/>
      <c r="Y15" s="276"/>
    </row>
    <row r="16" spans="1:25" s="73" customFormat="1" ht="13.5" x14ac:dyDescent="0.15">
      <c r="A16" s="72"/>
      <c r="B16" s="72"/>
      <c r="C16" s="287" t="s">
        <v>342</v>
      </c>
      <c r="D16" s="290"/>
      <c r="E16" s="290"/>
      <c r="F16" s="290"/>
      <c r="G16" s="290"/>
      <c r="H16" s="290"/>
      <c r="I16" s="290"/>
      <c r="J16" s="290"/>
      <c r="K16" s="290"/>
      <c r="L16" s="290"/>
      <c r="M16" s="290"/>
      <c r="N16" s="290"/>
      <c r="O16" s="290"/>
      <c r="P16" s="290"/>
      <c r="Q16" s="290"/>
      <c r="R16" s="290"/>
      <c r="W16" s="20"/>
      <c r="X16" s="280"/>
      <c r="Y16" s="280"/>
    </row>
    <row r="17" spans="1:25" ht="36.75" customHeight="1" x14ac:dyDescent="0.15">
      <c r="C17" s="495" t="s">
        <v>343</v>
      </c>
      <c r="D17" s="496"/>
      <c r="E17" s="496"/>
      <c r="F17" s="496"/>
      <c r="G17" s="496"/>
      <c r="H17" s="496"/>
      <c r="I17" s="496"/>
      <c r="J17" s="496"/>
      <c r="K17" s="496"/>
      <c r="L17" s="496"/>
      <c r="M17" s="496"/>
      <c r="N17" s="496"/>
      <c r="O17" s="496"/>
      <c r="P17" s="496"/>
      <c r="Q17" s="496"/>
      <c r="R17" s="496"/>
      <c r="S17" s="281"/>
      <c r="T17" s="281"/>
      <c r="U17" s="281"/>
      <c r="V17" s="281"/>
      <c r="W17" s="281"/>
      <c r="X17" s="281"/>
      <c r="Y17" s="276"/>
    </row>
    <row r="19" spans="1:25" ht="13.5" x14ac:dyDescent="0.15">
      <c r="C19" s="20" t="s">
        <v>3</v>
      </c>
      <c r="Q19" s="20"/>
      <c r="R19" s="20"/>
      <c r="S19" s="88"/>
    </row>
    <row r="20" spans="1:25" ht="13.5" x14ac:dyDescent="0.15">
      <c r="C20" s="493"/>
      <c r="D20" s="494"/>
      <c r="E20" s="20" t="s">
        <v>49</v>
      </c>
      <c r="Q20" s="20"/>
      <c r="R20" s="88"/>
      <c r="S20" s="88"/>
    </row>
    <row r="21" spans="1:25" ht="13.5" x14ac:dyDescent="0.15">
      <c r="C21" s="497" t="s">
        <v>354</v>
      </c>
      <c r="D21" s="498"/>
      <c r="E21" s="20" t="s">
        <v>344</v>
      </c>
      <c r="Q21" s="20"/>
      <c r="R21" s="88"/>
      <c r="S21" s="88"/>
    </row>
    <row r="22" spans="1:25" ht="13.5" x14ac:dyDescent="0.15">
      <c r="C22" s="516" t="s">
        <v>355</v>
      </c>
      <c r="D22" s="517"/>
      <c r="E22" s="20" t="s">
        <v>1</v>
      </c>
      <c r="Q22" s="20"/>
      <c r="R22" s="88"/>
      <c r="S22" s="88"/>
    </row>
    <row r="23" spans="1:25" ht="13.5" x14ac:dyDescent="0.15">
      <c r="C23" s="518" t="s">
        <v>356</v>
      </c>
      <c r="D23" s="519"/>
      <c r="E23" s="20" t="s">
        <v>46</v>
      </c>
      <c r="Q23" s="20"/>
      <c r="R23" s="20"/>
      <c r="S23" s="88"/>
    </row>
    <row r="24" spans="1:25" ht="13.5" x14ac:dyDescent="0.15">
      <c r="C24" s="520" t="s">
        <v>357</v>
      </c>
      <c r="D24" s="521"/>
      <c r="E24" s="287" t="s">
        <v>346</v>
      </c>
      <c r="Q24" s="20"/>
      <c r="R24" s="20"/>
      <c r="S24" s="88"/>
    </row>
    <row r="25" spans="1:25" ht="13.5" x14ac:dyDescent="0.15">
      <c r="E25" s="287" t="s">
        <v>351</v>
      </c>
      <c r="Q25" s="20"/>
      <c r="R25" s="20"/>
      <c r="S25" s="88"/>
    </row>
    <row r="26" spans="1:25" ht="14.25" thickBot="1" x14ac:dyDescent="0.2">
      <c r="E26" s="393"/>
      <c r="O26" s="98" t="s">
        <v>158</v>
      </c>
      <c r="Q26" s="20"/>
      <c r="R26" s="20"/>
      <c r="S26" s="88"/>
    </row>
    <row r="27" spans="1:25" ht="13.5" x14ac:dyDescent="0.15">
      <c r="A27" s="21">
        <v>14</v>
      </c>
      <c r="M27" s="499" t="s">
        <v>326</v>
      </c>
      <c r="N27" s="96" t="s">
        <v>112</v>
      </c>
      <c r="O27" s="97" t="s">
        <v>113</v>
      </c>
      <c r="Q27" s="20"/>
      <c r="R27" s="20"/>
      <c r="S27" s="88"/>
    </row>
    <row r="28" spans="1:25" ht="20.100000000000001" customHeight="1" thickBot="1" x14ac:dyDescent="0.2">
      <c r="A28" s="22">
        <f>+R86</f>
        <v>0</v>
      </c>
      <c r="C28" s="21" t="s">
        <v>295</v>
      </c>
      <c r="M28" s="500"/>
      <c r="N28" s="244" t="s">
        <v>459</v>
      </c>
      <c r="O28" s="245" t="s">
        <v>155</v>
      </c>
      <c r="Q28" s="20"/>
      <c r="R28" s="20"/>
      <c r="S28" s="88"/>
    </row>
    <row r="29" spans="1:25" ht="13.5" x14ac:dyDescent="0.15">
      <c r="C29" s="450" t="s">
        <v>390</v>
      </c>
      <c r="D29" s="451"/>
      <c r="E29" s="451"/>
      <c r="F29" s="451"/>
      <c r="G29" s="451"/>
      <c r="H29" s="451"/>
      <c r="I29" s="451"/>
      <c r="J29" s="451"/>
      <c r="K29" s="451"/>
      <c r="L29" s="451"/>
      <c r="M29" s="451"/>
      <c r="N29" s="451"/>
      <c r="O29" s="451"/>
      <c r="Q29" s="20"/>
      <c r="R29" s="20"/>
      <c r="S29" s="276"/>
    </row>
    <row r="30" spans="1:25" ht="13.5" x14ac:dyDescent="0.15">
      <c r="C30" s="75"/>
      <c r="D30" s="76"/>
      <c r="E30" s="76"/>
      <c r="F30" s="76"/>
      <c r="G30" s="76"/>
      <c r="H30" s="76"/>
      <c r="I30" s="76"/>
      <c r="J30" s="76"/>
      <c r="K30" s="76"/>
      <c r="L30" s="76"/>
      <c r="M30" s="76"/>
      <c r="N30" s="76"/>
      <c r="O30" s="77"/>
      <c r="Q30" s="20"/>
      <c r="R30" s="20"/>
      <c r="S30" s="276"/>
      <c r="U30" s="89"/>
    </row>
    <row r="31" spans="1:25" ht="12" customHeight="1" x14ac:dyDescent="0.15">
      <c r="C31" s="476" t="s">
        <v>296</v>
      </c>
      <c r="D31" s="477"/>
      <c r="E31" s="477"/>
      <c r="F31" s="477"/>
      <c r="G31" s="477"/>
      <c r="H31" s="477"/>
      <c r="I31" s="477"/>
      <c r="J31" s="477"/>
      <c r="K31" s="477"/>
      <c r="L31" s="477"/>
      <c r="M31" s="477"/>
      <c r="N31" s="477"/>
      <c r="O31" s="478"/>
      <c r="P31" s="20"/>
      <c r="Q31" s="20"/>
      <c r="S31" s="20"/>
      <c r="T31" s="20"/>
      <c r="U31" s="276"/>
    </row>
    <row r="32" spans="1:25" ht="12" customHeight="1" x14ac:dyDescent="0.15">
      <c r="C32" s="479"/>
      <c r="D32" s="480"/>
      <c r="E32" s="480"/>
      <c r="F32" s="480"/>
      <c r="G32" s="480"/>
      <c r="H32" s="480"/>
      <c r="I32" s="480"/>
      <c r="J32" s="480"/>
      <c r="K32" s="480"/>
      <c r="L32" s="480"/>
      <c r="M32" s="480"/>
      <c r="N32" s="480"/>
      <c r="O32" s="481"/>
      <c r="Q32" s="20"/>
      <c r="R32" s="20"/>
      <c r="S32" s="88"/>
    </row>
    <row r="33" spans="1:19" ht="10.15" customHeight="1" x14ac:dyDescent="0.15">
      <c r="C33" s="78"/>
      <c r="O33" s="79"/>
      <c r="Q33" s="20"/>
      <c r="R33" s="20"/>
      <c r="S33" s="20"/>
    </row>
    <row r="34" spans="1:19" ht="14.25" x14ac:dyDescent="0.15">
      <c r="C34" s="78"/>
      <c r="L34" s="482" t="s">
        <v>457</v>
      </c>
      <c r="M34" s="483"/>
      <c r="N34" s="483"/>
      <c r="O34" s="484"/>
      <c r="Q34" s="20"/>
      <c r="R34" s="20"/>
      <c r="S34" s="20"/>
    </row>
    <row r="35" spans="1:19" ht="11.25" customHeight="1" x14ac:dyDescent="0.15">
      <c r="C35" s="78"/>
      <c r="O35" s="80"/>
      <c r="Q35" s="20"/>
      <c r="R35" s="20"/>
      <c r="S35" s="20"/>
    </row>
    <row r="36" spans="1:19" ht="13.5" x14ac:dyDescent="0.15">
      <c r="C36" s="514" t="s">
        <v>41</v>
      </c>
      <c r="D36" s="515"/>
      <c r="E36" s="515"/>
      <c r="F36" s="515"/>
      <c r="G36" s="276" t="s">
        <v>5</v>
      </c>
      <c r="O36" s="79"/>
      <c r="Q36" s="20"/>
      <c r="R36" s="20"/>
      <c r="S36" s="20"/>
    </row>
    <row r="37" spans="1:19" ht="13.5" x14ac:dyDescent="0.15">
      <c r="C37" s="78"/>
      <c r="O37" s="79"/>
      <c r="Q37" s="20"/>
      <c r="R37" s="20"/>
      <c r="S37" s="88"/>
    </row>
    <row r="38" spans="1:19" ht="13.5" x14ac:dyDescent="0.15">
      <c r="A38" s="22">
        <v>3</v>
      </c>
      <c r="C38" s="78"/>
      <c r="H38" s="222" t="s">
        <v>341</v>
      </c>
      <c r="I38" s="222"/>
      <c r="O38" s="79"/>
      <c r="Q38" s="20"/>
      <c r="R38" s="20"/>
      <c r="S38" s="88"/>
    </row>
    <row r="39" spans="1:19" ht="26.25" customHeight="1" x14ac:dyDescent="0.15">
      <c r="C39" s="78"/>
      <c r="H39" s="23" t="s">
        <v>6</v>
      </c>
      <c r="I39" s="23"/>
      <c r="J39" s="473" t="s">
        <v>451</v>
      </c>
      <c r="K39" s="473"/>
      <c r="L39" s="474"/>
      <c r="M39" s="474"/>
      <c r="N39" s="474"/>
      <c r="O39" s="475"/>
      <c r="Q39" s="20"/>
      <c r="R39" s="20"/>
    </row>
    <row r="40" spans="1:19" ht="26.25" customHeight="1" x14ac:dyDescent="0.15">
      <c r="C40" s="78"/>
      <c r="H40" s="23" t="s">
        <v>7</v>
      </c>
      <c r="I40" s="23"/>
      <c r="J40" s="473" t="s">
        <v>452</v>
      </c>
      <c r="K40" s="473"/>
      <c r="L40" s="474"/>
      <c r="M40" s="474"/>
      <c r="N40" s="474"/>
      <c r="O40" s="475"/>
    </row>
    <row r="41" spans="1:19" x14ac:dyDescent="0.15">
      <c r="C41" s="78"/>
      <c r="J41" s="21" t="s">
        <v>8</v>
      </c>
      <c r="O41" s="79"/>
    </row>
    <row r="42" spans="1:19" x14ac:dyDescent="0.15">
      <c r="C42" s="78"/>
      <c r="J42" s="24" t="s">
        <v>9</v>
      </c>
      <c r="K42" s="24"/>
      <c r="L42" s="526" t="s">
        <v>458</v>
      </c>
      <c r="M42" s="526"/>
      <c r="N42" s="526"/>
      <c r="O42" s="527"/>
    </row>
    <row r="43" spans="1:19" x14ac:dyDescent="0.15">
      <c r="C43" s="78"/>
      <c r="J43" s="24"/>
      <c r="K43" s="24"/>
      <c r="O43" s="79"/>
    </row>
    <row r="44" spans="1:19" ht="8.25" customHeight="1" x14ac:dyDescent="0.15">
      <c r="C44" s="78"/>
      <c r="O44" s="79"/>
    </row>
    <row r="45" spans="1:19" ht="30" customHeight="1" x14ac:dyDescent="0.15">
      <c r="A45" s="22">
        <v>4</v>
      </c>
      <c r="C45" s="485" t="s">
        <v>438</v>
      </c>
      <c r="D45" s="486"/>
      <c r="E45" s="486"/>
      <c r="F45" s="486"/>
      <c r="G45" s="486"/>
      <c r="H45" s="486"/>
      <c r="I45" s="486"/>
      <c r="J45" s="486"/>
      <c r="K45" s="486"/>
      <c r="L45" s="486"/>
      <c r="M45" s="486"/>
      <c r="N45" s="486"/>
      <c r="O45" s="487"/>
    </row>
    <row r="46" spans="1:19" x14ac:dyDescent="0.15">
      <c r="C46" s="81"/>
      <c r="D46" s="25"/>
      <c r="E46" s="25"/>
      <c r="F46" s="25"/>
      <c r="G46" s="25"/>
      <c r="H46" s="25"/>
      <c r="I46" s="25"/>
      <c r="J46" s="25"/>
      <c r="K46" s="25"/>
      <c r="L46" s="25"/>
      <c r="M46" s="25"/>
      <c r="N46" s="25"/>
      <c r="O46" s="82"/>
    </row>
    <row r="47" spans="1:19" ht="18" customHeight="1" x14ac:dyDescent="0.15">
      <c r="C47" s="467" t="s">
        <v>10</v>
      </c>
      <c r="D47" s="504"/>
      <c r="E47" s="505"/>
      <c r="F47" s="509" t="s">
        <v>453</v>
      </c>
      <c r="G47" s="510"/>
      <c r="H47" s="511"/>
      <c r="I47" s="511"/>
      <c r="J47" s="511"/>
      <c r="K47" s="511"/>
      <c r="L47" s="511"/>
      <c r="M47" s="501" t="s">
        <v>437</v>
      </c>
      <c r="N47" s="502"/>
      <c r="O47" s="503"/>
    </row>
    <row r="48" spans="1:19" ht="18" customHeight="1" x14ac:dyDescent="0.15">
      <c r="C48" s="506"/>
      <c r="D48" s="507"/>
      <c r="E48" s="508"/>
      <c r="F48" s="512"/>
      <c r="G48" s="513"/>
      <c r="H48" s="513"/>
      <c r="I48" s="513"/>
      <c r="J48" s="513"/>
      <c r="K48" s="513"/>
      <c r="L48" s="513"/>
      <c r="M48" s="488">
        <v>2771</v>
      </c>
      <c r="N48" s="489"/>
      <c r="O48" s="490"/>
    </row>
    <row r="49" spans="3:21" ht="18" customHeight="1" x14ac:dyDescent="0.15">
      <c r="C49" s="467" t="s">
        <v>11</v>
      </c>
      <c r="D49" s="468"/>
      <c r="E49" s="469"/>
      <c r="F49" s="522" t="s">
        <v>454</v>
      </c>
      <c r="G49" s="523"/>
      <c r="H49" s="523"/>
      <c r="I49" s="523"/>
      <c r="J49" s="523"/>
      <c r="K49" s="523"/>
      <c r="L49" s="126" t="s">
        <v>172</v>
      </c>
      <c r="M49" s="394"/>
      <c r="N49" s="491" t="s">
        <v>455</v>
      </c>
      <c r="O49" s="492"/>
    </row>
    <row r="50" spans="3:21" ht="18" customHeight="1" x14ac:dyDescent="0.15">
      <c r="C50" s="470"/>
      <c r="D50" s="471"/>
      <c r="E50" s="472"/>
      <c r="F50" s="524"/>
      <c r="G50" s="525"/>
      <c r="H50" s="525"/>
      <c r="I50" s="525"/>
      <c r="J50" s="525"/>
      <c r="K50" s="525"/>
      <c r="L50" s="395"/>
      <c r="M50" s="465"/>
      <c r="N50" s="466"/>
      <c r="O50" s="277"/>
    </row>
    <row r="51" spans="3:21" ht="26.25" customHeight="1" x14ac:dyDescent="0.15">
      <c r="C51" s="178" t="s">
        <v>364</v>
      </c>
      <c r="D51" s="179"/>
      <c r="E51" s="179"/>
      <c r="F51" s="291"/>
      <c r="G51" s="291"/>
      <c r="H51" s="291"/>
      <c r="I51" s="291"/>
      <c r="J51" s="291"/>
      <c r="K51" s="291"/>
      <c r="L51" s="292"/>
      <c r="M51" s="293"/>
      <c r="N51" s="396"/>
      <c r="O51" s="294"/>
    </row>
    <row r="52" spans="3:21" ht="24" customHeight="1" x14ac:dyDescent="0.15">
      <c r="C52" s="295"/>
      <c r="D52" s="305" t="s">
        <v>17</v>
      </c>
      <c r="E52" s="306" t="s">
        <v>12</v>
      </c>
      <c r="F52" s="426" t="s">
        <v>131</v>
      </c>
      <c r="G52" s="427"/>
      <c r="H52" s="427"/>
      <c r="I52" s="427"/>
      <c r="J52" s="30" t="s">
        <v>47</v>
      </c>
      <c r="K52" s="30"/>
      <c r="L52" s="428" t="s">
        <v>456</v>
      </c>
      <c r="M52" s="428"/>
      <c r="N52" s="429"/>
      <c r="O52" s="430"/>
    </row>
    <row r="53" spans="3:21" ht="22.5" customHeight="1" x14ac:dyDescent="0.15">
      <c r="C53" s="296"/>
      <c r="D53" s="307" t="s">
        <v>19</v>
      </c>
      <c r="E53" s="308" t="s">
        <v>365</v>
      </c>
      <c r="F53" s="417" t="s">
        <v>366</v>
      </c>
      <c r="G53" s="418"/>
      <c r="H53" s="419"/>
      <c r="I53" s="417" t="s">
        <v>367</v>
      </c>
      <c r="J53" s="421"/>
      <c r="K53" s="431"/>
      <c r="L53" s="422">
        <v>1102</v>
      </c>
      <c r="M53" s="423"/>
      <c r="N53" s="397" t="s">
        <v>368</v>
      </c>
      <c r="O53" s="398"/>
    </row>
    <row r="54" spans="3:21" ht="22.5" customHeight="1" x14ac:dyDescent="0.15">
      <c r="C54" s="296"/>
      <c r="D54" s="295"/>
      <c r="E54" s="311"/>
      <c r="F54" s="417" t="s">
        <v>369</v>
      </c>
      <c r="G54" s="418"/>
      <c r="H54" s="419"/>
      <c r="I54" s="420" t="s">
        <v>370</v>
      </c>
      <c r="J54" s="421"/>
      <c r="K54" s="421"/>
      <c r="L54" s="422"/>
      <c r="M54" s="423"/>
      <c r="N54" s="397" t="s">
        <v>368</v>
      </c>
      <c r="O54" s="398"/>
    </row>
    <row r="55" spans="3:21" ht="22.5" customHeight="1" x14ac:dyDescent="0.15">
      <c r="C55" s="296"/>
      <c r="D55" s="424" t="s">
        <v>371</v>
      </c>
      <c r="E55" s="425"/>
      <c r="F55" s="417" t="s">
        <v>372</v>
      </c>
      <c r="G55" s="418"/>
      <c r="H55" s="419"/>
      <c r="I55" s="420" t="s">
        <v>373</v>
      </c>
      <c r="J55" s="421"/>
      <c r="K55" s="421"/>
      <c r="L55" s="422"/>
      <c r="M55" s="423"/>
      <c r="N55" s="397" t="s">
        <v>374</v>
      </c>
      <c r="O55" s="398"/>
    </row>
    <row r="56" spans="3:21" ht="22.5" customHeight="1" x14ac:dyDescent="0.15">
      <c r="C56" s="296"/>
      <c r="D56" s="424"/>
      <c r="E56" s="425"/>
      <c r="F56" s="417" t="s">
        <v>375</v>
      </c>
      <c r="G56" s="418"/>
      <c r="H56" s="419"/>
      <c r="I56" s="420" t="s">
        <v>376</v>
      </c>
      <c r="J56" s="421"/>
      <c r="K56" s="421"/>
      <c r="L56" s="422"/>
      <c r="M56" s="423"/>
      <c r="N56" s="397" t="s">
        <v>368</v>
      </c>
      <c r="O56" s="398"/>
    </row>
    <row r="57" spans="3:21" ht="26.25" customHeight="1" x14ac:dyDescent="0.15">
      <c r="C57" s="296"/>
      <c r="D57" s="295"/>
      <c r="E57" s="311"/>
      <c r="F57" s="224" t="s">
        <v>377</v>
      </c>
      <c r="G57" s="297"/>
      <c r="H57" s="297"/>
      <c r="I57" s="297"/>
      <c r="J57" s="35"/>
      <c r="K57" s="35"/>
      <c r="L57" s="298"/>
      <c r="M57" s="298"/>
      <c r="N57" s="299"/>
      <c r="O57" s="300"/>
    </row>
    <row r="58" spans="3:21" ht="26.25" customHeight="1" x14ac:dyDescent="0.15">
      <c r="C58" s="296"/>
      <c r="D58" s="316"/>
      <c r="E58" s="317"/>
      <c r="F58" s="436"/>
      <c r="G58" s="437"/>
      <c r="H58" s="437"/>
      <c r="I58" s="437"/>
      <c r="J58" s="437"/>
      <c r="K58" s="437"/>
      <c r="L58" s="437"/>
      <c r="M58" s="437"/>
      <c r="N58" s="437"/>
      <c r="O58" s="438"/>
    </row>
    <row r="59" spans="3:21" ht="26.25" customHeight="1" x14ac:dyDescent="0.15">
      <c r="C59" s="301"/>
      <c r="D59" s="318" t="s">
        <v>24</v>
      </c>
      <c r="E59" s="319" t="s">
        <v>378</v>
      </c>
      <c r="F59" s="439"/>
      <c r="G59" s="440"/>
      <c r="H59" s="440"/>
      <c r="I59" s="440"/>
      <c r="J59" s="440"/>
      <c r="K59" s="440"/>
      <c r="L59" s="440"/>
      <c r="M59" s="440"/>
      <c r="N59" s="440"/>
      <c r="O59" s="441"/>
    </row>
    <row r="60" spans="3:21" ht="30" customHeight="1" x14ac:dyDescent="0.15">
      <c r="C60" s="455" t="s">
        <v>297</v>
      </c>
      <c r="D60" s="456"/>
      <c r="E60" s="457"/>
      <c r="F60" s="458" t="s">
        <v>439</v>
      </c>
      <c r="G60" s="459"/>
      <c r="H60" s="459"/>
      <c r="I60" s="459"/>
      <c r="J60" s="459"/>
      <c r="K60" s="459"/>
      <c r="L60" s="459"/>
      <c r="M60" s="459"/>
      <c r="N60" s="459"/>
      <c r="O60" s="460"/>
      <c r="Q60" s="26"/>
    </row>
    <row r="61" spans="3:21" ht="18" customHeight="1" x14ac:dyDescent="0.15">
      <c r="C61" s="178" t="s">
        <v>317</v>
      </c>
      <c r="D61" s="177"/>
      <c r="E61" s="179"/>
      <c r="F61" s="27"/>
      <c r="G61" s="27"/>
      <c r="H61" s="28"/>
      <c r="I61" s="28"/>
      <c r="J61" s="29"/>
      <c r="K61" s="29"/>
      <c r="L61" s="30"/>
      <c r="M61" s="30"/>
      <c r="N61" s="30"/>
      <c r="O61" s="31"/>
      <c r="Q61" s="26"/>
    </row>
    <row r="62" spans="3:21" ht="24.75" customHeight="1" x14ac:dyDescent="0.15">
      <c r="C62" s="464"/>
      <c r="D62" s="461" t="s">
        <v>298</v>
      </c>
      <c r="E62" s="463"/>
      <c r="F62" s="463"/>
      <c r="G62" s="462"/>
      <c r="H62" s="461" t="s">
        <v>318</v>
      </c>
      <c r="I62" s="462"/>
      <c r="J62" s="461" t="s">
        <v>299</v>
      </c>
      <c r="K62" s="463"/>
      <c r="L62" s="462"/>
      <c r="M62" s="461" t="s">
        <v>319</v>
      </c>
      <c r="N62" s="463"/>
      <c r="O62" s="462"/>
      <c r="Q62" s="26"/>
    </row>
    <row r="63" spans="3:21" ht="24.75" customHeight="1" x14ac:dyDescent="0.15">
      <c r="C63" s="464"/>
      <c r="D63" s="444" t="s">
        <v>300</v>
      </c>
      <c r="E63" s="445"/>
      <c r="F63" s="445"/>
      <c r="G63" s="446"/>
      <c r="H63" s="384">
        <f>+別紙!AA9</f>
        <v>5151</v>
      </c>
      <c r="I63" s="241" t="s">
        <v>4</v>
      </c>
      <c r="J63" s="447" t="s">
        <v>324</v>
      </c>
      <c r="K63" s="448"/>
      <c r="L63" s="449"/>
      <c r="M63" s="442">
        <f>+別紙!AA14</f>
        <v>5151</v>
      </c>
      <c r="N63" s="443"/>
      <c r="O63" s="399" t="s">
        <v>4</v>
      </c>
      <c r="P63" s="162"/>
      <c r="Q63" s="127"/>
      <c r="R63" s="127"/>
      <c r="S63" s="127"/>
      <c r="T63" s="127"/>
      <c r="U63" s="127"/>
    </row>
    <row r="64" spans="3:21" ht="24.75" customHeight="1" x14ac:dyDescent="0.15">
      <c r="C64" s="464"/>
      <c r="D64" s="444" t="s">
        <v>301</v>
      </c>
      <c r="E64" s="445"/>
      <c r="F64" s="445"/>
      <c r="G64" s="446"/>
      <c r="H64" s="384" t="str">
        <f>+別紙!AA10</f>
        <v>0</v>
      </c>
      <c r="I64" s="241" t="s">
        <v>4</v>
      </c>
      <c r="J64" s="447" t="s">
        <v>305</v>
      </c>
      <c r="K64" s="448"/>
      <c r="L64" s="449"/>
      <c r="M64" s="442" t="str">
        <f>+別紙!AA15</f>
        <v>0</v>
      </c>
      <c r="N64" s="443"/>
      <c r="O64" s="31" t="s">
        <v>4</v>
      </c>
      <c r="P64" s="432"/>
      <c r="Q64" s="433"/>
      <c r="R64" s="433"/>
      <c r="S64" s="433"/>
    </row>
    <row r="65" spans="1:22" ht="24.75" customHeight="1" x14ac:dyDescent="0.15">
      <c r="C65" s="464"/>
      <c r="D65" s="444" t="s">
        <v>302</v>
      </c>
      <c r="E65" s="445"/>
      <c r="F65" s="445"/>
      <c r="G65" s="446"/>
      <c r="H65" s="384" t="str">
        <f>+別紙!AA11</f>
        <v>0</v>
      </c>
      <c r="I65" s="241" t="s">
        <v>4</v>
      </c>
      <c r="J65" s="444" t="s">
        <v>306</v>
      </c>
      <c r="K65" s="445"/>
      <c r="L65" s="446"/>
      <c r="M65" s="442">
        <f>+別紙!AA16</f>
        <v>5151</v>
      </c>
      <c r="N65" s="443"/>
      <c r="O65" s="383" t="s">
        <v>4</v>
      </c>
      <c r="P65" s="160"/>
      <c r="Q65" s="161"/>
      <c r="R65" s="161"/>
      <c r="S65" s="161"/>
    </row>
    <row r="66" spans="1:22" ht="24.75" customHeight="1" x14ac:dyDescent="0.15">
      <c r="C66" s="400"/>
      <c r="D66" s="444" t="s">
        <v>303</v>
      </c>
      <c r="E66" s="445"/>
      <c r="F66" s="445"/>
      <c r="G66" s="446"/>
      <c r="H66" s="384" t="str">
        <f>+別紙!AA12</f>
        <v>0</v>
      </c>
      <c r="I66" s="241" t="s">
        <v>4</v>
      </c>
      <c r="J66" s="444" t="s">
        <v>387</v>
      </c>
      <c r="K66" s="445"/>
      <c r="L66" s="446"/>
      <c r="M66" s="442" t="str">
        <f>+別紙!AA17</f>
        <v>0</v>
      </c>
      <c r="N66" s="443"/>
      <c r="O66" s="383" t="s">
        <v>4</v>
      </c>
      <c r="P66" s="160"/>
      <c r="Q66" s="161"/>
      <c r="R66" s="161"/>
      <c r="S66" s="161"/>
    </row>
    <row r="67" spans="1:22" ht="24.75" customHeight="1" x14ac:dyDescent="0.15">
      <c r="C67" s="401"/>
      <c r="D67" s="444" t="s">
        <v>304</v>
      </c>
      <c r="E67" s="445"/>
      <c r="F67" s="445"/>
      <c r="G67" s="446"/>
      <c r="H67" s="384" t="str">
        <f>+別紙!AA13</f>
        <v>0</v>
      </c>
      <c r="I67" s="241" t="s">
        <v>4</v>
      </c>
      <c r="J67" s="444" t="s">
        <v>388</v>
      </c>
      <c r="K67" s="445"/>
      <c r="L67" s="446"/>
      <c r="M67" s="442" t="str">
        <f>+別紙!AA18</f>
        <v>0</v>
      </c>
      <c r="N67" s="443"/>
      <c r="O67" s="383" t="s">
        <v>4</v>
      </c>
      <c r="P67" s="160"/>
      <c r="Q67" s="161"/>
      <c r="R67" s="161"/>
      <c r="S67" s="161"/>
    </row>
    <row r="68" spans="1:22" ht="24" customHeight="1" x14ac:dyDescent="0.15">
      <c r="C68" s="452" t="s">
        <v>15</v>
      </c>
      <c r="D68" s="453"/>
      <c r="E68" s="454"/>
      <c r="F68" s="27"/>
      <c r="G68" s="27"/>
      <c r="H68" s="28"/>
      <c r="I68" s="28"/>
      <c r="J68" s="29"/>
      <c r="K68" s="29"/>
      <c r="L68" s="30"/>
      <c r="M68" s="30"/>
      <c r="N68" s="30"/>
      <c r="O68" s="31"/>
    </row>
    <row r="69" spans="1:22" ht="10.15" customHeight="1" x14ac:dyDescent="0.15">
      <c r="C69" s="402"/>
      <c r="D69" s="403"/>
      <c r="E69" s="403"/>
      <c r="F69" s="32"/>
      <c r="G69" s="32"/>
      <c r="H69" s="33"/>
      <c r="I69" s="33"/>
      <c r="J69" s="34"/>
      <c r="K69" s="34"/>
      <c r="L69" s="35"/>
      <c r="M69" s="35"/>
      <c r="N69" s="35"/>
      <c r="O69" s="33"/>
    </row>
    <row r="70" spans="1:22" ht="15" customHeight="1" x14ac:dyDescent="0.15">
      <c r="C70" s="450" t="s">
        <v>409</v>
      </c>
      <c r="D70" s="451"/>
      <c r="E70" s="451"/>
      <c r="F70" s="451"/>
      <c r="G70" s="451"/>
      <c r="H70" s="451"/>
      <c r="I70" s="451"/>
      <c r="J70" s="451"/>
      <c r="K70" s="451"/>
      <c r="L70" s="451"/>
      <c r="M70" s="451"/>
      <c r="N70" s="451"/>
      <c r="O70" s="451"/>
    </row>
    <row r="71" spans="1:22" ht="13.5" x14ac:dyDescent="0.15">
      <c r="C71" s="224" t="s">
        <v>240</v>
      </c>
      <c r="D71" s="403"/>
      <c r="E71" s="403"/>
      <c r="F71" s="32"/>
      <c r="G71" s="32"/>
      <c r="H71" s="33"/>
      <c r="I71" s="33"/>
      <c r="J71" s="34"/>
      <c r="K71" s="34"/>
      <c r="L71" s="35"/>
      <c r="M71" s="35"/>
      <c r="N71" s="35"/>
      <c r="O71" s="225"/>
    </row>
    <row r="72" spans="1:22" ht="15" customHeight="1" x14ac:dyDescent="0.15">
      <c r="A72" s="22">
        <v>11</v>
      </c>
      <c r="C72" s="404"/>
      <c r="D72" s="227"/>
      <c r="E72" s="227"/>
      <c r="F72" s="227"/>
      <c r="G72" s="227"/>
      <c r="H72" s="227"/>
      <c r="I72" s="227"/>
      <c r="J72" s="227"/>
      <c r="K72" s="227"/>
      <c r="L72" s="227"/>
      <c r="M72" s="227"/>
      <c r="N72" s="227"/>
      <c r="O72" s="228"/>
    </row>
    <row r="73" spans="1:22" ht="15" customHeight="1" x14ac:dyDescent="0.15">
      <c r="C73" s="182">
        <v>1</v>
      </c>
      <c r="D73" s="434" t="s">
        <v>440</v>
      </c>
      <c r="E73" s="434"/>
      <c r="F73" s="434"/>
      <c r="G73" s="434"/>
      <c r="H73" s="434"/>
      <c r="I73" s="434"/>
      <c r="J73" s="434"/>
      <c r="K73" s="434"/>
      <c r="L73" s="434"/>
      <c r="M73" s="434"/>
      <c r="N73" s="434"/>
      <c r="O73" s="435"/>
    </row>
    <row r="74" spans="1:22" ht="15" customHeight="1" x14ac:dyDescent="0.15">
      <c r="C74" s="182">
        <v>2</v>
      </c>
      <c r="D74" s="434" t="s">
        <v>362</v>
      </c>
      <c r="E74" s="434"/>
      <c r="F74" s="434"/>
      <c r="G74" s="434"/>
      <c r="H74" s="434"/>
      <c r="I74" s="434"/>
      <c r="J74" s="434"/>
      <c r="K74" s="434"/>
      <c r="L74" s="434"/>
      <c r="M74" s="434"/>
      <c r="N74" s="434"/>
      <c r="O74" s="435"/>
    </row>
    <row r="75" spans="1:22" ht="15" customHeight="1" x14ac:dyDescent="0.15">
      <c r="C75" s="182"/>
      <c r="D75" s="434" t="s">
        <v>363</v>
      </c>
      <c r="E75" s="434"/>
      <c r="F75" s="434"/>
      <c r="G75" s="434"/>
      <c r="H75" s="434"/>
      <c r="I75" s="434"/>
      <c r="J75" s="434"/>
      <c r="K75" s="434"/>
      <c r="L75" s="434"/>
      <c r="M75" s="434"/>
      <c r="N75" s="434"/>
      <c r="O75" s="435"/>
    </row>
    <row r="76" spans="1:22" ht="41.25" customHeight="1" x14ac:dyDescent="0.15">
      <c r="C76" s="182"/>
      <c r="D76" s="434" t="s">
        <v>379</v>
      </c>
      <c r="E76" s="434"/>
      <c r="F76" s="434"/>
      <c r="G76" s="434"/>
      <c r="H76" s="434"/>
      <c r="I76" s="434"/>
      <c r="J76" s="434"/>
      <c r="K76" s="434"/>
      <c r="L76" s="434"/>
      <c r="M76" s="434"/>
      <c r="N76" s="434"/>
      <c r="O76" s="435"/>
    </row>
    <row r="77" spans="1:22" ht="28.15" customHeight="1" x14ac:dyDescent="0.15">
      <c r="A77" s="21"/>
      <c r="B77" s="21"/>
      <c r="C77" s="182">
        <v>3</v>
      </c>
      <c r="D77" s="434" t="s">
        <v>442</v>
      </c>
      <c r="E77" s="434"/>
      <c r="F77" s="434"/>
      <c r="G77" s="434"/>
      <c r="H77" s="434"/>
      <c r="I77" s="434"/>
      <c r="J77" s="434"/>
      <c r="K77" s="434"/>
      <c r="L77" s="434"/>
      <c r="M77" s="434"/>
      <c r="N77" s="434"/>
      <c r="O77" s="435"/>
    </row>
    <row r="78" spans="1:22" ht="28.15" customHeight="1" x14ac:dyDescent="0.15">
      <c r="A78" s="21"/>
      <c r="B78" s="21"/>
      <c r="C78" s="182">
        <v>4</v>
      </c>
      <c r="D78" s="434" t="s">
        <v>441</v>
      </c>
      <c r="E78" s="434"/>
      <c r="F78" s="434"/>
      <c r="G78" s="434"/>
      <c r="H78" s="434"/>
      <c r="I78" s="434"/>
      <c r="J78" s="434"/>
      <c r="K78" s="434"/>
      <c r="L78" s="434"/>
      <c r="M78" s="434"/>
      <c r="N78" s="434"/>
      <c r="O78" s="435"/>
    </row>
    <row r="79" spans="1:22" ht="15" customHeight="1" x14ac:dyDescent="0.15">
      <c r="A79" s="21"/>
      <c r="B79" s="21"/>
      <c r="C79" s="182"/>
      <c r="D79" s="183" t="s">
        <v>412</v>
      </c>
      <c r="E79" s="434" t="s">
        <v>312</v>
      </c>
      <c r="F79" s="434"/>
      <c r="G79" s="434"/>
      <c r="H79" s="434"/>
      <c r="I79" s="434"/>
      <c r="J79" s="434"/>
      <c r="K79" s="434"/>
      <c r="L79" s="434"/>
      <c r="M79" s="434"/>
      <c r="N79" s="434"/>
      <c r="O79" s="435"/>
    </row>
    <row r="80" spans="1:22" ht="15" customHeight="1" x14ac:dyDescent="0.15">
      <c r="A80" s="21"/>
      <c r="B80" s="21"/>
      <c r="C80" s="182"/>
      <c r="D80" s="183" t="s">
        <v>413</v>
      </c>
      <c r="E80" s="434" t="s">
        <v>420</v>
      </c>
      <c r="F80" s="434"/>
      <c r="G80" s="434"/>
      <c r="H80" s="434"/>
      <c r="I80" s="434"/>
      <c r="J80" s="434"/>
      <c r="K80" s="434"/>
      <c r="L80" s="434"/>
      <c r="M80" s="434"/>
      <c r="N80" s="434"/>
      <c r="O80" s="435"/>
      <c r="Q80" s="261" t="s">
        <v>40</v>
      </c>
      <c r="U80"/>
      <c r="V80"/>
    </row>
    <row r="81" spans="1:28" ht="15" customHeight="1" x14ac:dyDescent="0.15">
      <c r="A81" s="21"/>
      <c r="B81" s="21"/>
      <c r="C81" s="182"/>
      <c r="D81" s="183" t="s">
        <v>414</v>
      </c>
      <c r="E81" s="434" t="s">
        <v>421</v>
      </c>
      <c r="F81" s="434"/>
      <c r="G81" s="434"/>
      <c r="H81" s="434"/>
      <c r="I81" s="434"/>
      <c r="J81" s="434"/>
      <c r="K81" s="434"/>
      <c r="L81" s="434"/>
      <c r="M81" s="434"/>
      <c r="N81" s="434"/>
      <c r="O81" s="435"/>
      <c r="Q81" s="261" t="s">
        <v>41</v>
      </c>
      <c r="R81" s="1"/>
      <c r="T81" s="2"/>
      <c r="U81" s="2"/>
    </row>
    <row r="82" spans="1:28" ht="15" customHeight="1" x14ac:dyDescent="0.15">
      <c r="A82" s="21"/>
      <c r="B82" s="21"/>
      <c r="C82" s="182"/>
      <c r="D82" s="183" t="s">
        <v>415</v>
      </c>
      <c r="E82" s="434" t="s">
        <v>422</v>
      </c>
      <c r="F82" s="434"/>
      <c r="G82" s="434"/>
      <c r="H82" s="434"/>
      <c r="I82" s="434"/>
      <c r="J82" s="434"/>
      <c r="K82" s="434"/>
      <c r="L82" s="434"/>
      <c r="M82" s="434"/>
      <c r="N82" s="434"/>
      <c r="O82" s="435"/>
      <c r="Q82" s="261" t="s">
        <v>42</v>
      </c>
      <c r="R82" s="1"/>
      <c r="T82" s="2"/>
      <c r="U82" s="2"/>
    </row>
    <row r="83" spans="1:28" ht="15" customHeight="1" x14ac:dyDescent="0.15">
      <c r="A83" s="21"/>
      <c r="B83" s="21"/>
      <c r="C83" s="182"/>
      <c r="D83" s="183" t="s">
        <v>416</v>
      </c>
      <c r="E83" s="434" t="s">
        <v>423</v>
      </c>
      <c r="F83" s="434"/>
      <c r="G83" s="434"/>
      <c r="H83" s="434"/>
      <c r="I83" s="434"/>
      <c r="J83" s="434"/>
      <c r="K83" s="434"/>
      <c r="L83" s="434"/>
      <c r="M83" s="434"/>
      <c r="N83" s="434"/>
      <c r="O83" s="435"/>
      <c r="Q83" s="261" t="s">
        <v>44</v>
      </c>
      <c r="T83" s="2"/>
      <c r="U83" s="2"/>
    </row>
    <row r="84" spans="1:28" ht="15" customHeight="1" x14ac:dyDescent="0.15">
      <c r="A84" s="21"/>
      <c r="B84" s="21"/>
      <c r="C84" s="182"/>
      <c r="D84" s="183" t="s">
        <v>417</v>
      </c>
      <c r="E84" s="434" t="s">
        <v>313</v>
      </c>
      <c r="F84" s="434"/>
      <c r="G84" s="434"/>
      <c r="H84" s="434"/>
      <c r="I84" s="434"/>
      <c r="J84" s="434"/>
      <c r="K84" s="434"/>
      <c r="L84" s="434"/>
      <c r="M84" s="434"/>
      <c r="N84" s="434"/>
      <c r="O84" s="435"/>
      <c r="Q84" s="261" t="s">
        <v>43</v>
      </c>
      <c r="T84" s="2"/>
      <c r="U84" s="2"/>
    </row>
    <row r="85" spans="1:28" ht="15" customHeight="1" x14ac:dyDescent="0.15">
      <c r="A85" s="21"/>
      <c r="B85" s="21"/>
      <c r="C85" s="182"/>
      <c r="D85" s="183" t="s">
        <v>418</v>
      </c>
      <c r="E85" s="434" t="s">
        <v>424</v>
      </c>
      <c r="F85" s="434"/>
      <c r="G85" s="434"/>
      <c r="H85" s="434"/>
      <c r="I85" s="434"/>
      <c r="J85" s="434"/>
      <c r="K85" s="434"/>
      <c r="L85" s="434"/>
      <c r="M85" s="434"/>
      <c r="N85" s="434"/>
      <c r="O85" s="435"/>
      <c r="R85" s="38"/>
      <c r="T85" s="2"/>
      <c r="U85" s="2"/>
    </row>
    <row r="86" spans="1:28" ht="15" customHeight="1" x14ac:dyDescent="0.15">
      <c r="A86" s="21"/>
      <c r="B86" s="21"/>
      <c r="C86" s="182"/>
      <c r="D86" s="183" t="s">
        <v>410</v>
      </c>
      <c r="E86" s="434" t="s">
        <v>425</v>
      </c>
      <c r="F86" s="434"/>
      <c r="G86" s="434"/>
      <c r="H86" s="434"/>
      <c r="I86" s="434"/>
      <c r="J86" s="434"/>
      <c r="K86" s="434"/>
      <c r="L86" s="434"/>
      <c r="M86" s="434"/>
      <c r="N86" s="434"/>
      <c r="O86" s="435"/>
      <c r="Q86" s="24"/>
      <c r="R86" s="24"/>
      <c r="S86" s="24"/>
      <c r="T86" s="24"/>
      <c r="U86" s="24"/>
      <c r="V86" s="24"/>
      <c r="W86" s="24"/>
      <c r="X86" s="24"/>
      <c r="Y86" s="24"/>
      <c r="Z86" s="24"/>
    </row>
    <row r="87" spans="1:28" ht="15" customHeight="1" x14ac:dyDescent="0.15">
      <c r="A87" s="21"/>
      <c r="B87" s="21"/>
      <c r="C87" s="182"/>
      <c r="D87" s="183" t="s">
        <v>419</v>
      </c>
      <c r="E87" s="434" t="s">
        <v>426</v>
      </c>
      <c r="F87" s="434"/>
      <c r="G87" s="434"/>
      <c r="H87" s="434"/>
      <c r="I87" s="434"/>
      <c r="J87" s="434"/>
      <c r="K87" s="434"/>
      <c r="L87" s="434"/>
      <c r="M87" s="434"/>
      <c r="N87" s="434"/>
      <c r="O87" s="435"/>
      <c r="Q87" s="236"/>
      <c r="R87" s="236"/>
      <c r="S87" s="236"/>
      <c r="T87" s="236"/>
      <c r="U87" s="236"/>
      <c r="V87" s="236"/>
      <c r="W87" s="236"/>
      <c r="X87" s="236"/>
      <c r="Y87" s="236"/>
      <c r="Z87" s="236"/>
      <c r="AA87"/>
    </row>
    <row r="88" spans="1:28" ht="15" customHeight="1" x14ac:dyDescent="0.15">
      <c r="A88" s="21"/>
      <c r="B88" s="21"/>
      <c r="C88" s="182"/>
      <c r="D88" s="183" t="s">
        <v>411</v>
      </c>
      <c r="E88" s="434" t="s">
        <v>314</v>
      </c>
      <c r="F88" s="434"/>
      <c r="G88" s="434"/>
      <c r="H88" s="434"/>
      <c r="I88" s="434"/>
      <c r="J88" s="434"/>
      <c r="K88" s="434"/>
      <c r="L88" s="434"/>
      <c r="M88" s="434"/>
      <c r="N88" s="434"/>
      <c r="O88" s="435"/>
      <c r="Q88" s="3"/>
      <c r="R88" s="3"/>
      <c r="S88" s="3"/>
      <c r="T88" s="3"/>
      <c r="U88" s="3"/>
      <c r="V88" s="3"/>
      <c r="W88" s="3"/>
      <c r="X88" s="3"/>
      <c r="Y88" s="3"/>
      <c r="AA88" s="91"/>
    </row>
    <row r="89" spans="1:28" ht="28.15" customHeight="1" x14ac:dyDescent="0.15">
      <c r="A89" s="21"/>
      <c r="B89" s="21"/>
      <c r="C89" s="182"/>
      <c r="D89" s="183" t="s">
        <v>308</v>
      </c>
      <c r="E89" s="434" t="s">
        <v>407</v>
      </c>
      <c r="F89" s="434"/>
      <c r="G89" s="434"/>
      <c r="H89" s="434"/>
      <c r="I89" s="434"/>
      <c r="J89" s="434"/>
      <c r="K89" s="434"/>
      <c r="L89" s="434"/>
      <c r="M89" s="434"/>
      <c r="N89" s="434"/>
      <c r="O89" s="435"/>
      <c r="Q89" s="3"/>
      <c r="R89" s="3"/>
      <c r="S89" s="3"/>
      <c r="T89" s="3"/>
      <c r="U89" s="91"/>
      <c r="V89" s="3"/>
      <c r="W89" s="3"/>
      <c r="X89" s="3"/>
      <c r="Y89" s="3"/>
      <c r="AA89" s="91"/>
    </row>
    <row r="90" spans="1:28" ht="15" customHeight="1" x14ac:dyDescent="0.15">
      <c r="A90" s="21"/>
      <c r="B90" s="21"/>
      <c r="C90" s="182"/>
      <c r="D90" s="183" t="s">
        <v>309</v>
      </c>
      <c r="E90" s="434" t="s">
        <v>315</v>
      </c>
      <c r="F90" s="434"/>
      <c r="G90" s="434"/>
      <c r="H90" s="434"/>
      <c r="I90" s="434"/>
      <c r="J90" s="434"/>
      <c r="K90" s="434"/>
      <c r="L90" s="434"/>
      <c r="M90" s="434"/>
      <c r="N90" s="434"/>
      <c r="O90" s="435"/>
      <c r="Q90" s="91"/>
      <c r="R90" s="3"/>
      <c r="S90" s="3"/>
      <c r="T90" s="3"/>
      <c r="U90" s="3"/>
      <c r="V90" s="3"/>
      <c r="W90" s="3"/>
      <c r="X90" s="3"/>
      <c r="Y90" s="3"/>
      <c r="AA90" s="91"/>
      <c r="AB90" s="237"/>
    </row>
    <row r="91" spans="1:28" ht="28.15" customHeight="1" x14ac:dyDescent="0.15">
      <c r="A91" s="21"/>
      <c r="B91" s="21"/>
      <c r="C91" s="182"/>
      <c r="D91" s="183" t="s">
        <v>310</v>
      </c>
      <c r="E91" s="434" t="s">
        <v>408</v>
      </c>
      <c r="F91" s="434"/>
      <c r="G91" s="434"/>
      <c r="H91" s="434"/>
      <c r="I91" s="434"/>
      <c r="J91" s="434"/>
      <c r="K91" s="434"/>
      <c r="L91" s="434"/>
      <c r="M91" s="434"/>
      <c r="N91" s="434"/>
      <c r="O91" s="435"/>
      <c r="Q91" s="3"/>
      <c r="R91" s="3"/>
      <c r="S91" s="3"/>
      <c r="T91" s="3"/>
      <c r="U91" s="91"/>
      <c r="V91" s="3"/>
      <c r="W91" s="3"/>
      <c r="X91" s="3"/>
      <c r="Y91" s="3"/>
      <c r="Z91" s="3"/>
      <c r="AA91" s="91"/>
    </row>
    <row r="92" spans="1:28" ht="28.15" customHeight="1" x14ac:dyDescent="0.15">
      <c r="A92" s="21"/>
      <c r="B92" s="21"/>
      <c r="C92" s="182"/>
      <c r="D92" s="183" t="s">
        <v>311</v>
      </c>
      <c r="E92" s="434" t="s">
        <v>316</v>
      </c>
      <c r="F92" s="434"/>
      <c r="G92" s="434"/>
      <c r="H92" s="434"/>
      <c r="I92" s="434"/>
      <c r="J92" s="434"/>
      <c r="K92" s="434"/>
      <c r="L92" s="434"/>
      <c r="M92" s="434"/>
      <c r="N92" s="434"/>
      <c r="O92" s="435"/>
      <c r="Q92" s="3"/>
      <c r="R92" s="3"/>
      <c r="S92" s="3"/>
      <c r="T92" s="3"/>
      <c r="U92" s="3"/>
      <c r="V92" s="3"/>
      <c r="W92" s="3"/>
      <c r="X92" s="3"/>
      <c r="Y92" s="3"/>
      <c r="Z92" s="3"/>
      <c r="AA92" s="3"/>
    </row>
    <row r="93" spans="1:28" ht="28.15" customHeight="1" x14ac:dyDescent="0.15">
      <c r="A93" s="21"/>
      <c r="B93" s="21"/>
      <c r="C93" s="182">
        <v>5</v>
      </c>
      <c r="D93" s="434" t="s">
        <v>386</v>
      </c>
      <c r="E93" s="434"/>
      <c r="F93" s="434"/>
      <c r="G93" s="434"/>
      <c r="H93" s="434"/>
      <c r="I93" s="434"/>
      <c r="J93" s="434"/>
      <c r="K93" s="434"/>
      <c r="L93" s="434"/>
      <c r="M93" s="434"/>
      <c r="N93" s="434"/>
      <c r="O93" s="435"/>
      <c r="Q93" s="3"/>
      <c r="R93" s="3"/>
      <c r="S93" s="3"/>
      <c r="T93" s="3"/>
      <c r="U93" s="3"/>
      <c r="V93" s="3"/>
      <c r="W93" s="3"/>
      <c r="X93" s="3"/>
      <c r="Y93" s="3"/>
      <c r="Z93" s="3"/>
      <c r="AA93" s="3"/>
    </row>
    <row r="94" spans="1:28" ht="15" customHeight="1" x14ac:dyDescent="0.15">
      <c r="A94" s="21"/>
      <c r="B94" s="21"/>
      <c r="C94" s="182">
        <v>6</v>
      </c>
      <c r="D94" s="434" t="s">
        <v>385</v>
      </c>
      <c r="E94" s="434"/>
      <c r="F94" s="434"/>
      <c r="G94" s="434"/>
      <c r="H94" s="434"/>
      <c r="I94" s="434"/>
      <c r="J94" s="434"/>
      <c r="K94" s="434"/>
      <c r="L94" s="434"/>
      <c r="M94" s="434"/>
      <c r="N94" s="434"/>
      <c r="O94" s="435"/>
      <c r="Q94"/>
      <c r="R94"/>
      <c r="S94"/>
      <c r="T94"/>
      <c r="U94"/>
      <c r="V94"/>
      <c r="W94"/>
      <c r="X94"/>
      <c r="Y94"/>
      <c r="Z94"/>
    </row>
    <row r="95" spans="1:28" ht="13.15" customHeight="1" x14ac:dyDescent="0.15">
      <c r="C95" s="184"/>
      <c r="D95" s="36"/>
      <c r="E95" s="36"/>
      <c r="F95" s="36"/>
      <c r="G95" s="36"/>
      <c r="H95" s="36"/>
      <c r="I95" s="36"/>
      <c r="J95" s="36"/>
      <c r="K95" s="36"/>
      <c r="L95" s="36"/>
      <c r="M95" s="36"/>
      <c r="N95" s="36"/>
      <c r="O95" s="37"/>
      <c r="Q95" s="262" t="s">
        <v>45</v>
      </c>
      <c r="R95" s="262" t="s">
        <v>100</v>
      </c>
      <c r="S95"/>
      <c r="T95"/>
      <c r="U95"/>
      <c r="V95"/>
      <c r="W95"/>
      <c r="X95"/>
      <c r="Y95"/>
      <c r="Z95"/>
    </row>
    <row r="96" spans="1:28" ht="13.5" x14ac:dyDescent="0.15">
      <c r="Q96" s="262" t="s">
        <v>98</v>
      </c>
      <c r="R96" s="264" t="s">
        <v>336</v>
      </c>
      <c r="S96"/>
      <c r="T96"/>
      <c r="U96"/>
      <c r="V96"/>
      <c r="W96"/>
      <c r="X96"/>
      <c r="Y96"/>
      <c r="Z96"/>
    </row>
    <row r="97" spans="17:26" ht="13.5" x14ac:dyDescent="0.15">
      <c r="Q97" s="262"/>
      <c r="R97"/>
      <c r="S97"/>
      <c r="T97"/>
      <c r="U97"/>
      <c r="V97"/>
      <c r="W97"/>
      <c r="X97"/>
      <c r="Y97"/>
      <c r="Z97"/>
    </row>
    <row r="98" spans="17:26" ht="13.5" x14ac:dyDescent="0.15">
      <c r="Q98" s="262" t="s">
        <v>114</v>
      </c>
      <c r="R98"/>
    </row>
    <row r="99" spans="17:26" ht="13.5" x14ac:dyDescent="0.15">
      <c r="Q99" s="262" t="s">
        <v>115</v>
      </c>
      <c r="R99"/>
    </row>
    <row r="100" spans="17:26" ht="13.5" x14ac:dyDescent="0.15">
      <c r="Q100" s="262" t="s">
        <v>116</v>
      </c>
      <c r="R100"/>
    </row>
    <row r="101" spans="17:26" ht="13.5" x14ac:dyDescent="0.15">
      <c r="Q101" s="262" t="s">
        <v>117</v>
      </c>
      <c r="R101"/>
    </row>
    <row r="102" spans="17:26" ht="13.5" x14ac:dyDescent="0.15">
      <c r="Q102" s="262" t="s">
        <v>118</v>
      </c>
      <c r="R102"/>
    </row>
    <row r="103" spans="17:26" ht="13.5" x14ac:dyDescent="0.15">
      <c r="Q103" s="262" t="s">
        <v>119</v>
      </c>
    </row>
    <row r="104" spans="17:26" ht="13.5" x14ac:dyDescent="0.15">
      <c r="Q104" s="262" t="s">
        <v>120</v>
      </c>
    </row>
    <row r="105" spans="17:26" ht="13.5" x14ac:dyDescent="0.15">
      <c r="Q105" s="262" t="s">
        <v>121</v>
      </c>
    </row>
    <row r="106" spans="17:26" ht="13.5" x14ac:dyDescent="0.15">
      <c r="Q106" s="262" t="s">
        <v>122</v>
      </c>
    </row>
    <row r="107" spans="17:26" ht="13.5" x14ac:dyDescent="0.15">
      <c r="Q107" s="262" t="s">
        <v>125</v>
      </c>
    </row>
    <row r="108" spans="17:26" ht="13.5" x14ac:dyDescent="0.15">
      <c r="Q108" s="262" t="s">
        <v>126</v>
      </c>
    </row>
    <row r="109" spans="17:26" ht="13.5" x14ac:dyDescent="0.15">
      <c r="Q109" s="262" t="s">
        <v>127</v>
      </c>
    </row>
    <row r="110" spans="17:26" ht="13.5" x14ac:dyDescent="0.15">
      <c r="Q110" s="262" t="s">
        <v>128</v>
      </c>
    </row>
    <row r="111" spans="17:26" ht="13.5" x14ac:dyDescent="0.15">
      <c r="Q111" s="262" t="s">
        <v>129</v>
      </c>
    </row>
    <row r="112" spans="17:26" ht="13.5" x14ac:dyDescent="0.15">
      <c r="Q112" s="262" t="s">
        <v>130</v>
      </c>
    </row>
    <row r="113" spans="17:17" ht="13.5" x14ac:dyDescent="0.15">
      <c r="Q113" s="262" t="s">
        <v>123</v>
      </c>
    </row>
    <row r="114" spans="17:17" ht="13.5" x14ac:dyDescent="0.15">
      <c r="Q114" s="262" t="s">
        <v>131</v>
      </c>
    </row>
    <row r="115" spans="17:17" ht="13.5" x14ac:dyDescent="0.15">
      <c r="Q115" s="262" t="s">
        <v>132</v>
      </c>
    </row>
    <row r="116" spans="17:17" ht="13.5" x14ac:dyDescent="0.15">
      <c r="Q116" s="262" t="s">
        <v>133</v>
      </c>
    </row>
    <row r="117" spans="17:17" ht="13.5" x14ac:dyDescent="0.15">
      <c r="Q117" s="262" t="s">
        <v>134</v>
      </c>
    </row>
    <row r="118" spans="17:17" ht="13.5" x14ac:dyDescent="0.15">
      <c r="Q118" s="262" t="s">
        <v>135</v>
      </c>
    </row>
    <row r="119" spans="17:17" ht="13.5" x14ac:dyDescent="0.15">
      <c r="Q119" s="262" t="s">
        <v>136</v>
      </c>
    </row>
    <row r="120" spans="17:17" ht="13.5" x14ac:dyDescent="0.15">
      <c r="Q120" s="262" t="s">
        <v>137</v>
      </c>
    </row>
    <row r="121" spans="17:17" ht="13.5" x14ac:dyDescent="0.15">
      <c r="Q121" s="262" t="s">
        <v>138</v>
      </c>
    </row>
    <row r="122" spans="17:17" ht="13.5" x14ac:dyDescent="0.15">
      <c r="Q122" s="262" t="s">
        <v>139</v>
      </c>
    </row>
    <row r="123" spans="17:17" ht="13.5" x14ac:dyDescent="0.15">
      <c r="Q123" s="262" t="s">
        <v>140</v>
      </c>
    </row>
    <row r="124" spans="17:17" ht="13.5" x14ac:dyDescent="0.15">
      <c r="Q124" s="262" t="s">
        <v>141</v>
      </c>
    </row>
    <row r="125" spans="17:17" ht="13.5" x14ac:dyDescent="0.15">
      <c r="Q125" s="262" t="s">
        <v>124</v>
      </c>
    </row>
    <row r="126" spans="17:17" ht="13.5" x14ac:dyDescent="0.15">
      <c r="Q126" s="262" t="s">
        <v>142</v>
      </c>
    </row>
    <row r="127" spans="17:17" ht="13.5" x14ac:dyDescent="0.15">
      <c r="Q127" s="262" t="s">
        <v>143</v>
      </c>
    </row>
    <row r="128" spans="17:17" ht="13.5" x14ac:dyDescent="0.15">
      <c r="Q128" s="262" t="s">
        <v>144</v>
      </c>
    </row>
    <row r="129" spans="17:17" ht="13.5" x14ac:dyDescent="0.15">
      <c r="Q129" s="262" t="s">
        <v>145</v>
      </c>
    </row>
    <row r="130" spans="17:17" ht="13.5" x14ac:dyDescent="0.15">
      <c r="Q130" s="262" t="s">
        <v>146</v>
      </c>
    </row>
    <row r="131" spans="17:17" ht="13.5" x14ac:dyDescent="0.15">
      <c r="Q131" s="262" t="s">
        <v>147</v>
      </c>
    </row>
    <row r="132" spans="17:17" ht="13.5" x14ac:dyDescent="0.15">
      <c r="Q132" s="263" t="s">
        <v>148</v>
      </c>
    </row>
    <row r="133" spans="17:17" ht="13.5" x14ac:dyDescent="0.15">
      <c r="Q133" s="263" t="s">
        <v>149</v>
      </c>
    </row>
    <row r="134" spans="17:17" ht="13.5" x14ac:dyDescent="0.15">
      <c r="Q134" s="263" t="s">
        <v>150</v>
      </c>
    </row>
    <row r="135" spans="17:17" ht="13.5" x14ac:dyDescent="0.15">
      <c r="Q135" s="263" t="s">
        <v>151</v>
      </c>
    </row>
    <row r="136" spans="17:17" ht="13.5" x14ac:dyDescent="0.15">
      <c r="Q136" s="263" t="s">
        <v>152</v>
      </c>
    </row>
    <row r="137" spans="17:17" ht="13.5" x14ac:dyDescent="0.15">
      <c r="Q137" s="263" t="s">
        <v>153</v>
      </c>
    </row>
    <row r="138" spans="17:17" ht="13.5" x14ac:dyDescent="0.15">
      <c r="Q138" s="263" t="s">
        <v>361</v>
      </c>
    </row>
    <row r="139" spans="17:17" ht="13.5" x14ac:dyDescent="0.15">
      <c r="Q139" s="263" t="s">
        <v>359</v>
      </c>
    </row>
    <row r="140" spans="17:17" ht="13.5" x14ac:dyDescent="0.15">
      <c r="Q140" s="263" t="s">
        <v>360</v>
      </c>
    </row>
    <row r="141" spans="17:17" x14ac:dyDescent="0.15">
      <c r="Q141" s="261"/>
    </row>
    <row r="142" spans="17:17" ht="13.5" x14ac:dyDescent="0.15">
      <c r="Q142" s="262" t="s">
        <v>157</v>
      </c>
    </row>
    <row r="143" spans="17:17" x14ac:dyDescent="0.15">
      <c r="Q143" s="261" t="s">
        <v>154</v>
      </c>
    </row>
    <row r="144" spans="17:17" x14ac:dyDescent="0.15">
      <c r="Q144" s="21" t="s">
        <v>156</v>
      </c>
    </row>
  </sheetData>
  <sheetProtection algorithmName="SHA-512" hashValue="haW4zO9GnhCW3GEer/khjB11WVczjsP3tsH6uqQ0T8u04fkn9iTRHsfvOlpCJX+cDSvlc49iGV5sDwBDSN3fWw==" saltValue="prmuo1Su8To0toNLIGPImw==" spinCount="100000" sheet="1" objects="1" scenarios="1"/>
  <mergeCells count="87">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 ref="M50:N50"/>
    <mergeCell ref="C29:O29"/>
    <mergeCell ref="C49:E50"/>
    <mergeCell ref="J39:O39"/>
    <mergeCell ref="C31:O32"/>
    <mergeCell ref="L34:O34"/>
    <mergeCell ref="C45:O45"/>
    <mergeCell ref="M48:O48"/>
    <mergeCell ref="N49:O49"/>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F52:I52"/>
    <mergeCell ref="L52:O52"/>
    <mergeCell ref="F53:H53"/>
    <mergeCell ref="I53:K53"/>
    <mergeCell ref="L53:M53"/>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scale="9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第一コンクリート株式会社　　本牧工場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3"/>
      <c r="AA6" s="83"/>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210</v>
      </c>
      <c r="E7" s="612"/>
      <c r="F7" s="612"/>
      <c r="G7" s="612"/>
      <c r="H7" s="612"/>
      <c r="I7" s="613"/>
      <c r="J7" s="143"/>
      <c r="K7" s="53"/>
      <c r="L7" s="156"/>
      <c r="M7" s="637" t="s">
        <v>107</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6MVZPKQ+Sw0t3jx2THfwYDB6gTuq4UMkcWrsEiYCbTmbk6SjcZrLnnRq2XpHQoeT/sufdUzfMSf4DM6Da5pndw==" saltValue="SamZ7fb913t2xtaZz5ihug=="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第一コンクリート株式会社　　本牧工場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211</v>
      </c>
      <c r="E7" s="612"/>
      <c r="F7" s="612"/>
      <c r="G7" s="612"/>
      <c r="H7" s="612"/>
      <c r="I7" s="613"/>
      <c r="J7" s="143"/>
      <c r="K7" s="53"/>
      <c r="L7" s="156"/>
      <c r="M7" s="637" t="s">
        <v>108</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ECffCJBHNbdztZWwzkVs93b68j1raHnXlUrZcwMm1Wx0YAs5lVcHSLOCnKdFiEmmvBcGS03fOsk8Ih36dP3QOQ==" saltValue="OESmxKWOIVquLrVxrtA6bw=="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第一コンクリート株式会社　　本牧工場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212</v>
      </c>
      <c r="E7" s="612"/>
      <c r="F7" s="612"/>
      <c r="G7" s="612"/>
      <c r="H7" s="612"/>
      <c r="I7" s="613"/>
      <c r="J7" s="143"/>
      <c r="K7" s="53"/>
      <c r="L7" s="156"/>
      <c r="M7" s="637" t="s">
        <v>92</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CgXId7/i4mHSPGqvGsodfKu7HyFt5W4hjQV+NeRnVhpYYnsSP/DKMiik7hhs7tiE85xcaTUdefIHS5nT6D3TzA==" saltValue="EJX3eD5SpGyeOnmCZ0vcv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第一コンクリート株式会社　　本牧工場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213</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63mCiqpt8Jqu45ZT1D1azO2dPU4J2nTV+qdP0JohfKcM4Rn2n3G+9/7hCA3Be1TvN/3QXa6r9kfY1keAyl2Lg==" saltValue="/4P9dvJ/fXNXt+QQ35FxWw=="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第一コンクリート株式会社　　本牧工場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214</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UJZiDa3qgd2z9s1924JAr7U52e+2hZMjeTLsXeE3Oq8/9cO2Vc709VXGbG1hRjEjvVHNfIfZOrIK+5vECi3g==" saltValue="WIDNVX3F1+hB0Obgb4K3SQ=="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topLeftCell="H16" zoomScaleNormal="100" workbookViewId="0">
      <selection activeCell="S32" sqref="S32:V3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第一コンクリート株式会社　　本牧工場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215</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4330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5000</v>
      </c>
      <c r="E24" s="603"/>
      <c r="F24" s="603"/>
      <c r="G24" s="195" t="s">
        <v>198</v>
      </c>
      <c r="H24" s="581">
        <f>+F12</f>
        <v>4330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4330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4330</v>
      </c>
      <c r="Q27" s="586"/>
      <c r="R27" s="586"/>
      <c r="S27" s="586"/>
      <c r="T27" s="44" t="s">
        <v>38</v>
      </c>
      <c r="U27" s="64"/>
      <c r="V27" s="64"/>
      <c r="Y27" s="62" t="s">
        <v>39</v>
      </c>
      <c r="Z27" s="65"/>
      <c r="AH27" s="53"/>
      <c r="AI27" s="53"/>
      <c r="AJ27" s="53"/>
      <c r="AK27" s="53"/>
      <c r="AL27" s="549">
        <f>+AH18+P27</f>
        <v>4330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4330</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5000</v>
      </c>
      <c r="E29" s="603"/>
      <c r="F29" s="603"/>
      <c r="G29" s="195" t="s">
        <v>198</v>
      </c>
      <c r="H29" s="581">
        <f>+AL27</f>
        <v>4330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4330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5000</v>
      </c>
      <c r="E31" s="603"/>
      <c r="F31" s="603"/>
      <c r="G31" s="195" t="s">
        <v>198</v>
      </c>
      <c r="H31" s="581">
        <f>+AS24</f>
        <v>4330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lYADIWmBpkmDVfOG9R6LdPAHCl2T/ecfVYnfHYTT9+qF0DvNKIcUq0LneYePelZ56qMIFVOTWEo/20dzkV8HA==" saltValue="T0ZP3JK6RXXz6AshUlJ0Jg=="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第一コンクリート株式会社　　本牧工場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216</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7DtZNvYT0J6QmmATgAZxRGn4leBHLaSBt8h4bx9Xclsmb7Rlk8VTggqST9fm7syCUFCFVVgeN0zwF/5uHCg==" saltValue="KFUiXfoWDyvwVnLYPmUAN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第一コンクリート株式会社　　本牧工場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217</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1kQOfRr14gk82lHhqrauMPBV+jC3RdrkH6zyPYbRTCYpILH84QJLEJMGw88iJx1Pcx1PZlYqp9DGxx4ailPmw==" saltValue="QOwib/MZFMcvWiJg1Znz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第一コンクリート株式会社　　本牧工場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218</v>
      </c>
      <c r="E7" s="612"/>
      <c r="F7" s="612"/>
      <c r="G7" s="612"/>
      <c r="H7" s="612"/>
      <c r="I7" s="613"/>
      <c r="J7" s="143"/>
      <c r="K7" s="53"/>
      <c r="L7" s="156"/>
      <c r="M7" s="637" t="s">
        <v>109</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4mdMoi3kK2yEVSZ3EZtIeHhIrAEfThPESK0SSVL3yfb02/sc+9TC+IhsptjOLLd2pUioqj5AiXwH2cS5tnaAIQ==" saltValue="7lCshK2aQJQZXiwD2RkklA==" spinCount="100000" sheet="1" objects="1" scenarios="1"/>
  <mergeCells count="113">
    <mergeCell ref="Y28:Z28"/>
    <mergeCell ref="AE17:AE21"/>
    <mergeCell ref="H30:I30"/>
    <mergeCell ref="B30:C30"/>
    <mergeCell ref="D32:F32"/>
    <mergeCell ref="B25:C25"/>
    <mergeCell ref="B24:C24"/>
    <mergeCell ref="P24:S24"/>
    <mergeCell ref="H23:J23"/>
    <mergeCell ref="H24:I24"/>
    <mergeCell ref="U23:X23"/>
    <mergeCell ref="Q26:T26"/>
    <mergeCell ref="H25:I25"/>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第一コンクリート株式会社　　本牧工場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219</v>
      </c>
      <c r="E7" s="612"/>
      <c r="F7" s="612"/>
      <c r="G7" s="612"/>
      <c r="H7" s="612"/>
      <c r="I7" s="613"/>
      <c r="J7" s="143"/>
      <c r="K7" s="53"/>
      <c r="L7" s="156"/>
      <c r="M7" s="637" t="s">
        <v>110</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GY+ewOHvKe+0aWf7wckOPUKEvVCiPCh1c6Am/po+f2eCwFMQiyETzsiXy/Pd4kumyLghzyyMqnFNj3EPeUGVrg==" saltValue="WvIeGXIgoicsSqvPHdmgw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0" width="9" style="40"/>
    <col min="51" max="51" width="49.75" style="40" bestFit="1" customWidth="1"/>
    <col min="52" max="53" width="9" style="40"/>
    <col min="54" max="54" width="54.5" style="40" bestFit="1" customWidth="1"/>
    <col min="55" max="55" width="13" style="40" bestFit="1" customWidth="1"/>
    <col min="56" max="56" width="24.375" style="40" bestFit="1" customWidth="1"/>
    <col min="57"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620" t="s">
        <v>273</v>
      </c>
      <c r="C2" s="620"/>
      <c r="D2" s="620"/>
      <c r="E2" s="620"/>
      <c r="F2" s="620"/>
      <c r="G2" s="620"/>
      <c r="H2" s="620"/>
      <c r="I2"/>
      <c r="J2"/>
      <c r="K2"/>
      <c r="L2"/>
      <c r="M2"/>
      <c r="N2"/>
      <c r="O2"/>
      <c r="P2"/>
      <c r="Q2"/>
      <c r="R2"/>
      <c r="S2"/>
      <c r="T2"/>
      <c r="U2"/>
      <c r="V2"/>
      <c r="W2"/>
      <c r="X2"/>
      <c r="Y2"/>
      <c r="Z2" s="41"/>
      <c r="AA2" s="41"/>
      <c r="AB2" s="41"/>
      <c r="AC2" s="41"/>
      <c r="AD2" s="41"/>
      <c r="AE2" s="41"/>
      <c r="AF2" s="41"/>
      <c r="AG2" s="41"/>
      <c r="AH2" s="41"/>
      <c r="AI2" s="41"/>
      <c r="AJ2" s="41"/>
      <c r="AK2" s="41"/>
      <c r="AL2" s="41"/>
      <c r="AM2" s="41"/>
      <c r="AN2" s="41"/>
      <c r="AO2" s="41"/>
      <c r="AP2" s="41"/>
      <c r="AQ2" s="41"/>
      <c r="AR2" s="41"/>
      <c r="AS2" s="41"/>
      <c r="AT2" s="41"/>
      <c r="AU2" s="119"/>
      <c r="AV2" s="115"/>
      <c r="AW2" s="412"/>
    </row>
    <row r="3" spans="2:49" ht="13.15" customHeight="1" x14ac:dyDescent="0.15">
      <c r="B3" s="620"/>
      <c r="C3" s="620"/>
      <c r="D3" s="620"/>
      <c r="E3" s="620"/>
      <c r="F3" s="620"/>
      <c r="G3" s="620"/>
      <c r="H3" s="620"/>
      <c r="I3"/>
      <c r="J3"/>
      <c r="K3"/>
      <c r="L3"/>
      <c r="M3"/>
      <c r="N3"/>
      <c r="O3"/>
      <c r="P3"/>
      <c r="Q3"/>
      <c r="R3"/>
      <c r="S3"/>
      <c r="T3"/>
      <c r="U3"/>
      <c r="V3"/>
      <c r="W3"/>
      <c r="X3"/>
      <c r="Y3"/>
      <c r="Z3" s="42"/>
      <c r="AA3" s="42"/>
      <c r="AB3" s="589"/>
      <c r="AC3" s="590"/>
      <c r="AD3" s="590"/>
      <c r="AE3" s="86"/>
      <c r="AF3" s="108"/>
      <c r="AG3" s="108"/>
      <c r="AH3" s="108"/>
      <c r="AI3" s="108"/>
      <c r="AJ3" s="108"/>
      <c r="AK3" s="108"/>
      <c r="AL3" s="108"/>
      <c r="AM3" s="108"/>
      <c r="AN3" s="108"/>
      <c r="AO3" s="108"/>
      <c r="AP3" s="591" t="s">
        <v>328</v>
      </c>
      <c r="AQ3" s="592"/>
      <c r="AR3" s="593"/>
      <c r="AS3" s="597" t="s">
        <v>0</v>
      </c>
      <c r="AT3" s="598"/>
      <c r="AU3" s="118" t="s">
        <v>113</v>
      </c>
      <c r="AV3" s="116"/>
      <c r="AW3" s="412"/>
    </row>
    <row r="4" spans="2:49" ht="14.25" thickBot="1" x14ac:dyDescent="0.2">
      <c r="C4"/>
      <c r="F4"/>
      <c r="G4"/>
      <c r="H4"/>
      <c r="I4"/>
      <c r="J4"/>
      <c r="K4"/>
      <c r="L4"/>
      <c r="M4"/>
      <c r="N4"/>
      <c r="O4"/>
      <c r="P4"/>
      <c r="Q4"/>
      <c r="R4"/>
      <c r="S4"/>
      <c r="T4"/>
      <c r="U4"/>
      <c r="V4"/>
      <c r="W4"/>
      <c r="X4"/>
      <c r="Y4"/>
      <c r="Z4" s="42"/>
      <c r="AA4" s="42"/>
      <c r="AB4" s="109"/>
      <c r="AC4" s="106"/>
      <c r="AD4" s="106"/>
      <c r="AE4" s="86"/>
      <c r="AF4" s="108"/>
      <c r="AG4" s="108"/>
      <c r="AH4" s="108"/>
      <c r="AI4" s="108"/>
      <c r="AJ4" s="108"/>
      <c r="AK4" s="108"/>
      <c r="AL4" s="108"/>
      <c r="AM4" s="108"/>
      <c r="AN4" s="108"/>
      <c r="AO4" s="108"/>
      <c r="AP4" s="594"/>
      <c r="AQ4" s="595"/>
      <c r="AR4" s="596"/>
      <c r="AS4" s="599" t="str">
        <f>+表紙!N28</f>
        <v>○</v>
      </c>
      <c r="AT4" s="600"/>
      <c r="AU4" s="274" t="str">
        <f>+表紙!O28</f>
        <v>　</v>
      </c>
      <c r="AV4" s="116"/>
      <c r="AW4" s="412"/>
    </row>
    <row r="5" spans="2:49" ht="15" customHeight="1" x14ac:dyDescent="0.15">
      <c r="B5" s="153" t="s">
        <v>102</v>
      </c>
      <c r="C5" s="153"/>
      <c r="F5" s="153"/>
      <c r="G5" s="106"/>
      <c r="H5" s="106"/>
      <c r="I5" s="106"/>
      <c r="J5" s="106"/>
      <c r="K5" s="106"/>
      <c r="L5" s="106"/>
      <c r="M5" s="42"/>
      <c r="N5" s="42"/>
      <c r="O5" s="42"/>
      <c r="P5" s="42"/>
      <c r="Q5" s="42"/>
      <c r="R5" s="42"/>
      <c r="S5" s="42"/>
      <c r="T5" s="42"/>
      <c r="U5" s="42"/>
      <c r="V5" s="42"/>
      <c r="W5" s="42"/>
      <c r="X5" s="42"/>
      <c r="Y5" s="42"/>
      <c r="Z5" s="608" t="s">
        <v>101</v>
      </c>
      <c r="AA5" s="608"/>
      <c r="AB5" s="609"/>
      <c r="AC5" s="609"/>
      <c r="AD5" s="609"/>
      <c r="AE5" s="86" t="s">
        <v>95</v>
      </c>
      <c r="AF5" s="630" t="str">
        <f>+表紙!F47</f>
        <v>第一コンクリート株式会社　　本牧工場</v>
      </c>
      <c r="AG5" s="630"/>
      <c r="AH5" s="630"/>
      <c r="AI5" s="630"/>
      <c r="AJ5" s="630"/>
      <c r="AK5" s="630"/>
      <c r="AL5" s="630"/>
      <c r="AM5" s="630"/>
      <c r="AN5" s="630"/>
      <c r="AO5" s="630"/>
      <c r="AP5" s="630"/>
      <c r="AQ5" s="630"/>
      <c r="AR5" s="630"/>
      <c r="AS5" s="630"/>
      <c r="AT5" s="630"/>
      <c r="AU5" s="630"/>
      <c r="AV5" s="242"/>
      <c r="AW5" s="412"/>
    </row>
    <row r="6" spans="2:49" ht="24.75" customHeight="1" thickBot="1" x14ac:dyDescent="0.2">
      <c r="B6" s="302" t="s">
        <v>443</v>
      </c>
      <c r="C6" s="155"/>
      <c r="F6" s="155"/>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2"/>
    </row>
    <row r="7" spans="2:49" ht="28.15" customHeight="1" thickBot="1" x14ac:dyDescent="0.2">
      <c r="B7" s="537" t="s">
        <v>89</v>
      </c>
      <c r="C7" s="538"/>
      <c r="D7" s="611" t="s">
        <v>329</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2"/>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2"/>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2"/>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6"/>
      <c r="AE10" s="565"/>
      <c r="AF10" s="56"/>
      <c r="AN10" s="53"/>
      <c r="AO10" s="53"/>
      <c r="AP10" s="53"/>
      <c r="AQ10" s="53"/>
      <c r="AR10" s="53"/>
      <c r="AS10"/>
      <c r="AT10"/>
      <c r="AU10"/>
      <c r="AV10"/>
      <c r="AW10" s="412"/>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2"/>
    </row>
    <row r="12" spans="2:49" ht="24.75" customHeight="1" thickTop="1" thickBot="1" x14ac:dyDescent="0.2">
      <c r="F12" s="549">
        <f>+ROUND(P12,1)+ROUND(P15,1)+ROUND(P18,1)+ROUND(P24,1)+P27-ROUND(F15,1)</f>
        <v>0</v>
      </c>
      <c r="G12" s="550"/>
      <c r="H12" s="550"/>
      <c r="I12" s="52" t="s">
        <v>256</v>
      </c>
      <c r="J12" s="53"/>
      <c r="K12" s="54"/>
      <c r="L12" s="53"/>
      <c r="M12" s="555"/>
      <c r="N12" s="55"/>
      <c r="P12" s="535"/>
      <c r="Q12" s="553"/>
      <c r="R12" s="553"/>
      <c r="S12" s="553"/>
      <c r="T12" s="52" t="s">
        <v>22</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2"/>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2"/>
    </row>
    <row r="14" spans="2:49" ht="27" customHeight="1" thickTop="1" thickBot="1" x14ac:dyDescent="0.2">
      <c r="F14" s="51" t="s">
        <v>427</v>
      </c>
      <c r="G14" s="557" t="s">
        <v>23</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2"/>
    </row>
    <row r="15" spans="2:49" ht="24.75" customHeight="1" thickBot="1" x14ac:dyDescent="0.2">
      <c r="F15" s="602"/>
      <c r="G15" s="603"/>
      <c r="H15" s="603"/>
      <c r="I15" s="44" t="s">
        <v>256</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2"/>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31</v>
      </c>
      <c r="AT16" s="529"/>
      <c r="AU16" s="95"/>
      <c r="AV16" s="44" t="s">
        <v>13</v>
      </c>
      <c r="AW16" s="412"/>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2"/>
    </row>
    <row r="18" spans="2:49" ht="24.75" customHeight="1" thickBot="1" x14ac:dyDescent="0.2">
      <c r="K18" s="56"/>
      <c r="L18" s="53"/>
      <c r="M18" s="555"/>
      <c r="N18" s="56"/>
      <c r="P18" s="535"/>
      <c r="Q18" s="553"/>
      <c r="R18" s="553"/>
      <c r="S18" s="553"/>
      <c r="T18" s="52" t="s">
        <v>14</v>
      </c>
      <c r="U18"/>
      <c r="V18" s="248"/>
      <c r="W18"/>
      <c r="X18" s="194"/>
      <c r="Y18" s="549">
        <f>+ROUND(AH9,1)+ROUND(AH12,1)+ROUND(AH15,1)+AH18</f>
        <v>0</v>
      </c>
      <c r="Z18" s="550"/>
      <c r="AA18" s="550"/>
      <c r="AB18" s="52" t="s">
        <v>4</v>
      </c>
      <c r="AC18" s="192"/>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2"/>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16" t="s">
        <v>450</v>
      </c>
    </row>
    <row r="20" spans="2:49" ht="27" customHeight="1" thickTop="1" thickBot="1" x14ac:dyDescent="0.2">
      <c r="K20" s="56"/>
      <c r="L20" s="53"/>
      <c r="M20" s="555"/>
      <c r="N20" s="56"/>
      <c r="P20" s="45" t="s">
        <v>48</v>
      </c>
      <c r="Q20" s="531" t="s">
        <v>277</v>
      </c>
      <c r="R20" s="531"/>
      <c r="S20" s="531"/>
      <c r="T20" s="532"/>
      <c r="U20" s="133"/>
      <c r="V20" s="249"/>
      <c r="W20" s="251"/>
      <c r="X20" s="252"/>
      <c r="Y20" s="136" t="s">
        <v>25</v>
      </c>
      <c r="Z20" s="531" t="s">
        <v>278</v>
      </c>
      <c r="AA20" s="531"/>
      <c r="AB20" s="532"/>
      <c r="AC20" s="53"/>
      <c r="AD20" s="53"/>
      <c r="AE20" s="555"/>
      <c r="AG20" s="53"/>
      <c r="AH20" s="53"/>
      <c r="AI20" s="56"/>
      <c r="AJ20" s="53"/>
      <c r="AK20" s="53"/>
      <c r="AL20" s="147"/>
      <c r="AM20" s="56"/>
      <c r="AN20" s="256"/>
      <c r="AO20" s="610" t="s">
        <v>254</v>
      </c>
      <c r="AP20" s="558"/>
      <c r="AQ20" s="191"/>
      <c r="AR20" s="53"/>
      <c r="AS20" s="58"/>
      <c r="AT20" s="58"/>
      <c r="AW20" s="617"/>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3"/>
      <c r="V21" s="133"/>
      <c r="W21" s="133"/>
      <c r="X21" s="133"/>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2"/>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2"/>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2"/>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34</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2"/>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2"/>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179</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2"/>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2"/>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2"/>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182</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2"/>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2"/>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2"/>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184</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2"/>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2"/>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2"/>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238"/>
      <c r="AZ36" s="238"/>
      <c r="BA36" s="238"/>
      <c r="BB36" s="238"/>
      <c r="BC36" s="238"/>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83"/>
      <c r="AZ37" s="239"/>
      <c r="BA37" s="239"/>
      <c r="BB37" s="239"/>
      <c r="BC37" s="239"/>
      <c r="BD37" s="239"/>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128"/>
      <c r="AZ38" s="128"/>
      <c r="BA38" s="128"/>
      <c r="BB38" s="128"/>
      <c r="BC38" s="128"/>
      <c r="BD38" s="128"/>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128"/>
      <c r="AZ39" s="128"/>
      <c r="BA39" s="128"/>
      <c r="BB39" s="128"/>
      <c r="BC39" s="128"/>
      <c r="BD39" s="128"/>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128"/>
      <c r="AZ40" s="128"/>
      <c r="BA40" s="128"/>
      <c r="BB40" s="128"/>
      <c r="BC40" s="128"/>
      <c r="BD40" s="128"/>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128"/>
      <c r="AZ41" s="128"/>
      <c r="BA41" s="128"/>
      <c r="BB41" s="128"/>
      <c r="BC41" s="128"/>
      <c r="BD41" s="128"/>
    </row>
    <row r="42" spans="2:62" ht="13.5" x14ac:dyDescent="0.15">
      <c r="H42" s="279"/>
      <c r="I42" s="68"/>
      <c r="J42" s="68"/>
      <c r="K42" s="68"/>
      <c r="R42" s="68"/>
      <c r="S42" s="68"/>
      <c r="T42" s="68"/>
      <c r="AQ42" s="53"/>
      <c r="AR42" s="53"/>
      <c r="AS42" s="128"/>
      <c r="AT42" s="64"/>
      <c r="AY42" s="128"/>
      <c r="AZ42" s="128"/>
      <c r="BA42" s="128"/>
      <c r="BB42" s="128"/>
      <c r="BC42" s="128"/>
      <c r="BD42" s="128"/>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ht="13.5" x14ac:dyDescent="0.15">
      <c r="H45" s="279"/>
      <c r="I45" s="68"/>
      <c r="J45" s="68"/>
      <c r="K45" s="68"/>
      <c r="R45" s="68"/>
      <c r="S45" s="68"/>
      <c r="T45" s="68"/>
      <c r="AY45" s="69"/>
      <c r="AZ45" s="69"/>
      <c r="BA45" s="69"/>
      <c r="BB45" s="69"/>
      <c r="BC45" s="69"/>
      <c r="BD45" s="69"/>
    </row>
    <row r="46" spans="2:62" ht="13.5" x14ac:dyDescent="0.15">
      <c r="H46" s="279"/>
      <c r="I46" s="68"/>
      <c r="J46" s="68"/>
      <c r="K46" s="68"/>
      <c r="R46" s="68"/>
      <c r="S46" s="68"/>
      <c r="T46" s="68"/>
      <c r="AY46" s="69"/>
      <c r="AZ46" s="69"/>
      <c r="BA46" s="69"/>
      <c r="BB46" s="69"/>
      <c r="BC46" s="69"/>
      <c r="BD46" s="69"/>
    </row>
    <row r="47" spans="2:62" ht="13.5" x14ac:dyDescent="0.15">
      <c r="H47" s="279"/>
      <c r="I47" s="68"/>
      <c r="J47" s="68"/>
      <c r="K47" s="68"/>
      <c r="R47" s="68"/>
      <c r="S47" s="68"/>
      <c r="T47" s="68"/>
      <c r="AY47" s="69"/>
      <c r="AZ47" s="69"/>
      <c r="BA47" s="69"/>
      <c r="BB47" s="69"/>
      <c r="BC47" s="69"/>
      <c r="BE47" s="67"/>
      <c r="BF47" s="67"/>
      <c r="BG47" s="69"/>
      <c r="BH47" s="69"/>
      <c r="BI47" s="69"/>
      <c r="BJ47" s="67"/>
    </row>
    <row r="48" spans="2:62" x14ac:dyDescent="0.15">
      <c r="I48" s="68"/>
      <c r="J48" s="68"/>
      <c r="K48" s="68"/>
      <c r="R48" s="68"/>
      <c r="S48" s="68"/>
      <c r="T48" s="68"/>
      <c r="BE48" s="67"/>
      <c r="BF48" s="67"/>
      <c r="BG48" s="67"/>
      <c r="BH48" s="67"/>
    </row>
    <row r="49" spans="7:62" x14ac:dyDescent="0.15">
      <c r="I49" s="68"/>
      <c r="J49" s="68"/>
      <c r="K49" s="68"/>
      <c r="R49" s="68"/>
      <c r="S49" s="68"/>
      <c r="T49" s="68"/>
      <c r="BE49" s="67"/>
      <c r="BF49" s="67"/>
      <c r="BG49" s="67"/>
      <c r="BH49" s="67"/>
    </row>
    <row r="50" spans="7:62" x14ac:dyDescent="0.15">
      <c r="I50" s="68"/>
      <c r="J50" s="68"/>
      <c r="K50" s="68"/>
      <c r="R50" s="68"/>
      <c r="S50" s="68"/>
      <c r="T50" s="68"/>
      <c r="BE50" s="67"/>
      <c r="BF50" s="67"/>
      <c r="BG50" s="67"/>
      <c r="BH50" s="67"/>
    </row>
    <row r="51" spans="7:62" x14ac:dyDescent="0.15">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vj0QhLdeqN2FDAmxTk5LKCPPS9K5TSp3c5hBCv2q8qu3sjmw+7FUUhMAi+WdOtrIF3Eow0SNAjPapRMegkkZtA==" saltValue="u91+3+z5cyibQTreY/BkWw==" spinCount="100000" sheet="1" objects="1" scenarios="1"/>
  <mergeCells count="113">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 ref="B32:C32"/>
    <mergeCell ref="D24:F24"/>
    <mergeCell ref="D25:F25"/>
    <mergeCell ref="D26:F26"/>
    <mergeCell ref="D27:F27"/>
    <mergeCell ref="D28:F28"/>
    <mergeCell ref="D29:F29"/>
    <mergeCell ref="D30:F30"/>
    <mergeCell ref="D31:F31"/>
    <mergeCell ref="D32:F32"/>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cellWatches>
    <cellWatch r="U18"/>
  </cellWatche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第一コンクリート株式会社　　本牧工場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220</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HqPmvcBlQQ0EL0Z3DNgqXw5xB7giZZIWaCf3qT98eLHON/5ROyVwGoEEtvGQpGGMNF7ZstiP32cO7KzdtbHeg==" saltValue="R5usVesB81HUUdXsadK16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topLeftCell="A20" zoomScaleNormal="100" workbookViewId="0">
      <selection activeCell="D29" sqref="D29:F29"/>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第一コンクリート株式会社　　本牧工場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221</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1</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64"/>
      <c r="AP23" s="53"/>
      <c r="AR23" s="49"/>
      <c r="AS23" s="136" t="s">
        <v>190</v>
      </c>
      <c r="AT23" s="531" t="s">
        <v>191</v>
      </c>
      <c r="AU23" s="531"/>
      <c r="AV23" s="532"/>
      <c r="AW23" s="413"/>
    </row>
    <row r="24" spans="2:49" ht="27" customHeight="1" thickBot="1" x14ac:dyDescent="0.2">
      <c r="B24" s="614" t="s">
        <v>200</v>
      </c>
      <c r="C24" s="615"/>
      <c r="D24" s="603">
        <v>1</v>
      </c>
      <c r="E24" s="603"/>
      <c r="F24" s="603"/>
      <c r="G24" s="195" t="s">
        <v>198</v>
      </c>
      <c r="H24" s="581">
        <f>+F12</f>
        <v>1</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1</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1</v>
      </c>
      <c r="Q27" s="586"/>
      <c r="R27" s="586"/>
      <c r="S27" s="586"/>
      <c r="T27" s="44" t="s">
        <v>38</v>
      </c>
      <c r="U27" s="64"/>
      <c r="V27" s="64"/>
      <c r="Y27" s="62" t="s">
        <v>39</v>
      </c>
      <c r="Z27" s="65"/>
      <c r="AH27" s="53"/>
      <c r="AI27" s="53"/>
      <c r="AJ27" s="53"/>
      <c r="AK27" s="53"/>
      <c r="AL27" s="549">
        <f>+AH18+P27</f>
        <v>1</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1</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1</v>
      </c>
      <c r="E29" s="603"/>
      <c r="F29" s="603"/>
      <c r="G29" s="195" t="s">
        <v>198</v>
      </c>
      <c r="H29" s="581">
        <f>+AL27</f>
        <v>1</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1</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1</v>
      </c>
      <c r="E31" s="603"/>
      <c r="F31" s="603"/>
      <c r="G31" s="195" t="s">
        <v>198</v>
      </c>
      <c r="H31" s="581">
        <f>+AS24</f>
        <v>1</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YEf6eqfeVxrxwWrsXwQkMA8c+2KRtnHkVHIEmVRF+wHXOnJAQGShbYDHyjHS9C/Plw9JqH/Ndb4TKSKOhMDQA==" saltValue="Qr+FWwKT5gDmZ6aZkHR9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Q4" zoomScale="70" zoomScaleNormal="70" workbookViewId="0">
      <selection activeCell="AD21" sqref="AD21"/>
    </sheetView>
  </sheetViews>
  <sheetFormatPr defaultColWidth="9" defaultRowHeight="11.25" x14ac:dyDescent="0.15"/>
  <cols>
    <col min="1" max="1" width="2.5" style="9" customWidth="1"/>
    <col min="2" max="3" width="3.75" style="9" customWidth="1"/>
    <col min="4" max="4" width="4.5" style="9" customWidth="1"/>
    <col min="5" max="5" width="3.75" style="9" customWidth="1"/>
    <col min="6" max="6" width="40.75" style="9" customWidth="1"/>
    <col min="7" max="7" width="9.75" style="9" customWidth="1"/>
    <col min="8" max="8" width="10.375" style="9" customWidth="1"/>
    <col min="9" max="26" width="9.75" style="9" customWidth="1"/>
    <col min="27" max="27" width="11.75" style="9" customWidth="1"/>
    <col min="28" max="16384" width="9" style="9"/>
  </cols>
  <sheetData>
    <row r="1" spans="2:27" ht="21" x14ac:dyDescent="0.2">
      <c r="C1" s="19" t="s">
        <v>339</v>
      </c>
      <c r="D1" s="19"/>
      <c r="E1" s="19"/>
    </row>
    <row r="2" spans="2:27" ht="23.25" customHeight="1" x14ac:dyDescent="0.15">
      <c r="E2" s="275" t="s">
        <v>340</v>
      </c>
    </row>
    <row r="3" spans="2:27" ht="14.1" customHeight="1" thickBot="1" x14ac:dyDescent="0.2">
      <c r="B3" s="687" t="s">
        <v>273</v>
      </c>
      <c r="C3" s="687"/>
      <c r="D3" s="687"/>
      <c r="E3" s="687"/>
      <c r="F3" s="687"/>
      <c r="G3" s="110"/>
      <c r="H3" s="110"/>
      <c r="I3" s="110"/>
      <c r="J3" s="110"/>
      <c r="K3" s="110"/>
      <c r="Y3"/>
      <c r="Z3"/>
      <c r="AA3" s="111"/>
    </row>
    <row r="4" spans="2:27" ht="14.1" customHeight="1" x14ac:dyDescent="0.15">
      <c r="B4" s="687"/>
      <c r="C4" s="687"/>
      <c r="D4" s="687"/>
      <c r="E4" s="687"/>
      <c r="F4" s="687"/>
      <c r="G4" s="110"/>
      <c r="H4" s="110"/>
      <c r="I4" s="110"/>
      <c r="J4" s="110"/>
      <c r="K4" s="110"/>
      <c r="Y4" s="691" t="s">
        <v>327</v>
      </c>
      <c r="Z4" s="112" t="s">
        <v>112</v>
      </c>
      <c r="AA4" s="113" t="s">
        <v>113</v>
      </c>
    </row>
    <row r="5" spans="2:27" ht="14.1" customHeight="1" thickBot="1" x14ac:dyDescent="0.2">
      <c r="C5" s="110"/>
      <c r="D5" s="110"/>
      <c r="E5" s="110"/>
      <c r="F5" s="110"/>
      <c r="G5" s="110"/>
      <c r="H5" s="110"/>
      <c r="I5" s="110"/>
      <c r="J5" s="110"/>
      <c r="K5" s="110"/>
      <c r="Y5" s="692"/>
      <c r="Z5" s="114" t="str">
        <f>+表紙!N28</f>
        <v>○</v>
      </c>
      <c r="AA5" s="114" t="str">
        <f>+表紙!O28</f>
        <v>　</v>
      </c>
    </row>
    <row r="6" spans="2:27" ht="15" customHeight="1" thickBot="1" x14ac:dyDescent="0.2">
      <c r="B6" s="165" t="s">
        <v>99</v>
      </c>
      <c r="C6" s="165"/>
      <c r="D6" s="165"/>
      <c r="E6" s="165"/>
      <c r="F6" s="165"/>
      <c r="G6" s="165"/>
      <c r="H6" s="165"/>
      <c r="I6" s="165"/>
      <c r="J6" s="165"/>
      <c r="K6" s="165"/>
      <c r="L6" s="87"/>
      <c r="M6" s="688"/>
      <c r="N6" s="688"/>
      <c r="O6" s="87" t="s">
        <v>97</v>
      </c>
      <c r="P6" s="693" t="str">
        <f>+表紙!F47</f>
        <v>第一コンクリート株式会社　　本牧工場</v>
      </c>
      <c r="Q6" s="693"/>
      <c r="R6" s="693"/>
      <c r="S6" s="693"/>
      <c r="T6" s="693"/>
      <c r="U6" s="693"/>
      <c r="V6" s="688"/>
      <c r="W6" s="688"/>
      <c r="X6" s="688"/>
      <c r="Y6" s="688"/>
      <c r="Z6" s="688"/>
      <c r="AA6" s="185" t="s">
        <v>96</v>
      </c>
    </row>
    <row r="7" spans="2:27" ht="14.25" x14ac:dyDescent="0.15">
      <c r="B7" s="121"/>
      <c r="C7" s="122"/>
      <c r="D7" s="122"/>
      <c r="E7" s="122"/>
      <c r="F7" s="15"/>
      <c r="G7" s="17" t="s">
        <v>63</v>
      </c>
      <c r="H7" s="17" t="s">
        <v>64</v>
      </c>
      <c r="I7" s="17" t="s">
        <v>65</v>
      </c>
      <c r="J7" s="17" t="s">
        <v>66</v>
      </c>
      <c r="K7" s="17" t="s">
        <v>67</v>
      </c>
      <c r="L7" s="17" t="s">
        <v>68</v>
      </c>
      <c r="M7" s="17" t="s">
        <v>69</v>
      </c>
      <c r="N7" s="17" t="s">
        <v>70</v>
      </c>
      <c r="O7" s="17" t="s">
        <v>71</v>
      </c>
      <c r="P7" s="17" t="s">
        <v>72</v>
      </c>
      <c r="Q7" s="17" t="s">
        <v>73</v>
      </c>
      <c r="R7" s="17" t="s">
        <v>74</v>
      </c>
      <c r="S7" s="17" t="s">
        <v>75</v>
      </c>
      <c r="T7" s="17" t="s">
        <v>76</v>
      </c>
      <c r="U7" s="17" t="s">
        <v>77</v>
      </c>
      <c r="V7" s="17" t="s">
        <v>78</v>
      </c>
      <c r="W7" s="17" t="s">
        <v>79</v>
      </c>
      <c r="X7" s="17" t="s">
        <v>80</v>
      </c>
      <c r="Y7" s="17" t="s">
        <v>81</v>
      </c>
      <c r="Z7" s="18" t="s">
        <v>82</v>
      </c>
      <c r="AA7" s="16"/>
    </row>
    <row r="8" spans="2:27" s="10" customFormat="1" ht="28.9" customHeight="1" thickBot="1" x14ac:dyDescent="0.2">
      <c r="B8" s="11"/>
      <c r="C8" s="120"/>
      <c r="D8" s="120"/>
      <c r="E8" s="120"/>
      <c r="F8" s="12"/>
      <c r="G8" s="13" t="s">
        <v>333</v>
      </c>
      <c r="H8" s="13" t="s">
        <v>246</v>
      </c>
      <c r="I8" s="13" t="s">
        <v>247</v>
      </c>
      <c r="J8" s="13" t="s">
        <v>248</v>
      </c>
      <c r="K8" s="13" t="s">
        <v>249</v>
      </c>
      <c r="L8" s="13" t="s">
        <v>383</v>
      </c>
      <c r="M8" s="13" t="s">
        <v>250</v>
      </c>
      <c r="N8" s="13" t="s">
        <v>251</v>
      </c>
      <c r="O8" s="13" t="s">
        <v>252</v>
      </c>
      <c r="P8" s="405" t="s">
        <v>389</v>
      </c>
      <c r="Q8" s="406" t="s">
        <v>382</v>
      </c>
      <c r="R8" s="13" t="s">
        <v>83</v>
      </c>
      <c r="S8" s="13" t="s">
        <v>85</v>
      </c>
      <c r="T8" s="212" t="s">
        <v>268</v>
      </c>
      <c r="U8" s="13" t="s">
        <v>86</v>
      </c>
      <c r="V8" s="13" t="s">
        <v>84</v>
      </c>
      <c r="W8" s="13" t="s">
        <v>381</v>
      </c>
      <c r="X8" s="13" t="s">
        <v>380</v>
      </c>
      <c r="Y8" s="13" t="s">
        <v>87</v>
      </c>
      <c r="Z8" s="407" t="s">
        <v>384</v>
      </c>
      <c r="AA8" s="14" t="s">
        <v>62</v>
      </c>
    </row>
    <row r="9" spans="2:27" ht="24" customHeight="1" thickTop="1" x14ac:dyDescent="0.15">
      <c r="B9" s="166"/>
      <c r="C9" s="689" t="s">
        <v>232</v>
      </c>
      <c r="D9" s="689"/>
      <c r="E9" s="689"/>
      <c r="F9" s="690"/>
      <c r="G9" s="320">
        <f>IF(OR(ｱ.燃え殻!D24&gt;0,ｱ.燃え殻!D24&lt;0),ｱ.燃え殻!D24,IF(G$19&gt;0,"0",0))</f>
        <v>0</v>
      </c>
      <c r="H9" s="320">
        <f>IF(OR(ｲ.汚泥!D24&gt;0,ｲ.汚泥!D24&lt;0),ｲ.汚泥!D24,IF(H$19&gt;0,"0",0))</f>
        <v>150</v>
      </c>
      <c r="I9" s="320">
        <f>IF(OR(ｳ.廃油!D24&gt;0,ｳ.廃油!D24&lt;0),ｳ.廃油!D24,IF(I$19&gt;0,"0",0))</f>
        <v>0</v>
      </c>
      <c r="J9" s="320">
        <f>IF(OR(ｴ.廃酸!$D24&gt;0,ｴ.廃酸!$D24&lt;0),ｴ.廃酸!D24,IF(J$19&gt;0,"0",0))</f>
        <v>0</v>
      </c>
      <c r="K9" s="320">
        <f>IF(OR(ｵ.廃ｱﾙｶﾘ!$D24&gt;0,ｵ.廃ｱﾙｶﾘ!$D24&lt;0),ｵ.廃ｱﾙｶﾘ!D24,IF(K$19&gt;0,"0",0))</f>
        <v>0</v>
      </c>
      <c r="L9" s="320">
        <f>IF(OR(ｶ.廃ﾌﾟﾗ類!D24&gt;0,ｶ.廃ﾌﾟﾗ類!D24&lt;0),ｶ.廃ﾌﾟﾗ類!D24,IF(L$19&gt;0,"0",0))</f>
        <v>0</v>
      </c>
      <c r="M9" s="320">
        <f>IF(OR(ｷ.紙くず!D24&gt;0,ｷ.紙くず!D24&lt;0),ｷ.紙くず!D24,IF(M$19&gt;0,"0",0))</f>
        <v>0</v>
      </c>
      <c r="N9" s="320">
        <f>IF(OR(ｸ.木くず!D24&gt;0,ｸ.木くず!D24&lt;0),ｸ.木くず!D24,IF(N$19&gt;0,"0",0))</f>
        <v>0</v>
      </c>
      <c r="O9" s="320">
        <f>IF(OR(ｹ.繊維くず!D24&gt;0,ｹ.繊維くず!D24&lt;0),ｹ.繊維くず!D24,IF(O$19&gt;0,"0",0))</f>
        <v>0</v>
      </c>
      <c r="P9" s="320">
        <f>IF(OR(ｺ.動植物性残さ!D24&gt;0,ｺ.動植物性残さ!D24&lt;0),ｺ.動植物性残さ!D24,IF(P$19&gt;0,"0",0))</f>
        <v>0</v>
      </c>
      <c r="Q9" s="320">
        <f>IF(OR(ｻ.動物系固形不要物!D24&gt;0,ｻ.動物系固形不要物!D24&lt;0),ｻ.動物系固形不要物!D24,IF(Q$19&gt;0,"0",0))</f>
        <v>0</v>
      </c>
      <c r="R9" s="320">
        <f>IF(OR(ｼ.ｺﾞﾑくず!D24&gt;0,ｼ.ｺﾞﾑくず!D24&lt;0),ｼ.ｺﾞﾑくず!D24,IF(R$19&gt;0,"0",0))</f>
        <v>0</v>
      </c>
      <c r="S9" s="320">
        <f>IF(OR(ｽ.金属くず!D24&gt;0,ｽ.金属くず!D24&lt;0),ｽ.金属くず!D24,IF(S$19&gt;0,"0",0))</f>
        <v>0</v>
      </c>
      <c r="T9" s="320">
        <f>IF(OR(ｾ.ｶﾞﾗｽ･ｺﾝｸﾘ･陶磁器くず!D24&gt;0,ｾ.ｶﾞﾗｽ･ｺﾝｸﾘ･陶磁器くず!D24&lt;0),ｾ.ｶﾞﾗｽ･ｺﾝｸﾘ･陶磁器くず!D24,IF(T$19&gt;0,"0",0))</f>
        <v>5000</v>
      </c>
      <c r="U9" s="320">
        <f>IF(OR(ｿ.鉱さい!D24&gt;0,ｿ.鉱さい!D24&lt;0),ｿ.鉱さい!D24,IF(U$19&gt;0,"0",0))</f>
        <v>0</v>
      </c>
      <c r="V9" s="320">
        <f>IF(OR(ﾀ.がれき類!D24&gt;0,ﾀ.がれき類!D24&lt;0),ﾀ.がれき類!D24,IF(V$19&gt;0,"0",0))</f>
        <v>0</v>
      </c>
      <c r="W9" s="320">
        <f>IF(OR(ﾁ.動物のふん尿!D24&gt;0,ﾁ.動物のふん尿!D24&lt;0),ﾁ.動物のふん尿!D24,IF(W$19&gt;0,"0",0))</f>
        <v>0</v>
      </c>
      <c r="X9" s="320">
        <f>IF(OR(ﾂ.動物の死体!D24&gt;0,ﾂ.動物の死体!D24&lt;0),ﾂ.動物の死体!D24,IF(X$19&gt;0,"0",0))</f>
        <v>0</v>
      </c>
      <c r="Y9" s="320">
        <f>IF(OR(ﾃ.ばいじん!D24&gt;0,ﾃ.ばいじん!D24&lt;0),ﾃ.ばいじん!D24,IF(Y$19&gt;0,"0",0))</f>
        <v>0</v>
      </c>
      <c r="Z9" s="321">
        <f>IF(OR(ﾄ.混合廃棄物その他!D24&gt;0,ﾄ.混合廃棄物その他!D24&lt;0),ﾄ.混合廃棄物その他!D24,IF(Z$19&gt;0,"0",0))</f>
        <v>1</v>
      </c>
      <c r="AA9" s="322">
        <f>IF(SUM(G9:Z9)&gt;0,SUM(G9:Z9),IF(AA$19&gt;0,"0",0))</f>
        <v>5151</v>
      </c>
    </row>
    <row r="10" spans="2:27" ht="24" customHeight="1" x14ac:dyDescent="0.15">
      <c r="B10" s="169" t="s">
        <v>352</v>
      </c>
      <c r="C10" s="682" t="s">
        <v>320</v>
      </c>
      <c r="D10" s="682"/>
      <c r="E10" s="682"/>
      <c r="F10" s="683"/>
      <c r="G10" s="323">
        <f>IF(OR(ｱ.燃え殻!D25&gt;0,ｱ.燃え殻!D25&lt;0),ｱ.燃え殻!D25,IF(G$19&gt;0,"0",0))</f>
        <v>0</v>
      </c>
      <c r="H10" s="323" t="str">
        <f>IF(OR(ｲ.汚泥!D25&gt;0,ｲ.汚泥!D25&lt;0),ｲ.汚泥!D25,IF(H$19&gt;0,"0",0))</f>
        <v>0</v>
      </c>
      <c r="I10" s="323">
        <f>IF(OR(ｳ.廃油!D25&gt;0,ｳ.廃油!D25&lt;0),ｳ.廃油!D25,IF(I$19&gt;0,"0",0))</f>
        <v>0</v>
      </c>
      <c r="J10" s="323">
        <f>IF(OR(ｴ.廃酸!$D25&gt;0,ｴ.廃酸!$D25&lt;0),ｴ.廃酸!D25,IF(J$19&gt;0,"0",0))</f>
        <v>0</v>
      </c>
      <c r="K10" s="323">
        <f>IF(OR(ｵ.廃ｱﾙｶﾘ!$D25&gt;0,ｵ.廃ｱﾙｶﾘ!$D25&lt;0),ｵ.廃ｱﾙｶﾘ!D25,IF(K$19&gt;0,"0",0))</f>
        <v>0</v>
      </c>
      <c r="L10" s="323">
        <f>IF(OR(ｶ.廃ﾌﾟﾗ類!D25&gt;0,ｶ.廃ﾌﾟﾗ類!D25&lt;0),ｶ.廃ﾌﾟﾗ類!D25,IF(L$19&gt;0,"0",0))</f>
        <v>0</v>
      </c>
      <c r="M10" s="323">
        <f>IF(OR(ｷ.紙くず!D25&gt;0,ｷ.紙くず!D25&lt;0),ｷ.紙くず!D25,IF(M$19&gt;0,"0",0))</f>
        <v>0</v>
      </c>
      <c r="N10" s="323">
        <f>IF(OR(ｸ.木くず!D25&gt;0,ｸ.木くず!D25&lt;0),ｸ.木くず!D25,IF(N$19&gt;0,"0",0))</f>
        <v>0</v>
      </c>
      <c r="O10" s="323">
        <f>IF(OR(ｹ.繊維くず!D25&gt;0,ｹ.繊維くず!D25&lt;0),ｹ.繊維くず!D25,IF(O$19&gt;0,"0",0))</f>
        <v>0</v>
      </c>
      <c r="P10" s="323">
        <f>IF(OR(ｺ.動植物性残さ!D25&gt;0,ｺ.動植物性残さ!D25&lt;0),ｺ.動植物性残さ!D25,IF(P$19&gt;0,"0",0))</f>
        <v>0</v>
      </c>
      <c r="Q10" s="323">
        <f>IF(OR(ｻ.動物系固形不要物!D25&gt;0,ｻ.動物系固形不要物!D25&lt;0),ｻ.動物系固形不要物!D25,IF(Q$19&gt;0,"0",0))</f>
        <v>0</v>
      </c>
      <c r="R10" s="323">
        <f>IF(OR(ｼ.ｺﾞﾑくず!D25&gt;0,ｼ.ｺﾞﾑくず!D25&lt;0),ｼ.ｺﾞﾑくず!D25,IF(R$19&gt;0,"0",0))</f>
        <v>0</v>
      </c>
      <c r="S10" s="323">
        <f>IF(OR(ｽ.金属くず!D25&gt;0,ｽ.金属くず!D25&lt;0),ｽ.金属くず!D25,IF(S$19&gt;0,"0",0))</f>
        <v>0</v>
      </c>
      <c r="T10" s="323" t="str">
        <f>IF(OR(ｾ.ｶﾞﾗｽ･ｺﾝｸﾘ･陶磁器くず!D25&gt;0,ｾ.ｶﾞﾗｽ･ｺﾝｸﾘ･陶磁器くず!D25&lt;0),ｾ.ｶﾞﾗｽ･ｺﾝｸﾘ･陶磁器くず!D25,IF(T$19&gt;0,"0",0))</f>
        <v>0</v>
      </c>
      <c r="U10" s="323">
        <f>IF(OR(ｿ.鉱さい!D25&gt;0,ｿ.鉱さい!D25&lt;0),ｿ.鉱さい!D25,IF(U$19&gt;0,"0",0))</f>
        <v>0</v>
      </c>
      <c r="V10" s="323">
        <f>IF(OR(ﾀ.がれき類!D25&gt;0,ﾀ.がれき類!D25&lt;0),ﾀ.がれき類!D25,IF(V$19&gt;0,"0",0))</f>
        <v>0</v>
      </c>
      <c r="W10" s="323">
        <f>IF(OR(ﾁ.動物のふん尿!D25&gt;0,ﾁ.動物のふん尿!D25&lt;0),ﾁ.動物のふん尿!D25,IF(W$19&gt;0,"0",0))</f>
        <v>0</v>
      </c>
      <c r="X10" s="323">
        <f>IF(OR(ﾂ.動物の死体!D25&gt;0,ﾂ.動物の死体!D25&lt;0),ﾂ.動物の死体!D25,IF(X$19&gt;0,"0",0))</f>
        <v>0</v>
      </c>
      <c r="Y10" s="323">
        <f>IF(OR(ﾃ.ばいじん!D25&gt;0,ﾃ.ばいじん!D25&lt;0),ﾃ.ばいじん!D25,IF(Y$19&gt;0,"0",0))</f>
        <v>0</v>
      </c>
      <c r="Z10" s="324" t="str">
        <f>IF(OR(ﾄ.混合廃棄物その他!D25&gt;0,ﾄ.混合廃棄物その他!D25&lt;0),ﾄ.混合廃棄物その他!D25,IF(Z$19&gt;0,"0",0))</f>
        <v>0</v>
      </c>
      <c r="AA10" s="325" t="str">
        <f t="shared" ref="AA10:AA18" si="0">IF(SUM(G10:Z10)&gt;0,SUM(G10:Z10),IF(AA$19&gt;0,"0",0))</f>
        <v>0</v>
      </c>
    </row>
    <row r="11" spans="2:27" ht="24" customHeight="1" x14ac:dyDescent="0.15">
      <c r="B11" s="169" t="s">
        <v>353</v>
      </c>
      <c r="C11" s="684" t="s">
        <v>321</v>
      </c>
      <c r="D11" s="684"/>
      <c r="E11" s="684"/>
      <c r="F11" s="685"/>
      <c r="G11" s="326">
        <f>IF(OR(ｱ.燃え殻!D26&gt;0,ｱ.燃え殻!D26&lt;0),ｱ.燃え殻!D26,IF(G$19&gt;0,"0",0))</f>
        <v>0</v>
      </c>
      <c r="H11" s="326" t="str">
        <f>IF(OR(ｲ.汚泥!D26&gt;0,ｲ.汚泥!D26&lt;0),ｲ.汚泥!D26,IF(H$19&gt;0,"0",0))</f>
        <v>0</v>
      </c>
      <c r="I11" s="326">
        <f>IF(OR(ｳ.廃油!D26&gt;0,ｳ.廃油!D26&lt;0),ｳ.廃油!D26,IF(I$19&gt;0,"0",0))</f>
        <v>0</v>
      </c>
      <c r="J11" s="326">
        <f>IF(OR(ｴ.廃酸!$D26&gt;0,ｴ.廃酸!$D26&lt;0),ｴ.廃酸!D26,IF(J$19&gt;0,"0",0))</f>
        <v>0</v>
      </c>
      <c r="K11" s="326">
        <f>IF(OR(ｵ.廃ｱﾙｶﾘ!$D26&gt;0,ｵ.廃ｱﾙｶﾘ!$D26&lt;0),ｵ.廃ｱﾙｶﾘ!D26,IF(K$19&gt;0,"0",0))</f>
        <v>0</v>
      </c>
      <c r="L11" s="326">
        <f>IF(OR(ｶ.廃ﾌﾟﾗ類!D26&gt;0,ｶ.廃ﾌﾟﾗ類!D26&lt;0),ｶ.廃ﾌﾟﾗ類!D26,IF(L$19&gt;0,"0",0))</f>
        <v>0</v>
      </c>
      <c r="M11" s="326">
        <f>IF(OR(ｷ.紙くず!D26&gt;0,ｷ.紙くず!D26&lt;0),ｷ.紙くず!D26,IF(M$19&gt;0,"0",0))</f>
        <v>0</v>
      </c>
      <c r="N11" s="326">
        <f>IF(OR(ｸ.木くず!D26&gt;0,ｸ.木くず!D26&lt;0),ｸ.木くず!D26,IF(N$19&gt;0,"0",0))</f>
        <v>0</v>
      </c>
      <c r="O11" s="326">
        <f>IF(OR(ｹ.繊維くず!D26&gt;0,ｹ.繊維くず!D26&lt;0),ｹ.繊維くず!D26,IF(O$19&gt;0,"0",0))</f>
        <v>0</v>
      </c>
      <c r="P11" s="326">
        <f>IF(OR(ｺ.動植物性残さ!D26&gt;0,ｺ.動植物性残さ!D26&lt;0),ｺ.動植物性残さ!D26,IF(P$19&gt;0,"0",0))</f>
        <v>0</v>
      </c>
      <c r="Q11" s="326">
        <f>IF(OR(ｻ.動物系固形不要物!D26&gt;0,ｻ.動物系固形不要物!D26&lt;0),ｻ.動物系固形不要物!D26,IF(Q$19&gt;0,"0",0))</f>
        <v>0</v>
      </c>
      <c r="R11" s="326">
        <f>IF(OR(ｼ.ｺﾞﾑくず!D26&gt;0,ｼ.ｺﾞﾑくず!D26&lt;0),ｼ.ｺﾞﾑくず!D26,IF(R$19&gt;0,"0",0))</f>
        <v>0</v>
      </c>
      <c r="S11" s="326">
        <f>IF(OR(ｽ.金属くず!D26&gt;0,ｽ.金属くず!D26&lt;0),ｽ.金属くず!D26,IF(S$19&gt;0,"0",0))</f>
        <v>0</v>
      </c>
      <c r="T11" s="326" t="str">
        <f>IF(OR(ｾ.ｶﾞﾗｽ･ｺﾝｸﾘ･陶磁器くず!D26&gt;0,ｾ.ｶﾞﾗｽ･ｺﾝｸﾘ･陶磁器くず!D26&lt;0),ｾ.ｶﾞﾗｽ･ｺﾝｸﾘ･陶磁器くず!D26,IF(T$19&gt;0,"0",0))</f>
        <v>0</v>
      </c>
      <c r="U11" s="326">
        <f>IF(OR(ｿ.鉱さい!D26&gt;0,ｿ.鉱さい!D26&lt;0),ｿ.鉱さい!D26,IF(U$19&gt;0,"0",0))</f>
        <v>0</v>
      </c>
      <c r="V11" s="326">
        <f>IF(OR(ﾀ.がれき類!D26&gt;0,ﾀ.がれき類!D26&lt;0),ﾀ.がれき類!D26,IF(V$19&gt;0,"0",0))</f>
        <v>0</v>
      </c>
      <c r="W11" s="326">
        <f>IF(OR(ﾁ.動物のふん尿!D26&gt;0,ﾁ.動物のふん尿!D26&lt;0),ﾁ.動物のふん尿!D26,IF(W$19&gt;0,"0",0))</f>
        <v>0</v>
      </c>
      <c r="X11" s="326">
        <f>IF(OR(ﾂ.動物の死体!D26&gt;0,ﾂ.動物の死体!D26&lt;0),ﾂ.動物の死体!D26,IF(X$19&gt;0,"0",0))</f>
        <v>0</v>
      </c>
      <c r="Y11" s="326">
        <f>IF(OR(ﾃ.ばいじん!D26&gt;0,ﾃ.ばいじん!D26&lt;0),ﾃ.ばいじん!D26,IF(Y$19&gt;0,"0",0))</f>
        <v>0</v>
      </c>
      <c r="Z11" s="327" t="str">
        <f>IF(OR(ﾄ.混合廃棄物その他!D26&gt;0,ﾄ.混合廃棄物その他!D26&lt;0),ﾄ.混合廃棄物その他!D26,IF(Z$19&gt;0,"0",0))</f>
        <v>0</v>
      </c>
      <c r="AA11" s="328" t="str">
        <f t="shared" si="0"/>
        <v>0</v>
      </c>
    </row>
    <row r="12" spans="2:27" ht="24" customHeight="1" x14ac:dyDescent="0.15">
      <c r="B12" s="169">
        <v>5</v>
      </c>
      <c r="C12" s="684" t="s">
        <v>322</v>
      </c>
      <c r="D12" s="684"/>
      <c r="E12" s="684"/>
      <c r="F12" s="685"/>
      <c r="G12" s="326">
        <f>IF(OR(ｱ.燃え殻!D27&gt;0,ｱ.燃え殻!D27&lt;0),ｱ.燃え殻!D27,IF(G$19&gt;0,"0",0))</f>
        <v>0</v>
      </c>
      <c r="H12" s="326" t="str">
        <f>IF(OR(ｲ.汚泥!D27&gt;0,ｲ.汚泥!D27&lt;0),ｲ.汚泥!D27,IF(H$19&gt;0,"0",0))</f>
        <v>0</v>
      </c>
      <c r="I12" s="326">
        <f>IF(OR(ｳ.廃油!D27&gt;0,ｳ.廃油!D27&lt;0),ｳ.廃油!D27,IF(I$19&gt;0,"0",0))</f>
        <v>0</v>
      </c>
      <c r="J12" s="326">
        <f>IF(OR(ｴ.廃酸!$D27&gt;0,ｴ.廃酸!$D27&lt;0),ｴ.廃酸!D27,IF(J$19&gt;0,"0",0))</f>
        <v>0</v>
      </c>
      <c r="K12" s="326">
        <f>IF(OR(ｵ.廃ｱﾙｶﾘ!$D27&gt;0,ｵ.廃ｱﾙｶﾘ!$D27&lt;0),ｵ.廃ｱﾙｶﾘ!D27,IF(K$19&gt;0,"0",0))</f>
        <v>0</v>
      </c>
      <c r="L12" s="326">
        <f>IF(OR(ｶ.廃ﾌﾟﾗ類!D27&gt;0,ｶ.廃ﾌﾟﾗ類!D27&lt;0),ｶ.廃ﾌﾟﾗ類!D27,IF(L$19&gt;0,"0",0))</f>
        <v>0</v>
      </c>
      <c r="M12" s="326">
        <f>IF(OR(ｷ.紙くず!D27&gt;0,ｷ.紙くず!D27&lt;0),ｷ.紙くず!D27,IF(M$19&gt;0,"0",0))</f>
        <v>0</v>
      </c>
      <c r="N12" s="326">
        <f>IF(OR(ｸ.木くず!D27&gt;0,ｸ.木くず!D27&lt;0),ｸ.木くず!D27,IF(N$19&gt;0,"0",0))</f>
        <v>0</v>
      </c>
      <c r="O12" s="326">
        <f>IF(OR(ｹ.繊維くず!D27&gt;0,ｹ.繊維くず!D27&lt;0),ｹ.繊維くず!D27,IF(O$19&gt;0,"0",0))</f>
        <v>0</v>
      </c>
      <c r="P12" s="326">
        <f>IF(OR(ｺ.動植物性残さ!D27&gt;0,ｺ.動植物性残さ!D27&lt;0),ｺ.動植物性残さ!D27,IF(P$19&gt;0,"0",0))</f>
        <v>0</v>
      </c>
      <c r="Q12" s="326">
        <f>IF(OR(ｻ.動物系固形不要物!D27&gt;0,ｻ.動物系固形不要物!D27&lt;0),ｻ.動物系固形不要物!D27,IF(Q$19&gt;0,"0",0))</f>
        <v>0</v>
      </c>
      <c r="R12" s="326">
        <f>IF(OR(ｼ.ｺﾞﾑくず!D27&gt;0,ｼ.ｺﾞﾑくず!D27&lt;0),ｼ.ｺﾞﾑくず!D27,IF(R$19&gt;0,"0",0))</f>
        <v>0</v>
      </c>
      <c r="S12" s="326">
        <f>IF(OR(ｽ.金属くず!D27&gt;0,ｽ.金属くず!D27&lt;0),ｽ.金属くず!D27,IF(S$19&gt;0,"0",0))</f>
        <v>0</v>
      </c>
      <c r="T12" s="326" t="str">
        <f>IF(OR(ｾ.ｶﾞﾗｽ･ｺﾝｸﾘ･陶磁器くず!D27&gt;0,ｾ.ｶﾞﾗｽ･ｺﾝｸﾘ･陶磁器くず!D27&lt;0),ｾ.ｶﾞﾗｽ･ｺﾝｸﾘ･陶磁器くず!D27,IF(T$19&gt;0,"0",0))</f>
        <v>0</v>
      </c>
      <c r="U12" s="326">
        <f>IF(OR(ｿ.鉱さい!D27&gt;0,ｿ.鉱さい!D27&lt;0),ｿ.鉱さい!D27,IF(U$19&gt;0,"0",0))</f>
        <v>0</v>
      </c>
      <c r="V12" s="326">
        <f>IF(OR(ﾀ.がれき類!D27&gt;0,ﾀ.がれき類!D27&lt;0),ﾀ.がれき類!D27,IF(V$19&gt;0,"0",0))</f>
        <v>0</v>
      </c>
      <c r="W12" s="326">
        <f>IF(OR(ﾁ.動物のふん尿!D27&gt;0,ﾁ.動物のふん尿!D27&lt;0),ﾁ.動物のふん尿!D27,IF(W$19&gt;0,"0",0))</f>
        <v>0</v>
      </c>
      <c r="X12" s="326">
        <f>IF(OR(ﾂ.動物の死体!D27&gt;0,ﾂ.動物の死体!D27&lt;0),ﾂ.動物の死体!D27,IF(X$19&gt;0,"0",0))</f>
        <v>0</v>
      </c>
      <c r="Y12" s="326">
        <f>IF(OR(ﾃ.ばいじん!D27&gt;0,ﾃ.ばいじん!D27&lt;0),ﾃ.ばいじん!D27,IF(Y$19&gt;0,"0",0))</f>
        <v>0</v>
      </c>
      <c r="Z12" s="327" t="str">
        <f>IF(OR(ﾄ.混合廃棄物その他!D27&gt;0,ﾄ.混合廃棄物その他!D27&lt;0),ﾄ.混合廃棄物その他!D27,IF(Z$19&gt;0,"0",0))</f>
        <v>0</v>
      </c>
      <c r="AA12" s="328" t="str">
        <f t="shared" si="0"/>
        <v>0</v>
      </c>
    </row>
    <row r="13" spans="2:27" ht="24" customHeight="1" x14ac:dyDescent="0.15">
      <c r="B13" s="169" t="s">
        <v>228</v>
      </c>
      <c r="C13" s="686" t="s">
        <v>323</v>
      </c>
      <c r="D13" s="651"/>
      <c r="E13" s="651"/>
      <c r="F13" s="652"/>
      <c r="G13" s="326">
        <f>IF(OR(ｱ.燃え殻!D28&gt;0,ｱ.燃え殻!D28&lt;0),ｱ.燃え殻!D28,IF(G$19&gt;0,"0",0))</f>
        <v>0</v>
      </c>
      <c r="H13" s="326" t="str">
        <f>IF(OR(ｲ.汚泥!D28&gt;0,ｲ.汚泥!D28&lt;0),ｲ.汚泥!D28,IF(H$19&gt;0,"0",0))</f>
        <v>0</v>
      </c>
      <c r="I13" s="326">
        <f>IF(OR(ｳ.廃油!D28&gt;0,ｳ.廃油!D28&lt;0),ｳ.廃油!D28,IF(I$19&gt;0,"0",0))</f>
        <v>0</v>
      </c>
      <c r="J13" s="326">
        <f>IF(OR(ｴ.廃酸!$D28&gt;0,ｴ.廃酸!$D28&lt;0),ｴ.廃酸!D28,IF(J$19&gt;0,"0",0))</f>
        <v>0</v>
      </c>
      <c r="K13" s="326">
        <f>IF(OR(ｵ.廃ｱﾙｶﾘ!$D28&gt;0,ｵ.廃ｱﾙｶﾘ!$D28&lt;0),ｵ.廃ｱﾙｶﾘ!D28,IF(K$19&gt;0,"0",0))</f>
        <v>0</v>
      </c>
      <c r="L13" s="326">
        <f>IF(OR(ｶ.廃ﾌﾟﾗ類!D28&gt;0,ｶ.廃ﾌﾟﾗ類!D28&lt;0),ｶ.廃ﾌﾟﾗ類!D28,IF(L$19&gt;0,"0",0))</f>
        <v>0</v>
      </c>
      <c r="M13" s="326">
        <f>IF(OR(ｷ.紙くず!D28&gt;0,ｷ.紙くず!D28&lt;0),ｷ.紙くず!D28,IF(M$19&gt;0,"0",0))</f>
        <v>0</v>
      </c>
      <c r="N13" s="326">
        <f>IF(OR(ｸ.木くず!D28&gt;0,ｸ.木くず!D28&lt;0),ｸ.木くず!D28,IF(N$19&gt;0,"0",0))</f>
        <v>0</v>
      </c>
      <c r="O13" s="326">
        <f>IF(OR(ｹ.繊維くず!D28&gt;0,ｹ.繊維くず!D28&lt;0),ｹ.繊維くず!D28,IF(O$19&gt;0,"0",0))</f>
        <v>0</v>
      </c>
      <c r="P13" s="326">
        <f>IF(OR(ｺ.動植物性残さ!D28&gt;0,ｺ.動植物性残さ!D28&lt;0),ｺ.動植物性残さ!D28,IF(P$19&gt;0,"0",0))</f>
        <v>0</v>
      </c>
      <c r="Q13" s="326">
        <f>IF(OR(ｻ.動物系固形不要物!D28&gt;0,ｻ.動物系固形不要物!D28&lt;0),ｻ.動物系固形不要物!D28,IF(Q$19&gt;0,"0",0))</f>
        <v>0</v>
      </c>
      <c r="R13" s="326">
        <f>IF(OR(ｼ.ｺﾞﾑくず!D28&gt;0,ｼ.ｺﾞﾑくず!D28&lt;0),ｼ.ｺﾞﾑくず!D28,IF(R$19&gt;0,"0",0))</f>
        <v>0</v>
      </c>
      <c r="S13" s="326">
        <f>IF(OR(ｽ.金属くず!D28&gt;0,ｽ.金属くず!D28&lt;0),ｽ.金属くず!D28,IF(S$19&gt;0,"0",0))</f>
        <v>0</v>
      </c>
      <c r="T13" s="326" t="str">
        <f>IF(OR(ｾ.ｶﾞﾗｽ･ｺﾝｸﾘ･陶磁器くず!D28&gt;0,ｾ.ｶﾞﾗｽ･ｺﾝｸﾘ･陶磁器くず!D28&lt;0),ｾ.ｶﾞﾗｽ･ｺﾝｸﾘ･陶磁器くず!D28,IF(T$19&gt;0,"0",0))</f>
        <v>0</v>
      </c>
      <c r="U13" s="326">
        <f>IF(OR(ｿ.鉱さい!D28&gt;0,ｿ.鉱さい!D28&lt;0),ｿ.鉱さい!D28,IF(U$19&gt;0,"0",0))</f>
        <v>0</v>
      </c>
      <c r="V13" s="326">
        <f>IF(OR(ﾀ.がれき類!D28&gt;0,ﾀ.がれき類!D28&lt;0),ﾀ.がれき類!D28,IF(V$19&gt;0,"0",0))</f>
        <v>0</v>
      </c>
      <c r="W13" s="326">
        <f>IF(OR(ﾁ.動物のふん尿!D28&gt;0,ﾁ.動物のふん尿!D28&lt;0),ﾁ.動物のふん尿!D28,IF(W$19&gt;0,"0",0))</f>
        <v>0</v>
      </c>
      <c r="X13" s="326">
        <f>IF(OR(ﾂ.動物の死体!D28&gt;0,ﾂ.動物の死体!D28&lt;0),ﾂ.動物の死体!D28,IF(X$19&gt;0,"0",0))</f>
        <v>0</v>
      </c>
      <c r="Y13" s="326">
        <f>IF(OR(ﾃ.ばいじん!D28&gt;0,ﾃ.ばいじん!D28&lt;0),ﾃ.ばいじん!D28,IF(Y$19&gt;0,"0",0))</f>
        <v>0</v>
      </c>
      <c r="Z13" s="327" t="str">
        <f>IF(OR(ﾄ.混合廃棄物その他!D28&gt;0,ﾄ.混合廃棄物その他!D28&lt;0),ﾄ.混合廃棄物その他!D28,IF(Z$19&gt;0,"0",0))</f>
        <v>0</v>
      </c>
      <c r="AA13" s="328" t="str">
        <f t="shared" si="0"/>
        <v>0</v>
      </c>
    </row>
    <row r="14" spans="2:27" ht="24" customHeight="1" x14ac:dyDescent="0.15">
      <c r="B14" s="169" t="s">
        <v>229</v>
      </c>
      <c r="C14" s="684" t="s">
        <v>241</v>
      </c>
      <c r="D14" s="684"/>
      <c r="E14" s="684"/>
      <c r="F14" s="685"/>
      <c r="G14" s="326">
        <f>IF(OR(ｱ.燃え殻!D29&gt;0,ｱ.燃え殻!D29&lt;0),ｱ.燃え殻!D29,IF(G$19&gt;0,"0",0))</f>
        <v>0</v>
      </c>
      <c r="H14" s="326">
        <f>IF(OR(ｲ.汚泥!D29&gt;0,ｲ.汚泥!D29&lt;0),ｲ.汚泥!D29,IF(H$19&gt;0,"0",0))</f>
        <v>150</v>
      </c>
      <c r="I14" s="326">
        <f>IF(OR(ｳ.廃油!D29&gt;0,ｳ.廃油!D29&lt;0),ｳ.廃油!D29,IF(I$19&gt;0,"0",0))</f>
        <v>0</v>
      </c>
      <c r="J14" s="326">
        <f>IF(OR(ｴ.廃酸!$D29&gt;0,ｴ.廃酸!$D29&lt;0),ｴ.廃酸!D29,IF(J$19&gt;0,"0",0))</f>
        <v>0</v>
      </c>
      <c r="K14" s="326">
        <f>IF(OR(ｵ.廃ｱﾙｶﾘ!$D29&gt;0,ｵ.廃ｱﾙｶﾘ!$D29&lt;0),ｵ.廃ｱﾙｶﾘ!D29,IF(K$19&gt;0,"0",0))</f>
        <v>0</v>
      </c>
      <c r="L14" s="326">
        <f>IF(OR(ｶ.廃ﾌﾟﾗ類!D29&gt;0,ｶ.廃ﾌﾟﾗ類!D29&lt;0),ｶ.廃ﾌﾟﾗ類!D29,IF(L$19&gt;0,"0",0))</f>
        <v>0</v>
      </c>
      <c r="M14" s="326">
        <f>IF(OR(ｷ.紙くず!D29&gt;0,ｷ.紙くず!D29&lt;0),ｷ.紙くず!D29,IF(M$19&gt;0,"0",0))</f>
        <v>0</v>
      </c>
      <c r="N14" s="326">
        <f>IF(OR(ｸ.木くず!D29&gt;0,ｸ.木くず!D29&lt;0),ｸ.木くず!D29,IF(N$19&gt;0,"0",0))</f>
        <v>0</v>
      </c>
      <c r="O14" s="326">
        <f>IF(OR(ｹ.繊維くず!D29&gt;0,ｹ.繊維くず!D29&lt;0),ｹ.繊維くず!D29,IF(O$19&gt;0,"0",0))</f>
        <v>0</v>
      </c>
      <c r="P14" s="326">
        <f>IF(OR(ｺ.動植物性残さ!D29&gt;0,ｺ.動植物性残さ!D29&lt;0),ｺ.動植物性残さ!D29,IF(P$19&gt;0,"0",0))</f>
        <v>0</v>
      </c>
      <c r="Q14" s="326">
        <f>IF(OR(ｻ.動物系固形不要物!D29&gt;0,ｻ.動物系固形不要物!D29&lt;0),ｻ.動物系固形不要物!D29,IF(Q$19&gt;0,"0",0))</f>
        <v>0</v>
      </c>
      <c r="R14" s="326">
        <f>IF(OR(ｼ.ｺﾞﾑくず!D29&gt;0,ｼ.ｺﾞﾑくず!D29&lt;0),ｼ.ｺﾞﾑくず!D29,IF(R$19&gt;0,"0",0))</f>
        <v>0</v>
      </c>
      <c r="S14" s="326">
        <f>IF(OR(ｽ.金属くず!D29&gt;0,ｽ.金属くず!D29&lt;0),ｽ.金属くず!D29,IF(S$19&gt;0,"0",0))</f>
        <v>0</v>
      </c>
      <c r="T14" s="326">
        <f>IF(OR(ｾ.ｶﾞﾗｽ･ｺﾝｸﾘ･陶磁器くず!D29&gt;0,ｾ.ｶﾞﾗｽ･ｺﾝｸﾘ･陶磁器くず!D29&lt;0),ｾ.ｶﾞﾗｽ･ｺﾝｸﾘ･陶磁器くず!D29,IF(T$19&gt;0,"0",0))</f>
        <v>5000</v>
      </c>
      <c r="U14" s="326">
        <f>IF(OR(ｿ.鉱さい!D29&gt;0,ｿ.鉱さい!D29&lt;0),ｿ.鉱さい!D29,IF(U$19&gt;0,"0",0))</f>
        <v>0</v>
      </c>
      <c r="V14" s="326">
        <f>IF(OR(ﾀ.がれき類!D29&gt;0,ﾀ.がれき類!D29&lt;0),ﾀ.がれき類!D29,IF(V$19&gt;0,"0",0))</f>
        <v>0</v>
      </c>
      <c r="W14" s="326">
        <f>IF(OR(ﾁ.動物のふん尿!D29&gt;0,ﾁ.動物のふん尿!D29&lt;0),ﾁ.動物のふん尿!D29,IF(W$19&gt;0,"0",0))</f>
        <v>0</v>
      </c>
      <c r="X14" s="326">
        <f>IF(OR(ﾂ.動物の死体!D29&gt;0,ﾂ.動物の死体!D29&lt;0),ﾂ.動物の死体!D29,IF(X$19&gt;0,"0",0))</f>
        <v>0</v>
      </c>
      <c r="Y14" s="326">
        <f>IF(OR(ﾃ.ばいじん!D29&gt;0,ﾃ.ばいじん!D29&lt;0),ﾃ.ばいじん!D29,IF(Y$19&gt;0,"0",0))</f>
        <v>0</v>
      </c>
      <c r="Z14" s="327">
        <f>IF(OR(ﾄ.混合廃棄物その他!D29&gt;0,ﾄ.混合廃棄物その他!D29&lt;0),ﾄ.混合廃棄物その他!D29,IF(Z$19&gt;0,"0",0))</f>
        <v>1</v>
      </c>
      <c r="AA14" s="328">
        <f t="shared" si="0"/>
        <v>5151</v>
      </c>
    </row>
    <row r="15" spans="2:27" ht="24" customHeight="1" x14ac:dyDescent="0.15">
      <c r="B15" s="169" t="s">
        <v>244</v>
      </c>
      <c r="C15" s="684" t="s">
        <v>242</v>
      </c>
      <c r="D15" s="684"/>
      <c r="E15" s="684"/>
      <c r="F15" s="685"/>
      <c r="G15" s="326">
        <f>IF(OR(ｱ.燃え殻!D30&gt;0,ｱ.燃え殻!D30&lt;0),ｱ.燃え殻!D30,IF(G$19&gt;0,"0",0))</f>
        <v>0</v>
      </c>
      <c r="H15" s="326" t="str">
        <f>IF(OR(ｲ.汚泥!D30&gt;0,ｲ.汚泥!D30&lt;0),ｲ.汚泥!D30,IF(H$19&gt;0,"0",0))</f>
        <v>0</v>
      </c>
      <c r="I15" s="326">
        <f>IF(OR(ｳ.廃油!D30&gt;0,ｳ.廃油!D30&lt;0),ｳ.廃油!D30,IF(I$19&gt;0,"0",0))</f>
        <v>0</v>
      </c>
      <c r="J15" s="326">
        <f>IF(OR(ｴ.廃酸!$D30&gt;0,ｴ.廃酸!$D30&lt;0),ｴ.廃酸!D30,IF(J$19&gt;0,"0",0))</f>
        <v>0</v>
      </c>
      <c r="K15" s="326">
        <f>IF(OR(ｵ.廃ｱﾙｶﾘ!$D30&gt;0,ｵ.廃ｱﾙｶﾘ!$D30&lt;0),ｵ.廃ｱﾙｶﾘ!D30,IF(K$19&gt;0,"0",0))</f>
        <v>0</v>
      </c>
      <c r="L15" s="326">
        <f>IF(OR(ｶ.廃ﾌﾟﾗ類!D30&gt;0,ｶ.廃ﾌﾟﾗ類!D30&lt;0),ｶ.廃ﾌﾟﾗ類!D30,IF(L$19&gt;0,"0",0))</f>
        <v>0</v>
      </c>
      <c r="M15" s="326">
        <f>IF(OR(ｷ.紙くず!D30&gt;0,ｷ.紙くず!D30&lt;0),ｷ.紙くず!D30,IF(M$19&gt;0,"0",0))</f>
        <v>0</v>
      </c>
      <c r="N15" s="326">
        <f>IF(OR(ｸ.木くず!D30&gt;0,ｸ.木くず!D30&lt;0),ｸ.木くず!D30,IF(N$19&gt;0,"0",0))</f>
        <v>0</v>
      </c>
      <c r="O15" s="326">
        <f>IF(OR(ｹ.繊維くず!D30&gt;0,ｹ.繊維くず!D30&lt;0),ｹ.繊維くず!D30,IF(O$19&gt;0,"0",0))</f>
        <v>0</v>
      </c>
      <c r="P15" s="326">
        <f>IF(OR(ｺ.動植物性残さ!D30&gt;0,ｺ.動植物性残さ!D30&lt;0),ｺ.動植物性残さ!D30,IF(P$19&gt;0,"0",0))</f>
        <v>0</v>
      </c>
      <c r="Q15" s="326">
        <f>IF(OR(ｻ.動物系固形不要物!D30&gt;0,ｻ.動物系固形不要物!D30&lt;0),ｻ.動物系固形不要物!D30,IF(Q$19&gt;0,"0",0))</f>
        <v>0</v>
      </c>
      <c r="R15" s="326">
        <f>IF(OR(ｼ.ｺﾞﾑくず!D30&gt;0,ｼ.ｺﾞﾑくず!D30&lt;0),ｼ.ｺﾞﾑくず!D30,IF(R$19&gt;0,"0",0))</f>
        <v>0</v>
      </c>
      <c r="S15" s="326">
        <f>IF(OR(ｽ.金属くず!D30&gt;0,ｽ.金属くず!D30&lt;0),ｽ.金属くず!D30,IF(S$19&gt;0,"0",0))</f>
        <v>0</v>
      </c>
      <c r="T15" s="326" t="str">
        <f>IF(OR(ｾ.ｶﾞﾗｽ･ｺﾝｸﾘ･陶磁器くず!D30&gt;0,ｾ.ｶﾞﾗｽ･ｺﾝｸﾘ･陶磁器くず!D30&lt;0),ｾ.ｶﾞﾗｽ･ｺﾝｸﾘ･陶磁器くず!D30,IF(T$19&gt;0,"0",0))</f>
        <v>0</v>
      </c>
      <c r="U15" s="326">
        <f>IF(OR(ｿ.鉱さい!D30&gt;0,ｿ.鉱さい!D30&lt;0),ｿ.鉱さい!D30,IF(U$19&gt;0,"0",0))</f>
        <v>0</v>
      </c>
      <c r="V15" s="326">
        <f>IF(OR(ﾀ.がれき類!D30&gt;0,ﾀ.がれき類!D30&lt;0),ﾀ.がれき類!D30,IF(V$19&gt;0,"0",0))</f>
        <v>0</v>
      </c>
      <c r="W15" s="326">
        <f>IF(OR(ﾁ.動物のふん尿!D30&gt;0,ﾁ.動物のふん尿!D30&lt;0),ﾁ.動物のふん尿!D30,IF(W$19&gt;0,"0",0))</f>
        <v>0</v>
      </c>
      <c r="X15" s="326">
        <f>IF(OR(ﾂ.動物の死体!D30&gt;0,ﾂ.動物の死体!D30&lt;0),ﾂ.動物の死体!D30,IF(X$19&gt;0,"0",0))</f>
        <v>0</v>
      </c>
      <c r="Y15" s="326">
        <f>IF(OR(ﾃ.ばいじん!D30&gt;0,ﾃ.ばいじん!D30&lt;0),ﾃ.ばいじん!D30,IF(Y$19&gt;0,"0",0))</f>
        <v>0</v>
      </c>
      <c r="Z15" s="327" t="str">
        <f>IF(OR(ﾄ.混合廃棄物その他!D30&gt;0,ﾄ.混合廃棄物その他!D30&lt;0),ﾄ.混合廃棄物その他!D30,IF(Z$19&gt;0,"0",0))</f>
        <v>0</v>
      </c>
      <c r="AA15" s="328" t="str">
        <f t="shared" si="0"/>
        <v>0</v>
      </c>
    </row>
    <row r="16" spans="2:27" ht="24" customHeight="1" x14ac:dyDescent="0.15">
      <c r="B16" s="169" t="s">
        <v>245</v>
      </c>
      <c r="C16" s="684" t="s">
        <v>243</v>
      </c>
      <c r="D16" s="684"/>
      <c r="E16" s="684"/>
      <c r="F16" s="685"/>
      <c r="G16" s="326">
        <f>IF(OR(ｱ.燃え殻!D31&gt;0,ｱ.燃え殻!D31&lt;0),ｱ.燃え殻!D31,IF(G$19&gt;0,"0",0))</f>
        <v>0</v>
      </c>
      <c r="H16" s="326">
        <f>IF(OR(ｲ.汚泥!D31&gt;0,ｲ.汚泥!D31&lt;0),ｲ.汚泥!D31,IF(H$19&gt;0,"0",0))</f>
        <v>150</v>
      </c>
      <c r="I16" s="326">
        <f>IF(OR(ｳ.廃油!D31&gt;0,ｳ.廃油!D31&lt;0),ｳ.廃油!D31,IF(I$19&gt;0,"0",0))</f>
        <v>0</v>
      </c>
      <c r="J16" s="326">
        <f>IF(OR(ｴ.廃酸!$D31&gt;0,ｴ.廃酸!$D31&lt;0),ｴ.廃酸!D31,IF(J$19&gt;0,"0",0))</f>
        <v>0</v>
      </c>
      <c r="K16" s="326">
        <f>IF(OR(ｵ.廃ｱﾙｶﾘ!$D31&gt;0,ｵ.廃ｱﾙｶﾘ!$D31&lt;0),ｵ.廃ｱﾙｶﾘ!D31,IF(K$19&gt;0,"0",0))</f>
        <v>0</v>
      </c>
      <c r="L16" s="326">
        <f>IF(OR(ｶ.廃ﾌﾟﾗ類!D31&gt;0,ｶ.廃ﾌﾟﾗ類!D31&lt;0),ｶ.廃ﾌﾟﾗ類!D31,IF(L$19&gt;0,"0",0))</f>
        <v>0</v>
      </c>
      <c r="M16" s="326">
        <f>IF(OR(ｷ.紙くず!D31&gt;0,ｷ.紙くず!D31&lt;0),ｷ.紙くず!D31,IF(M$19&gt;0,"0",0))</f>
        <v>0</v>
      </c>
      <c r="N16" s="326">
        <f>IF(OR(ｸ.木くず!D31&gt;0,ｸ.木くず!D31&lt;0),ｸ.木くず!D31,IF(N$19&gt;0,"0",0))</f>
        <v>0</v>
      </c>
      <c r="O16" s="326">
        <f>IF(OR(ｹ.繊維くず!D31&gt;0,ｹ.繊維くず!D31&lt;0),ｹ.繊維くず!D31,IF(O$19&gt;0,"0",0))</f>
        <v>0</v>
      </c>
      <c r="P16" s="326">
        <f>IF(OR(ｺ.動植物性残さ!D31&gt;0,ｺ.動植物性残さ!D31&lt;0),ｺ.動植物性残さ!D31,IF(P$19&gt;0,"0",0))</f>
        <v>0</v>
      </c>
      <c r="Q16" s="326">
        <f>IF(OR(ｻ.動物系固形不要物!D31&gt;0,ｻ.動物系固形不要物!D31&lt;0),ｻ.動物系固形不要物!D31,IF(Q$19&gt;0,"0",0))</f>
        <v>0</v>
      </c>
      <c r="R16" s="326">
        <f>IF(OR(ｼ.ｺﾞﾑくず!D31&gt;0,ｼ.ｺﾞﾑくず!D31&lt;0),ｼ.ｺﾞﾑくず!D31,IF(R$19&gt;0,"0",0))</f>
        <v>0</v>
      </c>
      <c r="S16" s="326">
        <f>IF(OR(ｽ.金属くず!D31&gt;0,ｽ.金属くず!D31&lt;0),ｽ.金属くず!D31,IF(S$19&gt;0,"0",0))</f>
        <v>0</v>
      </c>
      <c r="T16" s="326">
        <f>IF(OR(ｾ.ｶﾞﾗｽ･ｺﾝｸﾘ･陶磁器くず!D31&gt;0,ｾ.ｶﾞﾗｽ･ｺﾝｸﾘ･陶磁器くず!D31&lt;0),ｾ.ｶﾞﾗｽ･ｺﾝｸﾘ･陶磁器くず!D31,IF(T$19&gt;0,"0",0))</f>
        <v>5000</v>
      </c>
      <c r="U16" s="326">
        <f>IF(OR(ｿ.鉱さい!D31&gt;0,ｿ.鉱さい!D31&lt;0),ｿ.鉱さい!D31,IF(U$19&gt;0,"0",0))</f>
        <v>0</v>
      </c>
      <c r="V16" s="326">
        <f>IF(OR(ﾀ.がれき類!D31&gt;0,ﾀ.がれき類!D31&lt;0),ﾀ.がれき類!D31,IF(V$19&gt;0,"0",0))</f>
        <v>0</v>
      </c>
      <c r="W16" s="326">
        <f>IF(OR(ﾁ.動物のふん尿!D31&gt;0,ﾁ.動物のふん尿!D31&lt;0),ﾁ.動物のふん尿!D31,IF(W$19&gt;0,"0",0))</f>
        <v>0</v>
      </c>
      <c r="X16" s="326">
        <f>IF(OR(ﾂ.動物の死体!D31&gt;0,ﾂ.動物の死体!D31&lt;0),ﾂ.動物の死体!D31,IF(X$19&gt;0,"0",0))</f>
        <v>0</v>
      </c>
      <c r="Y16" s="326">
        <f>IF(OR(ﾃ.ばいじん!D31&gt;0,ﾃ.ばいじん!D31&lt;0),ﾃ.ばいじん!D31,IF(Y$19&gt;0,"0",0))</f>
        <v>0</v>
      </c>
      <c r="Z16" s="327">
        <f>IF(OR(ﾄ.混合廃棄物その他!D31&gt;0,ﾄ.混合廃棄物その他!D31&lt;0),ﾄ.混合廃棄物その他!D31,IF(Z$19&gt;0,"0",0))</f>
        <v>1</v>
      </c>
      <c r="AA16" s="328">
        <f t="shared" si="0"/>
        <v>5151</v>
      </c>
    </row>
    <row r="17" spans="2:27" ht="24" customHeight="1" x14ac:dyDescent="0.15">
      <c r="B17" s="169"/>
      <c r="C17" s="684" t="s">
        <v>428</v>
      </c>
      <c r="D17" s="684"/>
      <c r="E17" s="684"/>
      <c r="F17" s="685"/>
      <c r="G17" s="326">
        <f>IF(OR(ｱ.燃え殻!D32&gt;0,ｱ.燃え殻!D32&lt;0),ｱ.燃え殻!D32,IF(G$19&gt;0,"0",0))</f>
        <v>0</v>
      </c>
      <c r="H17" s="326" t="str">
        <f>IF(OR(ｲ.汚泥!D32&gt;0,ｲ.汚泥!D32&lt;0),ｲ.汚泥!D32,IF(H$19&gt;0,"0",0))</f>
        <v>0</v>
      </c>
      <c r="I17" s="326">
        <f>IF(OR(ｳ.廃油!D32&gt;0,ｳ.廃油!D32&lt;0),ｳ.廃油!D32,IF(I$19&gt;0,"0",0))</f>
        <v>0</v>
      </c>
      <c r="J17" s="326">
        <f>IF(OR(ｴ.廃酸!$D32&gt;0,ｴ.廃酸!$D32&lt;0),ｴ.廃酸!D32,IF(J$19&gt;0,"0",0))</f>
        <v>0</v>
      </c>
      <c r="K17" s="326">
        <f>IF(OR(ｵ.廃ｱﾙｶﾘ!$D32&gt;0,ｵ.廃ｱﾙｶﾘ!$D32&lt;0),ｵ.廃ｱﾙｶﾘ!D32,IF(K$19&gt;0,"0",0))</f>
        <v>0</v>
      </c>
      <c r="L17" s="326">
        <f>IF(OR(ｶ.廃ﾌﾟﾗ類!D32&gt;0,ｶ.廃ﾌﾟﾗ類!D32&lt;0),ｶ.廃ﾌﾟﾗ類!D32,IF(L$19&gt;0,"0",0))</f>
        <v>0</v>
      </c>
      <c r="M17" s="326">
        <f>IF(OR(ｷ.紙くず!D32&gt;0,ｷ.紙くず!D32&lt;0),ｷ.紙くず!D32,IF(M$19&gt;0,"0",0))</f>
        <v>0</v>
      </c>
      <c r="N17" s="326">
        <f>IF(OR(ｸ.木くず!D32&gt;0,ｸ.木くず!D32&lt;0),ｸ.木くず!D32,IF(N$19&gt;0,"0",0))</f>
        <v>0</v>
      </c>
      <c r="O17" s="326">
        <f>IF(OR(ｹ.繊維くず!D32&gt;0,ｹ.繊維くず!D32&lt;0),ｹ.繊維くず!D32,IF(O$19&gt;0,"0",0))</f>
        <v>0</v>
      </c>
      <c r="P17" s="326">
        <f>IF(OR(ｺ.動植物性残さ!D32&gt;0,ｺ.動植物性残さ!D32&lt;0),ｺ.動植物性残さ!D32,IF(P$19&gt;0,"0",0))</f>
        <v>0</v>
      </c>
      <c r="Q17" s="326">
        <f>IF(OR(ｻ.動物系固形不要物!D32&gt;0,ｻ.動物系固形不要物!D32&lt;0),ｻ.動物系固形不要物!D32,IF(Q$19&gt;0,"0",0))</f>
        <v>0</v>
      </c>
      <c r="R17" s="326">
        <f>IF(OR(ｼ.ｺﾞﾑくず!D32&gt;0,ｼ.ｺﾞﾑくず!D32&lt;0),ｼ.ｺﾞﾑくず!D32,IF(R$19&gt;0,"0",0))</f>
        <v>0</v>
      </c>
      <c r="S17" s="326">
        <f>IF(OR(ｽ.金属くず!D32&gt;0,ｽ.金属くず!D32&lt;0),ｽ.金属くず!D32,IF(S$19&gt;0,"0",0))</f>
        <v>0</v>
      </c>
      <c r="T17" s="326" t="str">
        <f>IF(OR(ｾ.ｶﾞﾗｽ･ｺﾝｸﾘ･陶磁器くず!D32&gt;0,ｾ.ｶﾞﾗｽ･ｺﾝｸﾘ･陶磁器くず!D32&lt;0),ｾ.ｶﾞﾗｽ･ｺﾝｸﾘ･陶磁器くず!D32,IF(T$19&gt;0,"0",0))</f>
        <v>0</v>
      </c>
      <c r="U17" s="326">
        <f>IF(OR(ｿ.鉱さい!D32&gt;0,ｿ.鉱さい!D32&lt;0),ｿ.鉱さい!D32,IF(U$19&gt;0,"0",0))</f>
        <v>0</v>
      </c>
      <c r="V17" s="326">
        <f>IF(OR(ﾀ.がれき類!D32&gt;0,ﾀ.がれき類!D32&lt;0),ﾀ.がれき類!D32,IF(V$19&gt;0,"0",0))</f>
        <v>0</v>
      </c>
      <c r="W17" s="326">
        <f>IF(OR(ﾁ.動物のふん尿!D32&gt;0,ﾁ.動物のふん尿!D32&lt;0),ﾁ.動物のふん尿!D32,IF(W$19&gt;0,"0",0))</f>
        <v>0</v>
      </c>
      <c r="X17" s="326">
        <f>IF(OR(ﾂ.動物の死体!D32&gt;0,ﾂ.動物の死体!D32&lt;0),ﾂ.動物の死体!D32,IF(X$19&gt;0,"0",0))</f>
        <v>0</v>
      </c>
      <c r="Y17" s="326">
        <f>IF(OR(ﾃ.ばいじん!D32&gt;0,ﾃ.ばいじん!D32&lt;0),ﾃ.ばいじん!D32,IF(Y$19&gt;0,"0",0))</f>
        <v>0</v>
      </c>
      <c r="Z17" s="327" t="str">
        <f>IF(OR(ﾄ.混合廃棄物その他!D32&gt;0,ﾄ.混合廃棄物その他!D32&lt;0),ﾄ.混合廃棄物その他!D32,IF(Z$19&gt;0,"0",0))</f>
        <v>0</v>
      </c>
      <c r="AA17" s="328" t="str">
        <f t="shared" si="0"/>
        <v>0</v>
      </c>
    </row>
    <row r="18" spans="2:27" ht="24" customHeight="1" thickBot="1" x14ac:dyDescent="0.2">
      <c r="B18" s="170"/>
      <c r="C18" s="198" t="s">
        <v>269</v>
      </c>
      <c r="D18" s="680" t="s">
        <v>388</v>
      </c>
      <c r="E18" s="680"/>
      <c r="F18" s="681"/>
      <c r="G18" s="329">
        <f>IF(OR(ｱ.燃え殻!D33&gt;0,ｱ.燃え殻!D33&lt;0),ｱ.燃え殻!D33,IF(G$19&gt;0,"0",0))</f>
        <v>0</v>
      </c>
      <c r="H18" s="329" t="str">
        <f>IF(OR(ｲ.汚泥!D33&gt;0,ｲ.汚泥!D33&lt;0),ｲ.汚泥!D33,IF(H$19&gt;0,"0",0))</f>
        <v>0</v>
      </c>
      <c r="I18" s="329">
        <f>IF(OR(ｳ.廃油!D33&gt;0,ｳ.廃油!D33&lt;0),ｳ.廃油!D33,IF(I$19&gt;0,"0",0))</f>
        <v>0</v>
      </c>
      <c r="J18" s="329">
        <f>IF(OR(ｴ.廃酸!$D33&gt;0,ｴ.廃酸!$D33&lt;0),ｴ.廃酸!D33,IF(J$19&gt;0,"0",0))</f>
        <v>0</v>
      </c>
      <c r="K18" s="329">
        <f>IF(OR(ｵ.廃ｱﾙｶﾘ!$D33&gt;0,ｵ.廃ｱﾙｶﾘ!$D33&lt;0),ｵ.廃ｱﾙｶﾘ!D33,IF(K$19&gt;0,"0",0))</f>
        <v>0</v>
      </c>
      <c r="L18" s="329">
        <f>IF(OR(ｶ.廃ﾌﾟﾗ類!D33&gt;0,ｶ.廃ﾌﾟﾗ類!D33&lt;0),ｶ.廃ﾌﾟﾗ類!D33,IF(L$19&gt;0,"0",0))</f>
        <v>0</v>
      </c>
      <c r="M18" s="329">
        <f>IF(OR(ｷ.紙くず!D33&gt;0,ｷ.紙くず!D33&lt;0),ｷ.紙くず!D33,IF(M$19&gt;0,"0",0))</f>
        <v>0</v>
      </c>
      <c r="N18" s="329">
        <f>IF(OR(ｸ.木くず!D33&gt;0,ｸ.木くず!D33&lt;0),ｸ.木くず!D33,IF(N$19&gt;0,"0",0))</f>
        <v>0</v>
      </c>
      <c r="O18" s="329">
        <f>IF(OR(ｹ.繊維くず!D33&gt;0,ｹ.繊維くず!D33&lt;0),ｹ.繊維くず!D33,IF(O$19&gt;0,"0",0))</f>
        <v>0</v>
      </c>
      <c r="P18" s="329">
        <f>IF(OR(ｺ.動植物性残さ!D33&gt;0,ｺ.動植物性残さ!D33&lt;0),ｺ.動植物性残さ!D33,IF(P$19&gt;0,"0",0))</f>
        <v>0</v>
      </c>
      <c r="Q18" s="329">
        <f>IF(OR(ｻ.動物系固形不要物!D33&gt;0,ｻ.動物系固形不要物!D33&lt;0),ｻ.動物系固形不要物!D33,IF(Q$19&gt;0,"0",0))</f>
        <v>0</v>
      </c>
      <c r="R18" s="329">
        <f>IF(OR(ｼ.ｺﾞﾑくず!D33&gt;0,ｼ.ｺﾞﾑくず!D33&lt;0),ｼ.ｺﾞﾑくず!D33,IF(R$19&gt;0,"0",0))</f>
        <v>0</v>
      </c>
      <c r="S18" s="329">
        <f>IF(OR(ｽ.金属くず!D33&gt;0,ｽ.金属くず!D33&lt;0),ｽ.金属くず!D33,IF(S$19&gt;0,"0",0))</f>
        <v>0</v>
      </c>
      <c r="T18" s="329" t="str">
        <f>IF(OR(ｾ.ｶﾞﾗｽ･ｺﾝｸﾘ･陶磁器くず!D33&gt;0,ｾ.ｶﾞﾗｽ･ｺﾝｸﾘ･陶磁器くず!D33&lt;0),ｾ.ｶﾞﾗｽ･ｺﾝｸﾘ･陶磁器くず!D33,IF(T$19&gt;0,"0",0))</f>
        <v>0</v>
      </c>
      <c r="U18" s="329">
        <f>IF(OR(ｿ.鉱さい!D33&gt;0,ｿ.鉱さい!D33&lt;0),ｿ.鉱さい!D33,IF(U$19&gt;0,"0",0))</f>
        <v>0</v>
      </c>
      <c r="V18" s="329">
        <f>IF(OR(ﾀ.がれき類!D33&gt;0,ﾀ.がれき類!D33&lt;0),ﾀ.がれき類!D33,IF(V$19&gt;0,"0",0))</f>
        <v>0</v>
      </c>
      <c r="W18" s="329">
        <f>IF(OR(ﾁ.動物のふん尿!D33&gt;0,ﾁ.動物のふん尿!D33&lt;0),ﾁ.動物のふん尿!D33,IF(W$19&gt;0,"0",0))</f>
        <v>0</v>
      </c>
      <c r="X18" s="329">
        <f>IF(OR(ﾂ.動物の死体!D33&gt;0,ﾂ.動物の死体!D33&lt;0),ﾂ.動物の死体!D33,IF(X$19&gt;0,"0",0))</f>
        <v>0</v>
      </c>
      <c r="Y18" s="329">
        <f>IF(OR(ﾃ.ばいじん!D33&gt;0,ﾃ.ばいじん!D33&lt;0),ﾃ.ばいじん!D33,IF(Y$19&gt;0,"0",0))</f>
        <v>0</v>
      </c>
      <c r="Z18" s="330" t="str">
        <f>IF(OR(ﾄ.混合廃棄物その他!D33&gt;0,ﾄ.混合廃棄物その他!D33&lt;0),ﾄ.混合廃棄物その他!D33,IF(Z$19&gt;0,"0",0))</f>
        <v>0</v>
      </c>
      <c r="AA18" s="331" t="str">
        <f t="shared" si="0"/>
        <v>0</v>
      </c>
    </row>
    <row r="19" spans="2:27" ht="24" customHeight="1" thickTop="1" x14ac:dyDescent="0.15">
      <c r="B19" s="166"/>
      <c r="C19" s="171" t="s">
        <v>334</v>
      </c>
      <c r="D19" s="670" t="s">
        <v>335</v>
      </c>
      <c r="E19" s="670"/>
      <c r="F19" s="671"/>
      <c r="G19" s="332">
        <f t="shared" ref="G19:Z19" si="1">+G37+G25+G23+G22+G21-G20</f>
        <v>0</v>
      </c>
      <c r="H19" s="332">
        <f t="shared" si="1"/>
        <v>205</v>
      </c>
      <c r="I19" s="332">
        <f t="shared" si="1"/>
        <v>0</v>
      </c>
      <c r="J19" s="332">
        <f t="shared" si="1"/>
        <v>0</v>
      </c>
      <c r="K19" s="332">
        <f t="shared" si="1"/>
        <v>0</v>
      </c>
      <c r="L19" s="332">
        <f t="shared" si="1"/>
        <v>0</v>
      </c>
      <c r="M19" s="332">
        <f t="shared" si="1"/>
        <v>0</v>
      </c>
      <c r="N19" s="332">
        <f t="shared" si="1"/>
        <v>0</v>
      </c>
      <c r="O19" s="332">
        <f t="shared" si="1"/>
        <v>0</v>
      </c>
      <c r="P19" s="332">
        <f t="shared" si="1"/>
        <v>0</v>
      </c>
      <c r="Q19" s="332">
        <f t="shared" si="1"/>
        <v>0</v>
      </c>
      <c r="R19" s="332">
        <f t="shared" si="1"/>
        <v>0</v>
      </c>
      <c r="S19" s="332">
        <f t="shared" si="1"/>
        <v>0</v>
      </c>
      <c r="T19" s="332">
        <f t="shared" si="1"/>
        <v>4330</v>
      </c>
      <c r="U19" s="332">
        <f t="shared" si="1"/>
        <v>0</v>
      </c>
      <c r="V19" s="332">
        <f t="shared" si="1"/>
        <v>0</v>
      </c>
      <c r="W19" s="332">
        <f t="shared" si="1"/>
        <v>0</v>
      </c>
      <c r="X19" s="332">
        <f t="shared" si="1"/>
        <v>0</v>
      </c>
      <c r="Y19" s="332">
        <f t="shared" si="1"/>
        <v>0</v>
      </c>
      <c r="Z19" s="333">
        <f t="shared" si="1"/>
        <v>1</v>
      </c>
      <c r="AA19" s="334">
        <f t="shared" ref="AA19:AA25" si="2">SUM(G19:Z19)</f>
        <v>4536</v>
      </c>
    </row>
    <row r="20" spans="2:27" ht="24" customHeight="1" thickBot="1" x14ac:dyDescent="0.2">
      <c r="B20" s="167"/>
      <c r="C20" s="218" t="s">
        <v>233</v>
      </c>
      <c r="D20" s="672" t="s">
        <v>234</v>
      </c>
      <c r="E20" s="672"/>
      <c r="F20" s="673"/>
      <c r="G20" s="335">
        <f>+ｱ.燃え殻!$F$15</f>
        <v>0</v>
      </c>
      <c r="H20" s="335">
        <f>+ｲ.汚泥!$F$15</f>
        <v>0</v>
      </c>
      <c r="I20" s="335">
        <f>+ｳ.廃油!$F$15</f>
        <v>0</v>
      </c>
      <c r="J20" s="335">
        <f>+ｴ.廃酸!$F$15</f>
        <v>0</v>
      </c>
      <c r="K20" s="335">
        <f>+ｵ.廃ｱﾙｶﾘ!$F$15</f>
        <v>0</v>
      </c>
      <c r="L20" s="335">
        <f>+ｶ.廃ﾌﾟﾗ類!$F$15</f>
        <v>0</v>
      </c>
      <c r="M20" s="335">
        <f>+ｷ.紙くず!$F$15</f>
        <v>0</v>
      </c>
      <c r="N20" s="335">
        <f>+ｸ.木くず!$F$15</f>
        <v>0</v>
      </c>
      <c r="O20" s="335">
        <f>+ｹ.繊維くず!$F$15</f>
        <v>0</v>
      </c>
      <c r="P20" s="335">
        <f>+ｺ.動植物性残さ!$F$15</f>
        <v>0</v>
      </c>
      <c r="Q20" s="335">
        <f>+ｻ.動物系固形不要物!$F$15</f>
        <v>0</v>
      </c>
      <c r="R20" s="335">
        <f>+ｼ.ｺﾞﾑくず!$F$15</f>
        <v>0</v>
      </c>
      <c r="S20" s="335">
        <f>+ｽ.金属くず!$F$15</f>
        <v>0</v>
      </c>
      <c r="T20" s="335">
        <f>+ｾ.ｶﾞﾗｽ･ｺﾝｸﾘ･陶磁器くず!$F$15</f>
        <v>0</v>
      </c>
      <c r="U20" s="335">
        <f>+ｿ.鉱さい!$F$15</f>
        <v>0</v>
      </c>
      <c r="V20" s="335">
        <f>+ﾀ.がれき類!$F$15</f>
        <v>0</v>
      </c>
      <c r="W20" s="335">
        <f>+ﾁ.動物のふん尿!$F$15</f>
        <v>0</v>
      </c>
      <c r="X20" s="335">
        <f>+ﾂ.動物の死体!$F$15</f>
        <v>0</v>
      </c>
      <c r="Y20" s="335">
        <f>+ﾃ.ばいじん!$F$15</f>
        <v>0</v>
      </c>
      <c r="Z20" s="336">
        <f>+ﾄ.混合廃棄物その他!$F$15</f>
        <v>0</v>
      </c>
      <c r="AA20" s="337">
        <f t="shared" si="2"/>
        <v>0</v>
      </c>
    </row>
    <row r="21" spans="2:27" ht="24" customHeight="1" x14ac:dyDescent="0.15">
      <c r="B21" s="167"/>
      <c r="C21" s="124"/>
      <c r="D21" s="217" t="s">
        <v>58</v>
      </c>
      <c r="E21" s="674" t="s">
        <v>284</v>
      </c>
      <c r="F21" s="675"/>
      <c r="G21" s="338">
        <f>+ｱ.燃え殻!$P$12</f>
        <v>0</v>
      </c>
      <c r="H21" s="338">
        <f>+ｲ.汚泥!$P$12</f>
        <v>0</v>
      </c>
      <c r="I21" s="338">
        <f>+ｳ.廃油!$P$12</f>
        <v>0</v>
      </c>
      <c r="J21" s="338">
        <f>+ｴ.廃酸!$P$12</f>
        <v>0</v>
      </c>
      <c r="K21" s="338">
        <f>+ｵ.廃ｱﾙｶﾘ!$P$12</f>
        <v>0</v>
      </c>
      <c r="L21" s="338">
        <f>+ｶ.廃ﾌﾟﾗ類!$P$12</f>
        <v>0</v>
      </c>
      <c r="M21" s="338">
        <f>+ｷ.紙くず!$P$12</f>
        <v>0</v>
      </c>
      <c r="N21" s="338">
        <f>+ｸ.木くず!$P$12</f>
        <v>0</v>
      </c>
      <c r="O21" s="338">
        <f>+ｹ.繊維くず!$P$12</f>
        <v>0</v>
      </c>
      <c r="P21" s="338">
        <f>+ｺ.動植物性残さ!$P$12</f>
        <v>0</v>
      </c>
      <c r="Q21" s="338">
        <f>+ｻ.動物系固形不要物!$P$12</f>
        <v>0</v>
      </c>
      <c r="R21" s="338">
        <f>+ｼ.ｺﾞﾑくず!$P$12</f>
        <v>0</v>
      </c>
      <c r="S21" s="338">
        <f>+ｽ.金属くず!$P$12</f>
        <v>0</v>
      </c>
      <c r="T21" s="338">
        <f>+ｾ.ｶﾞﾗｽ･ｺﾝｸﾘ･陶磁器くず!$P$12</f>
        <v>0</v>
      </c>
      <c r="U21" s="338">
        <f>+ｿ.鉱さい!$P$12</f>
        <v>0</v>
      </c>
      <c r="V21" s="338">
        <f>+ﾀ.がれき類!$P$12</f>
        <v>0</v>
      </c>
      <c r="W21" s="338">
        <f>+ﾁ.動物のふん尿!$P$12</f>
        <v>0</v>
      </c>
      <c r="X21" s="338">
        <f>+ﾂ.動物の死体!$P$12</f>
        <v>0</v>
      </c>
      <c r="Y21" s="338">
        <f>+ﾃ.ばいじん!$P$12</f>
        <v>0</v>
      </c>
      <c r="Z21" s="339">
        <f>+ﾄ.混合廃棄物その他!$P$12</f>
        <v>0</v>
      </c>
      <c r="AA21" s="340">
        <f t="shared" si="2"/>
        <v>0</v>
      </c>
    </row>
    <row r="22" spans="2:27" ht="24" customHeight="1" x14ac:dyDescent="0.15">
      <c r="B22" s="167"/>
      <c r="C22" s="124"/>
      <c r="D22" s="123" t="s">
        <v>59</v>
      </c>
      <c r="E22" s="666" t="s">
        <v>285</v>
      </c>
      <c r="F22" s="667"/>
      <c r="G22" s="341">
        <f>+ｱ.燃え殻!$P$15</f>
        <v>0</v>
      </c>
      <c r="H22" s="341">
        <f>+ｲ.汚泥!$P$15</f>
        <v>0</v>
      </c>
      <c r="I22" s="341">
        <f>+ｳ.廃油!$P$15</f>
        <v>0</v>
      </c>
      <c r="J22" s="341">
        <f>+ｴ.廃酸!$P$15</f>
        <v>0</v>
      </c>
      <c r="K22" s="341">
        <f>+ｵ.廃ｱﾙｶﾘ!$P$15</f>
        <v>0</v>
      </c>
      <c r="L22" s="341">
        <f>+ｶ.廃ﾌﾟﾗ類!$P$15</f>
        <v>0</v>
      </c>
      <c r="M22" s="341">
        <f>+ｷ.紙くず!$P$15</f>
        <v>0</v>
      </c>
      <c r="N22" s="341">
        <f>+ｸ.木くず!$P$15</f>
        <v>0</v>
      </c>
      <c r="O22" s="341">
        <f>+ｹ.繊維くず!$P$15</f>
        <v>0</v>
      </c>
      <c r="P22" s="341">
        <f>+ｺ.動植物性残さ!$P$15</f>
        <v>0</v>
      </c>
      <c r="Q22" s="341">
        <f>+ｻ.動物系固形不要物!$P$15</f>
        <v>0</v>
      </c>
      <c r="R22" s="341">
        <f>+ｼ.ｺﾞﾑくず!$P$15</f>
        <v>0</v>
      </c>
      <c r="S22" s="341">
        <f>+ｽ.金属くず!$P$15</f>
        <v>0</v>
      </c>
      <c r="T22" s="341">
        <f>+ｾ.ｶﾞﾗｽ･ｺﾝｸﾘ･陶磁器くず!$P$15</f>
        <v>0</v>
      </c>
      <c r="U22" s="341">
        <f>+ｿ.鉱さい!$P$15</f>
        <v>0</v>
      </c>
      <c r="V22" s="341">
        <f>+ﾀ.がれき類!$P$15</f>
        <v>0</v>
      </c>
      <c r="W22" s="341">
        <f>+ﾁ.動物のふん尿!$P$15</f>
        <v>0</v>
      </c>
      <c r="X22" s="341">
        <f>+ﾂ.動物の死体!$P$15</f>
        <v>0</v>
      </c>
      <c r="Y22" s="341">
        <f>+ﾃ.ばいじん!$P$15</f>
        <v>0</v>
      </c>
      <c r="Z22" s="342">
        <f>+ﾄ.混合廃棄物その他!$P$15</f>
        <v>0</v>
      </c>
      <c r="AA22" s="343">
        <f t="shared" si="2"/>
        <v>0</v>
      </c>
    </row>
    <row r="23" spans="2:27" ht="24" customHeight="1" x14ac:dyDescent="0.15">
      <c r="B23" s="167"/>
      <c r="C23" s="124"/>
      <c r="D23" s="390" t="s">
        <v>60</v>
      </c>
      <c r="E23" s="676" t="s">
        <v>286</v>
      </c>
      <c r="F23" s="677"/>
      <c r="G23" s="344">
        <f>+ｱ.燃え殻!$P$18</f>
        <v>0</v>
      </c>
      <c r="H23" s="344">
        <f>+ｲ.汚泥!$P$18</f>
        <v>0</v>
      </c>
      <c r="I23" s="344">
        <f>+ｳ.廃油!$P$18</f>
        <v>0</v>
      </c>
      <c r="J23" s="344">
        <f>+ｴ.廃酸!$P$18</f>
        <v>0</v>
      </c>
      <c r="K23" s="344">
        <f>+ｵ.廃ｱﾙｶﾘ!$P$18</f>
        <v>0</v>
      </c>
      <c r="L23" s="344">
        <f>+ｶ.廃ﾌﾟﾗ類!$P$18</f>
        <v>0</v>
      </c>
      <c r="M23" s="344">
        <f>+ｷ.紙くず!$P$18</f>
        <v>0</v>
      </c>
      <c r="N23" s="344">
        <f>+ｸ.木くず!$P$18</f>
        <v>0</v>
      </c>
      <c r="O23" s="344">
        <f>+ｹ.繊維くず!$P$18</f>
        <v>0</v>
      </c>
      <c r="P23" s="344">
        <f>+ｺ.動植物性残さ!$P$18</f>
        <v>0</v>
      </c>
      <c r="Q23" s="344">
        <f>+ｻ.動物系固形不要物!$P$18</f>
        <v>0</v>
      </c>
      <c r="R23" s="344">
        <f>+ｼ.ｺﾞﾑくず!$P$18</f>
        <v>0</v>
      </c>
      <c r="S23" s="344">
        <f>+ｽ.金属くず!$P$18</f>
        <v>0</v>
      </c>
      <c r="T23" s="344">
        <f>+ｾ.ｶﾞﾗｽ･ｺﾝｸﾘ･陶磁器くず!$P$18</f>
        <v>0</v>
      </c>
      <c r="U23" s="344">
        <f>+ｿ.鉱さい!$P$18</f>
        <v>0</v>
      </c>
      <c r="V23" s="344">
        <f>+ﾀ.がれき類!$P$18</f>
        <v>0</v>
      </c>
      <c r="W23" s="344">
        <f>+ﾁ.動物のふん尿!$P$18</f>
        <v>0</v>
      </c>
      <c r="X23" s="344">
        <f>+ﾂ.動物の死体!$P$18</f>
        <v>0</v>
      </c>
      <c r="Y23" s="344">
        <f>+ﾃ.ばいじん!$P$18</f>
        <v>0</v>
      </c>
      <c r="Z23" s="345">
        <f>+ﾄ.混合廃棄物その他!$P$18</f>
        <v>0</v>
      </c>
      <c r="AA23" s="346">
        <f t="shared" si="2"/>
        <v>0</v>
      </c>
    </row>
    <row r="24" spans="2:27" ht="24" customHeight="1" x14ac:dyDescent="0.15">
      <c r="B24" s="167"/>
      <c r="C24" s="124"/>
      <c r="D24" s="199"/>
      <c r="E24" s="200" t="s">
        <v>61</v>
      </c>
      <c r="F24" s="201" t="s">
        <v>287</v>
      </c>
      <c r="G24" s="347">
        <f>+ｱ.燃え殻!$P$21</f>
        <v>0</v>
      </c>
      <c r="H24" s="347">
        <f>+ｲ.汚泥!$P$21</f>
        <v>0</v>
      </c>
      <c r="I24" s="347">
        <f>+ｳ.廃油!$P$21</f>
        <v>0</v>
      </c>
      <c r="J24" s="347">
        <f>+ｴ.廃酸!$P$21</f>
        <v>0</v>
      </c>
      <c r="K24" s="347">
        <f>+ｵ.廃ｱﾙｶﾘ!$P$21</f>
        <v>0</v>
      </c>
      <c r="L24" s="347">
        <f>+ｶ.廃ﾌﾟﾗ類!$P$21</f>
        <v>0</v>
      </c>
      <c r="M24" s="347">
        <f>+ｷ.紙くず!$P$21</f>
        <v>0</v>
      </c>
      <c r="N24" s="347">
        <f>+ｸ.木くず!$P$21</f>
        <v>0</v>
      </c>
      <c r="O24" s="347">
        <f>+ｹ.繊維くず!$P$21</f>
        <v>0</v>
      </c>
      <c r="P24" s="347">
        <f>+ｺ.動植物性残さ!$P$21</f>
        <v>0</v>
      </c>
      <c r="Q24" s="347">
        <f>+ｻ.動物系固形不要物!$P$21</f>
        <v>0</v>
      </c>
      <c r="R24" s="347">
        <f>+ｼ.ｺﾞﾑくず!$P$21</f>
        <v>0</v>
      </c>
      <c r="S24" s="347">
        <f>+ｽ.金属くず!$P$21</f>
        <v>0</v>
      </c>
      <c r="T24" s="347">
        <f>+ｾ.ｶﾞﾗｽ･ｺﾝｸﾘ･陶磁器くず!$P$21</f>
        <v>0</v>
      </c>
      <c r="U24" s="347">
        <f>+ｿ.鉱さい!$P$21</f>
        <v>0</v>
      </c>
      <c r="V24" s="347">
        <f>+ﾀ.がれき類!$P$21</f>
        <v>0</v>
      </c>
      <c r="W24" s="347">
        <f>+ﾁ.動物のふん尿!$P$21</f>
        <v>0</v>
      </c>
      <c r="X24" s="347">
        <f>+ﾂ.動物の死体!$P$21</f>
        <v>0</v>
      </c>
      <c r="Y24" s="347">
        <f>+ﾃ.ばいじん!$P$21</f>
        <v>0</v>
      </c>
      <c r="Z24" s="348">
        <f>+ﾄ.混合廃棄物その他!$P$21</f>
        <v>0</v>
      </c>
      <c r="AA24" s="349">
        <f t="shared" si="2"/>
        <v>0</v>
      </c>
    </row>
    <row r="25" spans="2:27" ht="24" customHeight="1" x14ac:dyDescent="0.15">
      <c r="B25" s="167"/>
      <c r="C25" s="124"/>
      <c r="D25" s="172" t="s">
        <v>88</v>
      </c>
      <c r="E25" s="678" t="s">
        <v>271</v>
      </c>
      <c r="F25" s="679"/>
      <c r="G25" s="350">
        <f>+ｱ.燃え殻!$P$24</f>
        <v>0</v>
      </c>
      <c r="H25" s="350">
        <f>+ｲ.汚泥!$P$24</f>
        <v>0</v>
      </c>
      <c r="I25" s="350">
        <f>+ｳ.廃油!$P$24</f>
        <v>0</v>
      </c>
      <c r="J25" s="350">
        <f>+ｴ.廃酸!$P$24</f>
        <v>0</v>
      </c>
      <c r="K25" s="350">
        <f>+ｵ.廃ｱﾙｶﾘ!$P$24</f>
        <v>0</v>
      </c>
      <c r="L25" s="350">
        <f>+ｶ.廃ﾌﾟﾗ類!$P$24</f>
        <v>0</v>
      </c>
      <c r="M25" s="350">
        <f>+ｷ.紙くず!$P$24</f>
        <v>0</v>
      </c>
      <c r="N25" s="350">
        <f>+ｸ.木くず!$P$24</f>
        <v>0</v>
      </c>
      <c r="O25" s="350">
        <f>+ｹ.繊維くず!$P$24</f>
        <v>0</v>
      </c>
      <c r="P25" s="350">
        <f>+ｺ.動植物性残さ!$P$24</f>
        <v>0</v>
      </c>
      <c r="Q25" s="350">
        <f>+ｻ.動物系固形不要物!$P$24</f>
        <v>0</v>
      </c>
      <c r="R25" s="350">
        <f>+ｼ.ｺﾞﾑくず!$P$24</f>
        <v>0</v>
      </c>
      <c r="S25" s="350">
        <f>+ｽ.金属くず!$P$24</f>
        <v>0</v>
      </c>
      <c r="T25" s="350">
        <f>+ｾ.ｶﾞﾗｽ･ｺﾝｸﾘ･陶磁器くず!$P$24</f>
        <v>0</v>
      </c>
      <c r="U25" s="350">
        <f>+ｿ.鉱さい!$P$24</f>
        <v>0</v>
      </c>
      <c r="V25" s="350">
        <f>+ﾀ.がれき類!$P$24</f>
        <v>0</v>
      </c>
      <c r="W25" s="350">
        <f>+ﾁ.動物のふん尿!$P$24</f>
        <v>0</v>
      </c>
      <c r="X25" s="350">
        <f>+ﾂ.動物の死体!$P$24</f>
        <v>0</v>
      </c>
      <c r="Y25" s="350">
        <f>+ﾃ.ばいじん!$P$24</f>
        <v>0</v>
      </c>
      <c r="Z25" s="351">
        <f>+ﾄ.混合廃棄物その他!$P$24</f>
        <v>0</v>
      </c>
      <c r="AA25" s="352">
        <f t="shared" si="2"/>
        <v>0</v>
      </c>
    </row>
    <row r="26" spans="2:27" ht="24" customHeight="1" x14ac:dyDescent="0.15">
      <c r="B26" s="167"/>
      <c r="C26" s="668" t="s">
        <v>174</v>
      </c>
      <c r="D26" s="392" t="s">
        <v>21</v>
      </c>
      <c r="E26" s="664" t="s">
        <v>288</v>
      </c>
      <c r="F26" s="665"/>
      <c r="G26" s="353">
        <f>+G28+G29+G30+G31</f>
        <v>0</v>
      </c>
      <c r="H26" s="353">
        <f t="shared" ref="H26:Z26" si="3">+H28+H29+H30+H31</f>
        <v>0</v>
      </c>
      <c r="I26" s="353">
        <f t="shared" si="3"/>
        <v>0</v>
      </c>
      <c r="J26" s="353">
        <f t="shared" si="3"/>
        <v>0</v>
      </c>
      <c r="K26" s="353">
        <f t="shared" si="3"/>
        <v>0</v>
      </c>
      <c r="L26" s="353">
        <f t="shared" si="3"/>
        <v>0</v>
      </c>
      <c r="M26" s="353">
        <f t="shared" si="3"/>
        <v>0</v>
      </c>
      <c r="N26" s="353">
        <f t="shared" si="3"/>
        <v>0</v>
      </c>
      <c r="O26" s="353">
        <f t="shared" si="3"/>
        <v>0</v>
      </c>
      <c r="P26" s="353">
        <f t="shared" si="3"/>
        <v>0</v>
      </c>
      <c r="Q26" s="353">
        <f t="shared" si="3"/>
        <v>0</v>
      </c>
      <c r="R26" s="353">
        <f t="shared" si="3"/>
        <v>0</v>
      </c>
      <c r="S26" s="353">
        <f t="shared" si="3"/>
        <v>0</v>
      </c>
      <c r="T26" s="353">
        <f t="shared" si="3"/>
        <v>0</v>
      </c>
      <c r="U26" s="353">
        <f t="shared" si="3"/>
        <v>0</v>
      </c>
      <c r="V26" s="353">
        <f t="shared" si="3"/>
        <v>0</v>
      </c>
      <c r="W26" s="353">
        <f t="shared" si="3"/>
        <v>0</v>
      </c>
      <c r="X26" s="353">
        <f t="shared" si="3"/>
        <v>0</v>
      </c>
      <c r="Y26" s="353">
        <f t="shared" si="3"/>
        <v>0</v>
      </c>
      <c r="Z26" s="354">
        <f t="shared" si="3"/>
        <v>0</v>
      </c>
      <c r="AA26" s="355">
        <f t="shared" ref="AA26:AA47" si="4">SUM(G26:Z26)</f>
        <v>0</v>
      </c>
    </row>
    <row r="27" spans="2:27" ht="24" customHeight="1" x14ac:dyDescent="0.15">
      <c r="B27" s="167"/>
      <c r="C27" s="668"/>
      <c r="D27" s="172" t="s">
        <v>25</v>
      </c>
      <c r="E27" s="664" t="s">
        <v>289</v>
      </c>
      <c r="F27" s="665"/>
      <c r="G27" s="353">
        <f t="shared" ref="G27:Z27" si="5">+G23-G26</f>
        <v>0</v>
      </c>
      <c r="H27" s="353">
        <f t="shared" si="5"/>
        <v>0</v>
      </c>
      <c r="I27" s="353">
        <f t="shared" si="5"/>
        <v>0</v>
      </c>
      <c r="J27" s="353">
        <f t="shared" si="5"/>
        <v>0</v>
      </c>
      <c r="K27" s="353">
        <f t="shared" si="5"/>
        <v>0</v>
      </c>
      <c r="L27" s="353">
        <f t="shared" si="5"/>
        <v>0</v>
      </c>
      <c r="M27" s="353">
        <f t="shared" si="5"/>
        <v>0</v>
      </c>
      <c r="N27" s="353">
        <f t="shared" si="5"/>
        <v>0</v>
      </c>
      <c r="O27" s="353">
        <f t="shared" si="5"/>
        <v>0</v>
      </c>
      <c r="P27" s="353">
        <f t="shared" si="5"/>
        <v>0</v>
      </c>
      <c r="Q27" s="353">
        <f t="shared" si="5"/>
        <v>0</v>
      </c>
      <c r="R27" s="353">
        <f t="shared" si="5"/>
        <v>0</v>
      </c>
      <c r="S27" s="353">
        <f t="shared" si="5"/>
        <v>0</v>
      </c>
      <c r="T27" s="353">
        <f t="shared" si="5"/>
        <v>0</v>
      </c>
      <c r="U27" s="353">
        <f t="shared" si="5"/>
        <v>0</v>
      </c>
      <c r="V27" s="353">
        <f t="shared" si="5"/>
        <v>0</v>
      </c>
      <c r="W27" s="353">
        <f t="shared" si="5"/>
        <v>0</v>
      </c>
      <c r="X27" s="353">
        <f t="shared" si="5"/>
        <v>0</v>
      </c>
      <c r="Y27" s="353">
        <f t="shared" si="5"/>
        <v>0</v>
      </c>
      <c r="Z27" s="354">
        <f t="shared" si="5"/>
        <v>0</v>
      </c>
      <c r="AA27" s="355">
        <f t="shared" si="4"/>
        <v>0</v>
      </c>
    </row>
    <row r="28" spans="2:27" ht="25.5" customHeight="1" x14ac:dyDescent="0.15">
      <c r="B28" s="167"/>
      <c r="C28" s="669"/>
      <c r="D28" s="657" t="s">
        <v>267</v>
      </c>
      <c r="E28" s="386" t="s">
        <v>29</v>
      </c>
      <c r="F28" s="265" t="s">
        <v>338</v>
      </c>
      <c r="G28" s="341">
        <f>+ｱ.燃え殻!$AH$9</f>
        <v>0</v>
      </c>
      <c r="H28" s="341">
        <f>+ｲ.汚泥!$AH$9</f>
        <v>0</v>
      </c>
      <c r="I28" s="341">
        <f>+ｳ.廃油!$AH$9</f>
        <v>0</v>
      </c>
      <c r="J28" s="341">
        <f>+ｴ.廃酸!$AH$9</f>
        <v>0</v>
      </c>
      <c r="K28" s="341">
        <f>+ｵ.廃ｱﾙｶﾘ!$AH$9</f>
        <v>0</v>
      </c>
      <c r="L28" s="341">
        <f>+ｶ.廃ﾌﾟﾗ類!$AH$9</f>
        <v>0</v>
      </c>
      <c r="M28" s="341">
        <f>+ｷ.紙くず!$AH$9</f>
        <v>0</v>
      </c>
      <c r="N28" s="341">
        <f>+ｸ.木くず!$AH$9</f>
        <v>0</v>
      </c>
      <c r="O28" s="341">
        <f>+ｹ.繊維くず!$AH$9</f>
        <v>0</v>
      </c>
      <c r="P28" s="341">
        <f>+ｺ.動植物性残さ!$AH$9</f>
        <v>0</v>
      </c>
      <c r="Q28" s="341">
        <f>+ｻ.動物系固形不要物!$AH$9</f>
        <v>0</v>
      </c>
      <c r="R28" s="341">
        <f>+ｼ.ｺﾞﾑくず!$AH$9</f>
        <v>0</v>
      </c>
      <c r="S28" s="341">
        <f>+ｽ.金属くず!$AH$9</f>
        <v>0</v>
      </c>
      <c r="T28" s="341">
        <f>+ｾ.ｶﾞﾗｽ･ｺﾝｸﾘ･陶磁器くず!$AH$9</f>
        <v>0</v>
      </c>
      <c r="U28" s="341">
        <f>+ｿ.鉱さい!$AH$9</f>
        <v>0</v>
      </c>
      <c r="V28" s="341">
        <f>+ﾀ.がれき類!$AH$9</f>
        <v>0</v>
      </c>
      <c r="W28" s="341">
        <f>+ﾁ.動物のふん尿!$AH$9</f>
        <v>0</v>
      </c>
      <c r="X28" s="341">
        <f>+ﾂ.動物の死体!$AH$9</f>
        <v>0</v>
      </c>
      <c r="Y28" s="341">
        <f>+ﾃ.ばいじん!$AH$9</f>
        <v>0</v>
      </c>
      <c r="Z28" s="342">
        <f>+ﾄ.混合廃棄物その他!$AH$9</f>
        <v>0</v>
      </c>
      <c r="AA28" s="343">
        <f>SUM(G28:Z28)</f>
        <v>0</v>
      </c>
    </row>
    <row r="29" spans="2:27" ht="25.5" customHeight="1" x14ac:dyDescent="0.15">
      <c r="B29" s="167"/>
      <c r="C29" s="669"/>
      <c r="D29" s="658"/>
      <c r="E29" s="172" t="s">
        <v>36</v>
      </c>
      <c r="F29" s="213" t="s">
        <v>290</v>
      </c>
      <c r="G29" s="341">
        <f>+ｱ.燃え殻!$AH$12</f>
        <v>0</v>
      </c>
      <c r="H29" s="341">
        <f>+ｲ.汚泥!$AH$12</f>
        <v>0</v>
      </c>
      <c r="I29" s="341">
        <f>+ｳ.廃油!$AH$12</f>
        <v>0</v>
      </c>
      <c r="J29" s="341">
        <f>+ｴ.廃酸!$AH$12</f>
        <v>0</v>
      </c>
      <c r="K29" s="341">
        <f>+ｵ.廃ｱﾙｶﾘ!$AH$12</f>
        <v>0</v>
      </c>
      <c r="L29" s="341">
        <f>+ｶ.廃ﾌﾟﾗ類!$AH$12</f>
        <v>0</v>
      </c>
      <c r="M29" s="341">
        <f>+ｷ.紙くず!$AH$12</f>
        <v>0</v>
      </c>
      <c r="N29" s="341">
        <f>+ｸ.木くず!$AH$12</f>
        <v>0</v>
      </c>
      <c r="O29" s="341">
        <f>+ｹ.繊維くず!$AH$12</f>
        <v>0</v>
      </c>
      <c r="P29" s="341">
        <f>+ｺ.動植物性残さ!$AH$12</f>
        <v>0</v>
      </c>
      <c r="Q29" s="341">
        <f>+ｻ.動物系固形不要物!$AH$12</f>
        <v>0</v>
      </c>
      <c r="R29" s="341">
        <f>+ｼ.ｺﾞﾑくず!$AH$12</f>
        <v>0</v>
      </c>
      <c r="S29" s="341">
        <f>+ｽ.金属くず!$AH$12</f>
        <v>0</v>
      </c>
      <c r="T29" s="341">
        <f>+ｾ.ｶﾞﾗｽ･ｺﾝｸﾘ･陶磁器くず!$AH$12</f>
        <v>0</v>
      </c>
      <c r="U29" s="341">
        <f>+ｿ.鉱さい!$AH$12</f>
        <v>0</v>
      </c>
      <c r="V29" s="341">
        <f>+ﾀ.がれき類!$AH$12</f>
        <v>0</v>
      </c>
      <c r="W29" s="341">
        <f>+ﾁ.動物のふん尿!$AH$12</f>
        <v>0</v>
      </c>
      <c r="X29" s="341">
        <f>+ﾂ.動物の死体!$AH$12</f>
        <v>0</v>
      </c>
      <c r="Y29" s="341">
        <f>+ﾃ.ばいじん!$AH$12</f>
        <v>0</v>
      </c>
      <c r="Z29" s="342">
        <f>+ﾄ.混合廃棄物その他!$AH$12</f>
        <v>0</v>
      </c>
      <c r="AA29" s="343">
        <f>SUM(G29:Z29)</f>
        <v>0</v>
      </c>
    </row>
    <row r="30" spans="2:27" ht="24.4" customHeight="1" x14ac:dyDescent="0.15">
      <c r="B30" s="169" t="s">
        <v>352</v>
      </c>
      <c r="C30" s="669"/>
      <c r="D30" s="659"/>
      <c r="E30" s="172" t="s">
        <v>266</v>
      </c>
      <c r="F30" s="387" t="s">
        <v>291</v>
      </c>
      <c r="G30" s="356">
        <f>+ｱ.燃え殻!$AH$15</f>
        <v>0</v>
      </c>
      <c r="H30" s="356">
        <f>+ｲ.汚泥!$AH$15</f>
        <v>0</v>
      </c>
      <c r="I30" s="356">
        <f>+ｳ.廃油!$AH$15</f>
        <v>0</v>
      </c>
      <c r="J30" s="356">
        <f>+ｴ.廃酸!$AH$15</f>
        <v>0</v>
      </c>
      <c r="K30" s="356">
        <f>+ｵ.廃ｱﾙｶﾘ!$AH$15</f>
        <v>0</v>
      </c>
      <c r="L30" s="356">
        <f>+ｶ.廃ﾌﾟﾗ類!$AH$15</f>
        <v>0</v>
      </c>
      <c r="M30" s="356">
        <f>+ｷ.紙くず!$AH$15</f>
        <v>0</v>
      </c>
      <c r="N30" s="356">
        <f>+ｸ.木くず!$AH$15</f>
        <v>0</v>
      </c>
      <c r="O30" s="356">
        <f>+ｹ.繊維くず!$AH$15</f>
        <v>0</v>
      </c>
      <c r="P30" s="356">
        <f>+ｺ.動植物性残さ!$AH$15</f>
        <v>0</v>
      </c>
      <c r="Q30" s="356">
        <f>+ｻ.動物系固形不要物!$AH$15</f>
        <v>0</v>
      </c>
      <c r="R30" s="356">
        <f>+ｼ.ｺﾞﾑくず!$AH$15</f>
        <v>0</v>
      </c>
      <c r="S30" s="356">
        <f>+ｽ.金属くず!$AH$15</f>
        <v>0</v>
      </c>
      <c r="T30" s="356">
        <f>+ｾ.ｶﾞﾗｽ･ｺﾝｸﾘ･陶磁器くず!$AH$15</f>
        <v>0</v>
      </c>
      <c r="U30" s="356">
        <f>+ｿ.鉱さい!$AH$15</f>
        <v>0</v>
      </c>
      <c r="V30" s="356">
        <f>+ﾀ.がれき類!$AH$15</f>
        <v>0</v>
      </c>
      <c r="W30" s="356">
        <f>+ﾁ.動物のふん尿!$AH$15</f>
        <v>0</v>
      </c>
      <c r="X30" s="356">
        <f>+ﾂ.動物の死体!$AH$15</f>
        <v>0</v>
      </c>
      <c r="Y30" s="356">
        <f>+ﾃ.ばいじん!$AH$15</f>
        <v>0</v>
      </c>
      <c r="Z30" s="357">
        <f>+ﾄ.混合廃棄物その他!$AH$15</f>
        <v>0</v>
      </c>
      <c r="AA30" s="358">
        <f>SUM(G30:Z30)</f>
        <v>0</v>
      </c>
    </row>
    <row r="31" spans="2:27" ht="24" customHeight="1" x14ac:dyDescent="0.15">
      <c r="B31" s="169" t="s">
        <v>353</v>
      </c>
      <c r="C31" s="669"/>
      <c r="D31" s="123" t="s">
        <v>178</v>
      </c>
      <c r="E31" s="664" t="s">
        <v>293</v>
      </c>
      <c r="F31" s="665"/>
      <c r="G31" s="353">
        <f t="shared" ref="G31:Z31" si="6">+G32+G36</f>
        <v>0</v>
      </c>
      <c r="H31" s="353">
        <f t="shared" si="6"/>
        <v>0</v>
      </c>
      <c r="I31" s="353">
        <f t="shared" si="6"/>
        <v>0</v>
      </c>
      <c r="J31" s="353">
        <f t="shared" si="6"/>
        <v>0</v>
      </c>
      <c r="K31" s="353">
        <f t="shared" si="6"/>
        <v>0</v>
      </c>
      <c r="L31" s="353">
        <f t="shared" si="6"/>
        <v>0</v>
      </c>
      <c r="M31" s="353">
        <f t="shared" si="6"/>
        <v>0</v>
      </c>
      <c r="N31" s="353">
        <f t="shared" si="6"/>
        <v>0</v>
      </c>
      <c r="O31" s="353">
        <f t="shared" si="6"/>
        <v>0</v>
      </c>
      <c r="P31" s="353">
        <f t="shared" si="6"/>
        <v>0</v>
      </c>
      <c r="Q31" s="353">
        <f t="shared" si="6"/>
        <v>0</v>
      </c>
      <c r="R31" s="353">
        <f t="shared" si="6"/>
        <v>0</v>
      </c>
      <c r="S31" s="353">
        <f t="shared" si="6"/>
        <v>0</v>
      </c>
      <c r="T31" s="353">
        <f t="shared" si="6"/>
        <v>0</v>
      </c>
      <c r="U31" s="353">
        <f t="shared" si="6"/>
        <v>0</v>
      </c>
      <c r="V31" s="353">
        <f t="shared" si="6"/>
        <v>0</v>
      </c>
      <c r="W31" s="353">
        <f t="shared" si="6"/>
        <v>0</v>
      </c>
      <c r="X31" s="353">
        <f t="shared" si="6"/>
        <v>0</v>
      </c>
      <c r="Y31" s="353">
        <f t="shared" si="6"/>
        <v>0</v>
      </c>
      <c r="Z31" s="354">
        <f t="shared" si="6"/>
        <v>0</v>
      </c>
      <c r="AA31" s="355">
        <f t="shared" si="4"/>
        <v>0</v>
      </c>
    </row>
    <row r="32" spans="2:27" ht="24" customHeight="1" x14ac:dyDescent="0.15">
      <c r="B32" s="169">
        <v>5</v>
      </c>
      <c r="C32" s="124"/>
      <c r="D32" s="211"/>
      <c r="E32" s="206" t="s">
        <v>265</v>
      </c>
      <c r="F32" s="391"/>
      <c r="G32" s="359">
        <f t="shared" ref="G32:Z32" si="7">SUM(G33:G35)</f>
        <v>0</v>
      </c>
      <c r="H32" s="359">
        <f t="shared" si="7"/>
        <v>0</v>
      </c>
      <c r="I32" s="359">
        <f t="shared" si="7"/>
        <v>0</v>
      </c>
      <c r="J32" s="359">
        <f t="shared" si="7"/>
        <v>0</v>
      </c>
      <c r="K32" s="359">
        <f t="shared" si="7"/>
        <v>0</v>
      </c>
      <c r="L32" s="359">
        <f t="shared" si="7"/>
        <v>0</v>
      </c>
      <c r="M32" s="359">
        <f t="shared" si="7"/>
        <v>0</v>
      </c>
      <c r="N32" s="359">
        <f t="shared" si="7"/>
        <v>0</v>
      </c>
      <c r="O32" s="359">
        <f t="shared" si="7"/>
        <v>0</v>
      </c>
      <c r="P32" s="359">
        <f t="shared" si="7"/>
        <v>0</v>
      </c>
      <c r="Q32" s="359">
        <f t="shared" si="7"/>
        <v>0</v>
      </c>
      <c r="R32" s="359">
        <f t="shared" si="7"/>
        <v>0</v>
      </c>
      <c r="S32" s="359">
        <f t="shared" si="7"/>
        <v>0</v>
      </c>
      <c r="T32" s="359">
        <f t="shared" si="7"/>
        <v>0</v>
      </c>
      <c r="U32" s="359">
        <f t="shared" si="7"/>
        <v>0</v>
      </c>
      <c r="V32" s="359">
        <f t="shared" si="7"/>
        <v>0</v>
      </c>
      <c r="W32" s="359">
        <f t="shared" si="7"/>
        <v>0</v>
      </c>
      <c r="X32" s="359">
        <f t="shared" si="7"/>
        <v>0</v>
      </c>
      <c r="Y32" s="359">
        <f t="shared" si="7"/>
        <v>0</v>
      </c>
      <c r="Z32" s="360">
        <f t="shared" si="7"/>
        <v>0</v>
      </c>
      <c r="AA32" s="361">
        <f t="shared" si="4"/>
        <v>0</v>
      </c>
    </row>
    <row r="33" spans="2:27" ht="24" customHeight="1" x14ac:dyDescent="0.15">
      <c r="B33" s="169" t="s">
        <v>228</v>
      </c>
      <c r="C33" s="124"/>
      <c r="D33" s="209"/>
      <c r="E33" s="204"/>
      <c r="F33" s="202" t="s">
        <v>235</v>
      </c>
      <c r="G33" s="362">
        <f>+ｱ.燃え殻!$AU$16</f>
        <v>0</v>
      </c>
      <c r="H33" s="362">
        <f>+ｲ.汚泥!$AU$16</f>
        <v>0</v>
      </c>
      <c r="I33" s="362">
        <f>+ｳ.廃油!$AU$16</f>
        <v>0</v>
      </c>
      <c r="J33" s="362">
        <f>+ｴ.廃酸!$AU$16</f>
        <v>0</v>
      </c>
      <c r="K33" s="362">
        <f>+ｵ.廃ｱﾙｶﾘ!$AU$16</f>
        <v>0</v>
      </c>
      <c r="L33" s="362">
        <f>+ｶ.廃ﾌﾟﾗ類!$AU$16</f>
        <v>0</v>
      </c>
      <c r="M33" s="362">
        <f>+ｷ.紙くず!$AU$16</f>
        <v>0</v>
      </c>
      <c r="N33" s="362">
        <f>+ｸ.木くず!$AU$16</f>
        <v>0</v>
      </c>
      <c r="O33" s="362">
        <f>+ｹ.繊維くず!$AU$16</f>
        <v>0</v>
      </c>
      <c r="P33" s="362">
        <f>+ｺ.動植物性残さ!$AU$16</f>
        <v>0</v>
      </c>
      <c r="Q33" s="362">
        <f>+ｻ.動物系固形不要物!$AU$16</f>
        <v>0</v>
      </c>
      <c r="R33" s="362">
        <f>+ｼ.ｺﾞﾑくず!$AU$16</f>
        <v>0</v>
      </c>
      <c r="S33" s="362">
        <f>+ｽ.金属くず!$AU$16</f>
        <v>0</v>
      </c>
      <c r="T33" s="362">
        <f>+ｾ.ｶﾞﾗｽ･ｺﾝｸﾘ･陶磁器くず!$AU$16</f>
        <v>0</v>
      </c>
      <c r="U33" s="362">
        <f>+ｿ.鉱さい!$AU$16</f>
        <v>0</v>
      </c>
      <c r="V33" s="362">
        <f>+ﾀ.がれき類!$AU$16</f>
        <v>0</v>
      </c>
      <c r="W33" s="362">
        <f>+ﾁ.動物のふん尿!$AU$16</f>
        <v>0</v>
      </c>
      <c r="X33" s="362">
        <f>+ﾂ.動物の死体!$AU$16</f>
        <v>0</v>
      </c>
      <c r="Y33" s="362">
        <f>+ﾃ.ばいじん!$AU$16</f>
        <v>0</v>
      </c>
      <c r="Z33" s="363">
        <f>+ﾄ.混合廃棄物その他!$AU$16</f>
        <v>0</v>
      </c>
      <c r="AA33" s="364">
        <f t="shared" si="4"/>
        <v>0</v>
      </c>
    </row>
    <row r="34" spans="2:27" ht="24" customHeight="1" x14ac:dyDescent="0.15">
      <c r="B34" s="169" t="s">
        <v>229</v>
      </c>
      <c r="C34" s="124"/>
      <c r="D34" s="209"/>
      <c r="E34" s="204"/>
      <c r="F34" s="202" t="s">
        <v>261</v>
      </c>
      <c r="G34" s="362">
        <f>+ｱ.燃え殻!$AU$17</f>
        <v>0</v>
      </c>
      <c r="H34" s="362">
        <f>+ｲ.汚泥!$AU$17</f>
        <v>0</v>
      </c>
      <c r="I34" s="362">
        <f>+ｳ.廃油!$AU$17</f>
        <v>0</v>
      </c>
      <c r="J34" s="362">
        <f>+ｴ.廃酸!$AU$17</f>
        <v>0</v>
      </c>
      <c r="K34" s="362">
        <f>+ｵ.廃ｱﾙｶﾘ!$AU$17</f>
        <v>0</v>
      </c>
      <c r="L34" s="362">
        <f>+ｶ.廃ﾌﾟﾗ類!$AU$17</f>
        <v>0</v>
      </c>
      <c r="M34" s="362">
        <f>+ｷ.紙くず!$AU$17</f>
        <v>0</v>
      </c>
      <c r="N34" s="362">
        <f>+ｸ.木くず!$AU$17</f>
        <v>0</v>
      </c>
      <c r="O34" s="362">
        <f>+ｹ.繊維くず!$AU$17</f>
        <v>0</v>
      </c>
      <c r="P34" s="362">
        <f>+ｺ.動植物性残さ!$AU$17</f>
        <v>0</v>
      </c>
      <c r="Q34" s="362">
        <f>+ｻ.動物系固形不要物!$AU$17</f>
        <v>0</v>
      </c>
      <c r="R34" s="362">
        <f>+ｼ.ｺﾞﾑくず!$AU$17</f>
        <v>0</v>
      </c>
      <c r="S34" s="362">
        <f>+ｽ.金属くず!$AU$17</f>
        <v>0</v>
      </c>
      <c r="T34" s="362">
        <f>+ｾ.ｶﾞﾗｽ･ｺﾝｸﾘ･陶磁器くず!$AU$17</f>
        <v>0</v>
      </c>
      <c r="U34" s="362">
        <f>+ｿ.鉱さい!$AU$17</f>
        <v>0</v>
      </c>
      <c r="V34" s="362">
        <f>+ﾀ.がれき類!$AU$17</f>
        <v>0</v>
      </c>
      <c r="W34" s="362">
        <f>+ﾁ.動物のふん尿!$AU$17</f>
        <v>0</v>
      </c>
      <c r="X34" s="362">
        <f>+ﾂ.動物の死体!$AU$17</f>
        <v>0</v>
      </c>
      <c r="Y34" s="362">
        <f>+ﾃ.ばいじん!$AU$17</f>
        <v>0</v>
      </c>
      <c r="Z34" s="363">
        <f>+ﾄ.混合廃棄物その他!$AU$17</f>
        <v>0</v>
      </c>
      <c r="AA34" s="364">
        <f t="shared" si="4"/>
        <v>0</v>
      </c>
    </row>
    <row r="35" spans="2:27" ht="24" customHeight="1" x14ac:dyDescent="0.15">
      <c r="B35" s="169" t="s">
        <v>230</v>
      </c>
      <c r="C35" s="124"/>
      <c r="D35" s="209"/>
      <c r="E35" s="205"/>
      <c r="F35" s="202" t="s">
        <v>260</v>
      </c>
      <c r="G35" s="362">
        <f>+ｱ.燃え殻!$AU$18</f>
        <v>0</v>
      </c>
      <c r="H35" s="362">
        <f>+ｲ.汚泥!$AU$18</f>
        <v>0</v>
      </c>
      <c r="I35" s="362">
        <f>+ｳ.廃油!$AU$18</f>
        <v>0</v>
      </c>
      <c r="J35" s="362">
        <f>+ｴ.廃酸!$AU$18</f>
        <v>0</v>
      </c>
      <c r="K35" s="362">
        <f>+ｵ.廃ｱﾙｶﾘ!$AU$18</f>
        <v>0</v>
      </c>
      <c r="L35" s="362">
        <f>+ｶ.廃ﾌﾟﾗ類!$AU$18</f>
        <v>0</v>
      </c>
      <c r="M35" s="362">
        <f>+ｷ.紙くず!$AU$18</f>
        <v>0</v>
      </c>
      <c r="N35" s="362">
        <f>+ｸ.木くず!$AU$18</f>
        <v>0</v>
      </c>
      <c r="O35" s="362">
        <f>+ｹ.繊維くず!$AU$18</f>
        <v>0</v>
      </c>
      <c r="P35" s="362">
        <f>+ｺ.動植物性残さ!$AU$18</f>
        <v>0</v>
      </c>
      <c r="Q35" s="362">
        <f>+ｻ.動物系固形不要物!$AU$18</f>
        <v>0</v>
      </c>
      <c r="R35" s="362">
        <f>+ｼ.ｺﾞﾑくず!$AU$18</f>
        <v>0</v>
      </c>
      <c r="S35" s="362">
        <f>+ｽ.金属くず!$AU$18</f>
        <v>0</v>
      </c>
      <c r="T35" s="362">
        <f>+ｾ.ｶﾞﾗｽ･ｺﾝｸﾘ･陶磁器くず!$AU$18</f>
        <v>0</v>
      </c>
      <c r="U35" s="362">
        <f>+ｿ.鉱さい!$AU$18</f>
        <v>0</v>
      </c>
      <c r="V35" s="362">
        <f>+ﾀ.がれき類!$AU$18</f>
        <v>0</v>
      </c>
      <c r="W35" s="362">
        <f>+ﾁ.動物のふん尿!$AU$18</f>
        <v>0</v>
      </c>
      <c r="X35" s="362">
        <f>+ﾂ.動物の死体!$AU$18</f>
        <v>0</v>
      </c>
      <c r="Y35" s="362">
        <f>+ﾃ.ばいじん!$AU$18</f>
        <v>0</v>
      </c>
      <c r="Z35" s="363">
        <f>+ﾄ.混合廃棄物その他!$AU$18</f>
        <v>0</v>
      </c>
      <c r="AA35" s="364">
        <f t="shared" si="4"/>
        <v>0</v>
      </c>
    </row>
    <row r="36" spans="2:27" ht="24" customHeight="1" thickBot="1" x14ac:dyDescent="0.2">
      <c r="B36" s="169" t="s">
        <v>231</v>
      </c>
      <c r="C36" s="214"/>
      <c r="D36" s="215"/>
      <c r="E36" s="216" t="s">
        <v>264</v>
      </c>
      <c r="F36" s="388"/>
      <c r="G36" s="365">
        <f>+ｱ.燃え殻!$AO$21</f>
        <v>0</v>
      </c>
      <c r="H36" s="365">
        <f>+ｲ.汚泥!$AO$21</f>
        <v>0</v>
      </c>
      <c r="I36" s="365">
        <f>+ｳ.廃油!$AO$21</f>
        <v>0</v>
      </c>
      <c r="J36" s="365">
        <f>+ｴ.廃酸!$AO$21</f>
        <v>0</v>
      </c>
      <c r="K36" s="365">
        <f>+ｵ.廃ｱﾙｶﾘ!$AO$21</f>
        <v>0</v>
      </c>
      <c r="L36" s="365">
        <f>+ｶ.廃ﾌﾟﾗ類!$AO$21</f>
        <v>0</v>
      </c>
      <c r="M36" s="365">
        <f>+ｷ.紙くず!$AO$21</f>
        <v>0</v>
      </c>
      <c r="N36" s="365">
        <f>+ｸ.木くず!$AO$21</f>
        <v>0</v>
      </c>
      <c r="O36" s="365">
        <f>+ｹ.繊維くず!$AO$21</f>
        <v>0</v>
      </c>
      <c r="P36" s="365">
        <f>+ｺ.動植物性残さ!$AO$21</f>
        <v>0</v>
      </c>
      <c r="Q36" s="365">
        <f>+ｻ.動物系固形不要物!$AO$21</f>
        <v>0</v>
      </c>
      <c r="R36" s="365">
        <f>+ｼ.ｺﾞﾑくず!$AO$21</f>
        <v>0</v>
      </c>
      <c r="S36" s="365">
        <f>+ｽ.金属くず!$AO$21</f>
        <v>0</v>
      </c>
      <c r="T36" s="365">
        <f>+ｾ.ｶﾞﾗｽ･ｺﾝｸﾘ･陶磁器くず!$AO$21</f>
        <v>0</v>
      </c>
      <c r="U36" s="365">
        <f>+ｿ.鉱さい!$AO$21</f>
        <v>0</v>
      </c>
      <c r="V36" s="365">
        <f>+ﾀ.がれき類!$AO$21</f>
        <v>0</v>
      </c>
      <c r="W36" s="365">
        <f>+ﾁ.動物のふん尿!$AO$21</f>
        <v>0</v>
      </c>
      <c r="X36" s="365">
        <f>+ﾂ.動物の死体!$AO$21</f>
        <v>0</v>
      </c>
      <c r="Y36" s="365">
        <f>+ﾃ.ばいじん!$AO$21</f>
        <v>0</v>
      </c>
      <c r="Z36" s="366">
        <f>+ﾄ.混合廃棄物その他!$AO$21</f>
        <v>0</v>
      </c>
      <c r="AA36" s="367">
        <f>SUM(G36:Z36)</f>
        <v>0</v>
      </c>
    </row>
    <row r="37" spans="2:27" ht="24" customHeight="1" x14ac:dyDescent="0.15">
      <c r="B37" s="167"/>
      <c r="C37" s="655" t="s">
        <v>173</v>
      </c>
      <c r="D37" s="123" t="s">
        <v>179</v>
      </c>
      <c r="E37" s="662" t="s">
        <v>236</v>
      </c>
      <c r="F37" s="663"/>
      <c r="G37" s="368">
        <f t="shared" ref="G37:Z37" si="8">+G38+G42</f>
        <v>0</v>
      </c>
      <c r="H37" s="368">
        <f t="shared" si="8"/>
        <v>205</v>
      </c>
      <c r="I37" s="368">
        <f t="shared" si="8"/>
        <v>0</v>
      </c>
      <c r="J37" s="368">
        <f t="shared" si="8"/>
        <v>0</v>
      </c>
      <c r="K37" s="368">
        <f t="shared" si="8"/>
        <v>0</v>
      </c>
      <c r="L37" s="368">
        <f t="shared" si="8"/>
        <v>0</v>
      </c>
      <c r="M37" s="368">
        <f t="shared" si="8"/>
        <v>0</v>
      </c>
      <c r="N37" s="368">
        <f t="shared" si="8"/>
        <v>0</v>
      </c>
      <c r="O37" s="368">
        <f t="shared" si="8"/>
        <v>0</v>
      </c>
      <c r="P37" s="368">
        <f t="shared" si="8"/>
        <v>0</v>
      </c>
      <c r="Q37" s="368">
        <f t="shared" si="8"/>
        <v>0</v>
      </c>
      <c r="R37" s="368">
        <f t="shared" si="8"/>
        <v>0</v>
      </c>
      <c r="S37" s="368">
        <f t="shared" si="8"/>
        <v>0</v>
      </c>
      <c r="T37" s="368">
        <f t="shared" si="8"/>
        <v>4330</v>
      </c>
      <c r="U37" s="368">
        <f t="shared" si="8"/>
        <v>0</v>
      </c>
      <c r="V37" s="368">
        <f t="shared" si="8"/>
        <v>0</v>
      </c>
      <c r="W37" s="368">
        <f t="shared" si="8"/>
        <v>0</v>
      </c>
      <c r="X37" s="368">
        <f t="shared" si="8"/>
        <v>0</v>
      </c>
      <c r="Y37" s="368">
        <f t="shared" si="8"/>
        <v>0</v>
      </c>
      <c r="Z37" s="369">
        <f t="shared" si="8"/>
        <v>1</v>
      </c>
      <c r="AA37" s="370">
        <f t="shared" si="4"/>
        <v>4536</v>
      </c>
    </row>
    <row r="38" spans="2:27" ht="24" customHeight="1" x14ac:dyDescent="0.15">
      <c r="B38" s="167"/>
      <c r="C38" s="655"/>
      <c r="D38" s="208"/>
      <c r="E38" s="206" t="s">
        <v>262</v>
      </c>
      <c r="F38" s="391"/>
      <c r="G38" s="359">
        <f t="shared" ref="G38:Z38" si="9">SUM(G39:G41)</f>
        <v>0</v>
      </c>
      <c r="H38" s="359">
        <f t="shared" si="9"/>
        <v>205</v>
      </c>
      <c r="I38" s="359">
        <f t="shared" si="9"/>
        <v>0</v>
      </c>
      <c r="J38" s="359">
        <f t="shared" si="9"/>
        <v>0</v>
      </c>
      <c r="K38" s="359">
        <f t="shared" si="9"/>
        <v>0</v>
      </c>
      <c r="L38" s="359">
        <f t="shared" si="9"/>
        <v>0</v>
      </c>
      <c r="M38" s="359">
        <f t="shared" si="9"/>
        <v>0</v>
      </c>
      <c r="N38" s="359">
        <f t="shared" si="9"/>
        <v>0</v>
      </c>
      <c r="O38" s="359">
        <f t="shared" si="9"/>
        <v>0</v>
      </c>
      <c r="P38" s="359">
        <f t="shared" si="9"/>
        <v>0</v>
      </c>
      <c r="Q38" s="359">
        <f t="shared" si="9"/>
        <v>0</v>
      </c>
      <c r="R38" s="359">
        <f t="shared" si="9"/>
        <v>0</v>
      </c>
      <c r="S38" s="359">
        <f t="shared" si="9"/>
        <v>0</v>
      </c>
      <c r="T38" s="359">
        <f t="shared" si="9"/>
        <v>4330</v>
      </c>
      <c r="U38" s="359">
        <f t="shared" si="9"/>
        <v>0</v>
      </c>
      <c r="V38" s="359">
        <f t="shared" si="9"/>
        <v>0</v>
      </c>
      <c r="W38" s="359">
        <f t="shared" si="9"/>
        <v>0</v>
      </c>
      <c r="X38" s="359">
        <f t="shared" si="9"/>
        <v>0</v>
      </c>
      <c r="Y38" s="359">
        <f t="shared" si="9"/>
        <v>0</v>
      </c>
      <c r="Z38" s="360">
        <f t="shared" si="9"/>
        <v>1</v>
      </c>
      <c r="AA38" s="361">
        <f t="shared" si="4"/>
        <v>4536</v>
      </c>
    </row>
    <row r="39" spans="2:27" ht="24" customHeight="1" x14ac:dyDescent="0.15">
      <c r="B39" s="167"/>
      <c r="C39" s="655"/>
      <c r="D39" s="209"/>
      <c r="E39" s="204"/>
      <c r="F39" s="202" t="s">
        <v>235</v>
      </c>
      <c r="G39" s="362">
        <f>+ｱ.燃え殻!$AA$28</f>
        <v>0</v>
      </c>
      <c r="H39" s="362">
        <f>+ｲ.汚泥!$AA$28</f>
        <v>205</v>
      </c>
      <c r="I39" s="362">
        <f>+ｳ.廃油!$AA$28</f>
        <v>0</v>
      </c>
      <c r="J39" s="362">
        <f>+ｴ.廃酸!$AA$28</f>
        <v>0</v>
      </c>
      <c r="K39" s="362">
        <f>+ｵ.廃ｱﾙｶﾘ!$AA$28</f>
        <v>0</v>
      </c>
      <c r="L39" s="362">
        <f>+ｶ.廃ﾌﾟﾗ類!$AA$28</f>
        <v>0</v>
      </c>
      <c r="M39" s="362">
        <f>+ｷ.紙くず!$AA$28</f>
        <v>0</v>
      </c>
      <c r="N39" s="362">
        <f>+ｸ.木くず!$AA$28</f>
        <v>0</v>
      </c>
      <c r="O39" s="362">
        <f>+ｹ.繊維くず!$AA$28</f>
        <v>0</v>
      </c>
      <c r="P39" s="362">
        <f>+ｺ.動植物性残さ!$AA$28</f>
        <v>0</v>
      </c>
      <c r="Q39" s="362">
        <f>+ｻ.動物系固形不要物!$AA$28</f>
        <v>0</v>
      </c>
      <c r="R39" s="362">
        <f>+ｼ.ｺﾞﾑくず!$AA$28</f>
        <v>0</v>
      </c>
      <c r="S39" s="362">
        <f>+ｽ.金属くず!$AA$28</f>
        <v>0</v>
      </c>
      <c r="T39" s="362">
        <f>+ｾ.ｶﾞﾗｽ･ｺﾝｸﾘ･陶磁器くず!$AA$28</f>
        <v>4330</v>
      </c>
      <c r="U39" s="362">
        <f>+ｿ.鉱さい!$AA$28</f>
        <v>0</v>
      </c>
      <c r="V39" s="362">
        <f>+ﾀ.がれき類!$AA$28</f>
        <v>0</v>
      </c>
      <c r="W39" s="362">
        <f>+ﾁ.動物のふん尿!$AA$28</f>
        <v>0</v>
      </c>
      <c r="X39" s="362">
        <f>+ﾂ.動物の死体!$AA$28</f>
        <v>0</v>
      </c>
      <c r="Y39" s="362">
        <f>+ﾃ.ばいじん!$AA$28</f>
        <v>0</v>
      </c>
      <c r="Z39" s="363">
        <f>+ﾄ.混合廃棄物その他!$AA$28</f>
        <v>1</v>
      </c>
      <c r="AA39" s="364">
        <f t="shared" si="4"/>
        <v>4536</v>
      </c>
    </row>
    <row r="40" spans="2:27" ht="24" customHeight="1" x14ac:dyDescent="0.15">
      <c r="B40" s="167"/>
      <c r="C40" s="655"/>
      <c r="D40" s="209"/>
      <c r="E40" s="204"/>
      <c r="F40" s="202" t="s">
        <v>261</v>
      </c>
      <c r="G40" s="362">
        <f>+ｱ.燃え殻!$AA$29</f>
        <v>0</v>
      </c>
      <c r="H40" s="362">
        <f>+ｲ.汚泥!$AA$29</f>
        <v>0</v>
      </c>
      <c r="I40" s="362">
        <f>+ｳ.廃油!$AA$29</f>
        <v>0</v>
      </c>
      <c r="J40" s="362">
        <f>+ｴ.廃酸!$AA$29</f>
        <v>0</v>
      </c>
      <c r="K40" s="362">
        <f>+ｵ.廃ｱﾙｶﾘ!$AA$29</f>
        <v>0</v>
      </c>
      <c r="L40" s="362">
        <f>+ｶ.廃ﾌﾟﾗ類!$AA$29</f>
        <v>0</v>
      </c>
      <c r="M40" s="362">
        <f>+ｷ.紙くず!$AA$29</f>
        <v>0</v>
      </c>
      <c r="N40" s="362">
        <f>+ｸ.木くず!$AA$29</f>
        <v>0</v>
      </c>
      <c r="O40" s="362">
        <f>+ｹ.繊維くず!$AA$29</f>
        <v>0</v>
      </c>
      <c r="P40" s="362">
        <f>+ｺ.動植物性残さ!$AA$29</f>
        <v>0</v>
      </c>
      <c r="Q40" s="362">
        <f>+ｻ.動物系固形不要物!$AA$29</f>
        <v>0</v>
      </c>
      <c r="R40" s="362">
        <f>+ｼ.ｺﾞﾑくず!$AA$29</f>
        <v>0</v>
      </c>
      <c r="S40" s="362">
        <f>+ｽ.金属くず!$AA$29</f>
        <v>0</v>
      </c>
      <c r="T40" s="362">
        <f>+ｾ.ｶﾞﾗｽ･ｺﾝｸﾘ･陶磁器くず!$AA$29</f>
        <v>0</v>
      </c>
      <c r="U40" s="362">
        <f>+ｿ.鉱さい!$AA$29</f>
        <v>0</v>
      </c>
      <c r="V40" s="362">
        <f>+ﾀ.がれき類!$AA$29</f>
        <v>0</v>
      </c>
      <c r="W40" s="362">
        <f>+ﾁ.動物のふん尿!$AA$29</f>
        <v>0</v>
      </c>
      <c r="X40" s="362">
        <f>+ﾂ.動物の死体!$AA$29</f>
        <v>0</v>
      </c>
      <c r="Y40" s="362">
        <f>+ﾃ.ばいじん!$AA$29</f>
        <v>0</v>
      </c>
      <c r="Z40" s="363">
        <f>+ﾄ.混合廃棄物その他!$AA$29</f>
        <v>0</v>
      </c>
      <c r="AA40" s="364">
        <f t="shared" si="4"/>
        <v>0</v>
      </c>
    </row>
    <row r="41" spans="2:27" ht="24" customHeight="1" x14ac:dyDescent="0.15">
      <c r="B41" s="167"/>
      <c r="C41" s="655"/>
      <c r="D41" s="209"/>
      <c r="E41" s="205"/>
      <c r="F41" s="203" t="s">
        <v>260</v>
      </c>
      <c r="G41" s="362">
        <f>+ｱ.燃え殻!$AA$30</f>
        <v>0</v>
      </c>
      <c r="H41" s="362">
        <f>+ｲ.汚泥!$AA$30</f>
        <v>0</v>
      </c>
      <c r="I41" s="362">
        <f>+ｳ.廃油!$AA$30</f>
        <v>0</v>
      </c>
      <c r="J41" s="362">
        <f>+ｴ.廃酸!$AA$30</f>
        <v>0</v>
      </c>
      <c r="K41" s="362">
        <f>+ｵ.廃ｱﾙｶﾘ!$AA$30</f>
        <v>0</v>
      </c>
      <c r="L41" s="362">
        <f>+ｶ.廃ﾌﾟﾗ類!$AA$30</f>
        <v>0</v>
      </c>
      <c r="M41" s="362">
        <f>+ｷ.紙くず!$AA$30</f>
        <v>0</v>
      </c>
      <c r="N41" s="362">
        <f>+ｸ.木くず!$AA$30</f>
        <v>0</v>
      </c>
      <c r="O41" s="362">
        <f>+ｹ.繊維くず!$AA$30</f>
        <v>0</v>
      </c>
      <c r="P41" s="362">
        <f>+ｺ.動植物性残さ!$AA$30</f>
        <v>0</v>
      </c>
      <c r="Q41" s="362">
        <f>+ｻ.動物系固形不要物!$AA$30</f>
        <v>0</v>
      </c>
      <c r="R41" s="362">
        <f>+ｼ.ｺﾞﾑくず!$AA$30</f>
        <v>0</v>
      </c>
      <c r="S41" s="362">
        <f>+ｽ.金属くず!$AA$30</f>
        <v>0</v>
      </c>
      <c r="T41" s="362">
        <f>+ｾ.ｶﾞﾗｽ･ｺﾝｸﾘ･陶磁器くず!$AA$30</f>
        <v>0</v>
      </c>
      <c r="U41" s="362">
        <f>+ｿ.鉱さい!$AA$30</f>
        <v>0</v>
      </c>
      <c r="V41" s="362">
        <f>+ﾀ.がれき類!$AA$30</f>
        <v>0</v>
      </c>
      <c r="W41" s="362">
        <f>+ﾁ.動物のふん尿!$AA$30</f>
        <v>0</v>
      </c>
      <c r="X41" s="362">
        <f>+ﾂ.動物の死体!$AA$30</f>
        <v>0</v>
      </c>
      <c r="Y41" s="362">
        <f>+ﾃ.ばいじん!$AA$30</f>
        <v>0</v>
      </c>
      <c r="Z41" s="363">
        <f>+ﾄ.混合廃棄物その他!$AA$30</f>
        <v>0</v>
      </c>
      <c r="AA41" s="364">
        <f t="shared" si="4"/>
        <v>0</v>
      </c>
    </row>
    <row r="42" spans="2:27" ht="24" customHeight="1" thickBot="1" x14ac:dyDescent="0.2">
      <c r="B42" s="167"/>
      <c r="C42" s="656"/>
      <c r="D42" s="210"/>
      <c r="E42" s="207" t="s">
        <v>263</v>
      </c>
      <c r="F42" s="391"/>
      <c r="G42" s="365">
        <f>+ｱ.燃え殻!$R$33</f>
        <v>0</v>
      </c>
      <c r="H42" s="365">
        <f>+ｲ.汚泥!$R$33</f>
        <v>0</v>
      </c>
      <c r="I42" s="365">
        <f>+ｳ.廃油!$R$33</f>
        <v>0</v>
      </c>
      <c r="J42" s="365">
        <f>+ｴ.廃酸!$R$33</f>
        <v>0</v>
      </c>
      <c r="K42" s="365">
        <f>+ｵ.廃ｱﾙｶﾘ!$R$33</f>
        <v>0</v>
      </c>
      <c r="L42" s="365">
        <f>+ｶ.廃ﾌﾟﾗ類!$R$33</f>
        <v>0</v>
      </c>
      <c r="M42" s="365">
        <f>+ｷ.紙くず!$R$33</f>
        <v>0</v>
      </c>
      <c r="N42" s="365">
        <f>+ｸ.木くず!$R$33</f>
        <v>0</v>
      </c>
      <c r="O42" s="365">
        <f>+ｹ.繊維くず!$R$33</f>
        <v>0</v>
      </c>
      <c r="P42" s="365">
        <f>+ｺ.動植物性残さ!$R$33</f>
        <v>0</v>
      </c>
      <c r="Q42" s="365">
        <f>+ｻ.動物系固形不要物!$R$33</f>
        <v>0</v>
      </c>
      <c r="R42" s="365">
        <f>+ｼ.ｺﾞﾑくず!$R$33</f>
        <v>0</v>
      </c>
      <c r="S42" s="365">
        <f>+ｽ.金属くず!$R$33</f>
        <v>0</v>
      </c>
      <c r="T42" s="365">
        <f>+ｾ.ｶﾞﾗｽ･ｺﾝｸﾘ･陶磁器くず!$R$33</f>
        <v>0</v>
      </c>
      <c r="U42" s="365">
        <f>+ｿ.鉱さい!$R$33</f>
        <v>0</v>
      </c>
      <c r="V42" s="365">
        <f>+ﾀ.がれき類!$R$33</f>
        <v>0</v>
      </c>
      <c r="W42" s="365">
        <f>+ﾁ.動物のふん尿!$R$33</f>
        <v>0</v>
      </c>
      <c r="X42" s="365">
        <f>+ﾂ.動物の死体!$R$33</f>
        <v>0</v>
      </c>
      <c r="Y42" s="365">
        <f>+ﾃ.ばいじん!$R$33</f>
        <v>0</v>
      </c>
      <c r="Z42" s="366">
        <f>+ﾄ.混合廃棄物その他!$R$33</f>
        <v>0</v>
      </c>
      <c r="AA42" s="367">
        <f>SUM(G42:Z42)</f>
        <v>0</v>
      </c>
    </row>
    <row r="43" spans="2:27" ht="24" customHeight="1" x14ac:dyDescent="0.15">
      <c r="B43" s="167"/>
      <c r="C43" s="122" t="s">
        <v>237</v>
      </c>
      <c r="D43" s="660" t="s">
        <v>294</v>
      </c>
      <c r="E43" s="660"/>
      <c r="F43" s="661"/>
      <c r="G43" s="371">
        <f>+ｱ.燃え殻!$AL$27</f>
        <v>0</v>
      </c>
      <c r="H43" s="371">
        <f>+ｲ.汚泥!$AL$27</f>
        <v>205</v>
      </c>
      <c r="I43" s="371">
        <f>+ｳ.廃油!$AL$27</f>
        <v>0</v>
      </c>
      <c r="J43" s="371">
        <f>+ｴ.廃酸!$AL$27</f>
        <v>0</v>
      </c>
      <c r="K43" s="371">
        <f>+ｵ.廃ｱﾙｶﾘ!$AL$27</f>
        <v>0</v>
      </c>
      <c r="L43" s="371">
        <f>+ｶ.廃ﾌﾟﾗ類!$AL$27</f>
        <v>0</v>
      </c>
      <c r="M43" s="371">
        <f>+ｷ.紙くず!$AL$27</f>
        <v>0</v>
      </c>
      <c r="N43" s="371">
        <f>+ｸ.木くず!$AL$27</f>
        <v>0</v>
      </c>
      <c r="O43" s="371">
        <f>+ｹ.繊維くず!$AL$27</f>
        <v>0</v>
      </c>
      <c r="P43" s="371">
        <f>+ｺ.動植物性残さ!$AL$27</f>
        <v>0</v>
      </c>
      <c r="Q43" s="371">
        <f>+ｻ.動物系固形不要物!$AL$27</f>
        <v>0</v>
      </c>
      <c r="R43" s="371">
        <f>+ｼ.ｺﾞﾑくず!$AL$27</f>
        <v>0</v>
      </c>
      <c r="S43" s="371">
        <f>+ｽ.金属くず!$AL$27</f>
        <v>0</v>
      </c>
      <c r="T43" s="371">
        <f>+ｾ.ｶﾞﾗｽ･ｺﾝｸﾘ･陶磁器くず!$AL$27</f>
        <v>4330</v>
      </c>
      <c r="U43" s="371">
        <f>+ｿ.鉱さい!$AL$27</f>
        <v>0</v>
      </c>
      <c r="V43" s="371">
        <f>+ﾀ.がれき類!$AL$27</f>
        <v>0</v>
      </c>
      <c r="W43" s="371">
        <f>+ﾁ.動物のふん尿!$AL$27</f>
        <v>0</v>
      </c>
      <c r="X43" s="371">
        <f>+ﾂ.動物の死体!$AL$27</f>
        <v>0</v>
      </c>
      <c r="Y43" s="371">
        <f>+ﾃ.ばいじん!$AL$27</f>
        <v>0</v>
      </c>
      <c r="Z43" s="372">
        <f>+ﾄ.混合廃棄物その他!$AL$27</f>
        <v>1</v>
      </c>
      <c r="AA43" s="373">
        <f t="shared" si="4"/>
        <v>4536</v>
      </c>
    </row>
    <row r="44" spans="2:27" ht="24" customHeight="1" x14ac:dyDescent="0.15">
      <c r="B44" s="167"/>
      <c r="C44" s="174"/>
      <c r="D44" s="172" t="s">
        <v>188</v>
      </c>
      <c r="E44" s="664" t="s">
        <v>238</v>
      </c>
      <c r="F44" s="665"/>
      <c r="G44" s="374">
        <f>+ｱ.燃え殻!$AL$30</f>
        <v>0</v>
      </c>
      <c r="H44" s="374">
        <f>+ｲ.汚泥!$AL$30</f>
        <v>0</v>
      </c>
      <c r="I44" s="374">
        <f>+ｳ.廃油!$AL$30</f>
        <v>0</v>
      </c>
      <c r="J44" s="374">
        <f>+ｴ.廃酸!$AL$30</f>
        <v>0</v>
      </c>
      <c r="K44" s="374">
        <f>+ｵ.廃ｱﾙｶﾘ!$AL$30</f>
        <v>0</v>
      </c>
      <c r="L44" s="374">
        <f>+ｶ.廃ﾌﾟﾗ類!$AL$30</f>
        <v>0</v>
      </c>
      <c r="M44" s="374">
        <f>+ｷ.紙くず!$AL$30</f>
        <v>0</v>
      </c>
      <c r="N44" s="374">
        <f>+ｸ.木くず!$AL$30</f>
        <v>0</v>
      </c>
      <c r="O44" s="374">
        <f>+ｹ.繊維くず!$AL$30</f>
        <v>0</v>
      </c>
      <c r="P44" s="374">
        <f>+ｺ.動植物性残さ!$AL$30</f>
        <v>0</v>
      </c>
      <c r="Q44" s="374">
        <f>+ｻ.動物系固形不要物!$AL$30</f>
        <v>0</v>
      </c>
      <c r="R44" s="374">
        <f>+ｼ.ｺﾞﾑくず!$AL$30</f>
        <v>0</v>
      </c>
      <c r="S44" s="374">
        <f>+ｽ.金属くず!$AL$30</f>
        <v>0</v>
      </c>
      <c r="T44" s="374">
        <f>+ｾ.ｶﾞﾗｽ･ｺﾝｸﾘ･陶磁器くず!$AL$30</f>
        <v>0</v>
      </c>
      <c r="U44" s="374">
        <f>+ｿ.鉱さい!$AL$30</f>
        <v>0</v>
      </c>
      <c r="V44" s="374">
        <f>+ﾀ.がれき類!$AL$30</f>
        <v>0</v>
      </c>
      <c r="W44" s="374">
        <f>+ﾁ.動物のふん尿!$AL$30</f>
        <v>0</v>
      </c>
      <c r="X44" s="374">
        <f>+ﾂ.動物の死体!$AL$30</f>
        <v>0</v>
      </c>
      <c r="Y44" s="374">
        <f>+ﾃ.ばいじん!$AL$30</f>
        <v>0</v>
      </c>
      <c r="Z44" s="375">
        <f>+ﾄ.混合廃棄物その他!$AL$30</f>
        <v>0</v>
      </c>
      <c r="AA44" s="376">
        <f t="shared" si="4"/>
        <v>0</v>
      </c>
    </row>
    <row r="45" spans="2:27" ht="24" customHeight="1" x14ac:dyDescent="0.15">
      <c r="B45" s="167"/>
      <c r="C45" s="174"/>
      <c r="D45" s="389" t="s">
        <v>190</v>
      </c>
      <c r="E45" s="666" t="s">
        <v>239</v>
      </c>
      <c r="F45" s="667"/>
      <c r="G45" s="377">
        <f>+ｱ.燃え殻!$AS$24</f>
        <v>0</v>
      </c>
      <c r="H45" s="377">
        <f>+ｲ.汚泥!$AS$24</f>
        <v>205</v>
      </c>
      <c r="I45" s="377">
        <f>+ｳ.廃油!$AS$24</f>
        <v>0</v>
      </c>
      <c r="J45" s="377">
        <f>+ｴ.廃酸!$AS$24</f>
        <v>0</v>
      </c>
      <c r="K45" s="377">
        <f>+ｵ.廃ｱﾙｶﾘ!$AS$24</f>
        <v>0</v>
      </c>
      <c r="L45" s="377">
        <f>+ｶ.廃ﾌﾟﾗ類!$AS$24</f>
        <v>0</v>
      </c>
      <c r="M45" s="377">
        <f>+ｷ.紙くず!$AS$24</f>
        <v>0</v>
      </c>
      <c r="N45" s="377">
        <f>+ｸ.木くず!$AS$24</f>
        <v>0</v>
      </c>
      <c r="O45" s="377">
        <f>+ｹ.繊維くず!$AS$24</f>
        <v>0</v>
      </c>
      <c r="P45" s="377">
        <f>+ｺ.動植物性残さ!$AS$24</f>
        <v>0</v>
      </c>
      <c r="Q45" s="377">
        <f>+ｻ.動物系固形不要物!$AS$24</f>
        <v>0</v>
      </c>
      <c r="R45" s="377">
        <f>+ｼ.ｺﾞﾑくず!$AS$24</f>
        <v>0</v>
      </c>
      <c r="S45" s="377">
        <f>+ｽ.金属くず!$AS$24</f>
        <v>0</v>
      </c>
      <c r="T45" s="377">
        <f>+ｾ.ｶﾞﾗｽ･ｺﾝｸﾘ･陶磁器くず!$AS$24</f>
        <v>4330</v>
      </c>
      <c r="U45" s="377">
        <f>+ｿ.鉱さい!$AS$24</f>
        <v>0</v>
      </c>
      <c r="V45" s="377">
        <f>+ﾀ.がれき類!$AS$24</f>
        <v>0</v>
      </c>
      <c r="W45" s="377">
        <f>+ﾁ.動物のふん尿!$AS$24</f>
        <v>0</v>
      </c>
      <c r="X45" s="377">
        <f>+ﾂ.動物の死体!$AS$24</f>
        <v>0</v>
      </c>
      <c r="Y45" s="377">
        <f>+ﾃ.ばいじん!$AS$24</f>
        <v>0</v>
      </c>
      <c r="Z45" s="378">
        <f>+ﾄ.混合廃棄物その他!$AS$24</f>
        <v>1</v>
      </c>
      <c r="AA45" s="379">
        <f t="shared" si="4"/>
        <v>4536</v>
      </c>
    </row>
    <row r="46" spans="2:27" ht="24" customHeight="1" x14ac:dyDescent="0.15">
      <c r="B46" s="167"/>
      <c r="C46" s="174"/>
      <c r="D46" s="385" t="s">
        <v>192</v>
      </c>
      <c r="E46" s="651" t="s">
        <v>432</v>
      </c>
      <c r="F46" s="652"/>
      <c r="G46" s="362">
        <f>+ｱ.燃え殻!$AS$27</f>
        <v>0</v>
      </c>
      <c r="H46" s="362">
        <f>+ｲ.汚泥!$AS$27</f>
        <v>0</v>
      </c>
      <c r="I46" s="362">
        <f>+ｳ.廃油!$AS$27</f>
        <v>0</v>
      </c>
      <c r="J46" s="362">
        <f>+ｴ.廃酸!$AS$27</f>
        <v>0</v>
      </c>
      <c r="K46" s="362">
        <f>+ｵ.廃ｱﾙｶﾘ!$AS$27</f>
        <v>0</v>
      </c>
      <c r="L46" s="362">
        <f>+ｶ.廃ﾌﾟﾗ類!$AS$27</f>
        <v>0</v>
      </c>
      <c r="M46" s="362">
        <f>+ｷ.紙くず!$AS$27</f>
        <v>0</v>
      </c>
      <c r="N46" s="362">
        <f>+ｸ.木くず!$AS$27</f>
        <v>0</v>
      </c>
      <c r="O46" s="362">
        <f>+ｹ.繊維くず!$AS$27</f>
        <v>0</v>
      </c>
      <c r="P46" s="362">
        <f>+ｺ.動植物性残さ!$AS$27</f>
        <v>0</v>
      </c>
      <c r="Q46" s="362">
        <f>+ｻ.動物系固形不要物!$AS$27</f>
        <v>0</v>
      </c>
      <c r="R46" s="362">
        <f>+ｼ.ｺﾞﾑくず!$AS$27</f>
        <v>0</v>
      </c>
      <c r="S46" s="362">
        <f>+ｽ.金属くず!$AS$27</f>
        <v>0</v>
      </c>
      <c r="T46" s="362">
        <f>+ｾ.ｶﾞﾗｽ･ｺﾝｸﾘ･陶磁器くず!$AS$27</f>
        <v>0</v>
      </c>
      <c r="U46" s="362">
        <f>+ｿ.鉱さい!$AS$27</f>
        <v>0</v>
      </c>
      <c r="V46" s="362">
        <f>+ﾀ.がれき類!$AS$27</f>
        <v>0</v>
      </c>
      <c r="W46" s="362">
        <f>+ﾁ.動物のふん尿!$AS$27</f>
        <v>0</v>
      </c>
      <c r="X46" s="362">
        <f>+ﾂ.動物の死体!$AS$27</f>
        <v>0</v>
      </c>
      <c r="Y46" s="362">
        <f>+ﾃ.ばいじん!$AS$27</f>
        <v>0</v>
      </c>
      <c r="Z46" s="363">
        <f>+ﾄ.混合廃棄物その他!$AS$27</f>
        <v>0</v>
      </c>
      <c r="AA46" s="364">
        <f t="shared" si="4"/>
        <v>0</v>
      </c>
    </row>
    <row r="47" spans="2:27" ht="26.65" customHeight="1" thickBot="1" x14ac:dyDescent="0.2">
      <c r="B47" s="168"/>
      <c r="C47" s="175"/>
      <c r="D47" s="173" t="s">
        <v>193</v>
      </c>
      <c r="E47" s="653" t="s">
        <v>433</v>
      </c>
      <c r="F47" s="654"/>
      <c r="G47" s="380">
        <f>+ｱ.燃え殻!$AS$31</f>
        <v>0</v>
      </c>
      <c r="H47" s="380">
        <f>+ｲ.汚泥!$AS$31</f>
        <v>0</v>
      </c>
      <c r="I47" s="380">
        <f>+ｳ.廃油!$AS$31</f>
        <v>0</v>
      </c>
      <c r="J47" s="380">
        <f>+ｴ.廃酸!$AS$31</f>
        <v>0</v>
      </c>
      <c r="K47" s="380">
        <f>+ｵ.廃ｱﾙｶﾘ!$AS$31</f>
        <v>0</v>
      </c>
      <c r="L47" s="380">
        <f>+ｶ.廃ﾌﾟﾗ類!$AS$31</f>
        <v>0</v>
      </c>
      <c r="M47" s="380">
        <f>+ｷ.紙くず!$AS$31</f>
        <v>0</v>
      </c>
      <c r="N47" s="380">
        <f>+ｸ.木くず!$AS$31</f>
        <v>0</v>
      </c>
      <c r="O47" s="380">
        <f>+ｹ.繊維くず!$AS$31</f>
        <v>0</v>
      </c>
      <c r="P47" s="380">
        <f>+ｺ.動植物性残さ!$AS$31</f>
        <v>0</v>
      </c>
      <c r="Q47" s="380">
        <f>+ｻ.動物系固形不要物!$AS$31</f>
        <v>0</v>
      </c>
      <c r="R47" s="380">
        <f>+ｼ.ｺﾞﾑくず!$AS$31</f>
        <v>0</v>
      </c>
      <c r="S47" s="380">
        <f>+ｽ.金属くず!$AS$31</f>
        <v>0</v>
      </c>
      <c r="T47" s="380">
        <f>+ｾ.ｶﾞﾗｽ･ｺﾝｸﾘ･陶磁器くず!$AS$31</f>
        <v>0</v>
      </c>
      <c r="U47" s="380">
        <f>+ｿ.鉱さい!$AS$31</f>
        <v>0</v>
      </c>
      <c r="V47" s="380">
        <f>+ﾀ.がれき類!$AS$31</f>
        <v>0</v>
      </c>
      <c r="W47" s="380">
        <f>+ﾁ.動物のふん尿!$AS$31</f>
        <v>0</v>
      </c>
      <c r="X47" s="380">
        <f>+ﾂ.動物の死体!$AS$31</f>
        <v>0</v>
      </c>
      <c r="Y47" s="380">
        <f>+ﾃ.ばいじん!$AS$31</f>
        <v>0</v>
      </c>
      <c r="Z47" s="381">
        <f>+ﾄ.混合廃棄物その他!$AS$31</f>
        <v>0</v>
      </c>
      <c r="AA47" s="382">
        <f t="shared" si="4"/>
        <v>0</v>
      </c>
    </row>
    <row r="48" spans="2:27" ht="19.899999999999999" customHeight="1" x14ac:dyDescent="0.15">
      <c r="G48" s="9" t="s">
        <v>104</v>
      </c>
    </row>
    <row r="50" spans="6:27" s="414" customFormat="1" x14ac:dyDescent="0.15">
      <c r="G50" s="414">
        <f>IF(ｱ.燃え殻!$P$16="エラー！：⑥残さ物量があるのに、④自ら中間処理した量がゼロになっています",1,0)</f>
        <v>0</v>
      </c>
      <c r="H50" s="414">
        <f>IF(ｲ.汚泥!$P$16="エラー！：⑥残さ物量があるのに、④自ら中間処理した量がゼロになっています",1,0)</f>
        <v>0</v>
      </c>
      <c r="I50" s="414">
        <f>IF(ｳ.廃油!$P$16="エラー！：⑥残さ物量があるのに、④自ら中間処理した量がゼロになっています",1,0)</f>
        <v>0</v>
      </c>
      <c r="J50" s="414">
        <f>IF(ｴ.廃酸!$P$16="エラー！：⑥残さ物量があるのに、④自ら中間処理した量がゼロになっています",1,0)</f>
        <v>0</v>
      </c>
      <c r="K50" s="414">
        <f>IF(ｵ.廃ｱﾙｶﾘ!$P$16="エラー！：⑥残さ物量があるのに、④自ら中間処理した量がゼロになっています",1,0)</f>
        <v>0</v>
      </c>
      <c r="L50" s="414">
        <f>IF(ｶ.廃ﾌﾟﾗ類!$P$16="エラー！：⑥残さ物量があるのに、④自ら中間処理した量がゼロになっています",1,0)</f>
        <v>0</v>
      </c>
      <c r="M50" s="414">
        <f>IF(ｷ.紙くず!$P$16="エラー！：⑥残さ物量があるのに、④自ら中間処理した量がゼロになっています",1,0)</f>
        <v>0</v>
      </c>
      <c r="N50" s="414">
        <f>IF(ｸ.木くず!$P$16="エラー！：⑥残さ物量があるのに、④自ら中間処理した量がゼロになっています",1,0)</f>
        <v>0</v>
      </c>
      <c r="O50" s="414">
        <f>IF(ｹ.繊維くず!$P$16="エラー！：⑥残さ物量があるのに、④自ら中間処理した量がゼロになっています",1,0)</f>
        <v>0</v>
      </c>
      <c r="P50" s="414">
        <f>IF(ｺ.動植物性残さ!$P$16="エラー！：⑥残さ物量があるのに、④自ら中間処理した量がゼロになっています",1,0)</f>
        <v>0</v>
      </c>
      <c r="Q50" s="414">
        <f>IF(ｻ.動物系固形不要物!$P$16="エラー！：⑥残さ物量があるのに、④自ら中間処理した量がゼロになっています",1,0)</f>
        <v>0</v>
      </c>
      <c r="R50" s="414">
        <f>IF(ｼ.ｺﾞﾑくず!$P$16="エラー！：⑥残さ物量があるのに、④自ら中間処理した量がゼロになっています",1,0)</f>
        <v>0</v>
      </c>
      <c r="S50" s="414">
        <f>IF(ｽ.金属くず!$P$16="エラー！：⑥残さ物量があるのに、④自ら中間処理した量がゼロになっています",1,0)</f>
        <v>0</v>
      </c>
      <c r="T50" s="414">
        <f>IF(ｾ.ｶﾞﾗｽ･ｺﾝｸﾘ･陶磁器くず!$P$16="エラー！：⑥残さ物量があるのに、④自ら中間処理した量がゼロになっています",1,0)</f>
        <v>0</v>
      </c>
      <c r="U50" s="414">
        <f>IF(ｿ.鉱さい!$P$16="エラー！：⑥残さ物量があるのに、④自ら中間処理した量がゼロになっています",1,0)</f>
        <v>0</v>
      </c>
      <c r="V50" s="414">
        <f>IF(ﾀ.がれき類!$P$16="エラー！：⑥残さ物量があるのに、④自ら中間処理した量がゼロになっています",1,0)</f>
        <v>0</v>
      </c>
      <c r="W50" s="414">
        <f>IF(ﾁ.動物のふん尿!$P$16="エラー！：⑥残さ物量があるのに、④自ら中間処理した量がゼロになっています",1,0)</f>
        <v>0</v>
      </c>
      <c r="X50" s="414">
        <f>IF(ﾂ.動物の死体!$P$16="エラー！：⑥残さ物量があるのに、④自ら中間処理した量がゼロになっています",1,0)</f>
        <v>0</v>
      </c>
      <c r="Y50" s="414">
        <f>IF(ﾃ.ばいじん!$P$16="エラー！：⑥残さ物量があるのに、④自ら中間処理した量がゼロになっています",1,0)</f>
        <v>0</v>
      </c>
      <c r="Z50" s="414">
        <f>IF(ﾄ.混合廃棄物その他!$P$16="エラー！：⑥残さ物量があるのに、④自ら中間処理した量がゼロになっています",1,0)</f>
        <v>0</v>
      </c>
    </row>
    <row r="51" spans="6:27" s="414" customFormat="1" x14ac:dyDescent="0.15">
      <c r="G51" s="414">
        <f>IF(ｱ.燃え殻!$P$22="エラー !：④の内数である⑤の量が④を超えています",1,0)</f>
        <v>0</v>
      </c>
      <c r="H51" s="414">
        <f>IF(ｲ.汚泥!$P$22="エラー !：④の内数である⑤の量が④を超えています",1,0)</f>
        <v>0</v>
      </c>
      <c r="I51" s="414">
        <f>IF(ｳ.廃油!$P$22="エラー !：④の内数である⑤の量が④を超えています",1,0)</f>
        <v>0</v>
      </c>
      <c r="J51" s="414">
        <f>IF(ｴ.廃酸!$P$22="エラー !：④の内数である⑤の量が④を超えています",1,0)</f>
        <v>0</v>
      </c>
      <c r="K51" s="414">
        <f>IF(ｵ.廃ｱﾙｶﾘ!$P$22="エラー !：④の内数である⑤の量が④を超えています",1,0)</f>
        <v>0</v>
      </c>
      <c r="L51" s="414">
        <f>IF(ｶ.廃ﾌﾟﾗ類!$P$22="エラー !：④の内数である⑤の量が④を超えています",1,0)</f>
        <v>0</v>
      </c>
      <c r="M51" s="414">
        <f>IF(ｷ.紙くず!$P$22="エラー !：④の内数である⑤の量が④を超えています",1,0)</f>
        <v>0</v>
      </c>
      <c r="N51" s="414">
        <f>IF(ｸ.木くず!$P$22="エラー !：④の内数である⑤の量が④を超えています",1,0)</f>
        <v>0</v>
      </c>
      <c r="O51" s="414">
        <f>IF(ｹ.繊維くず!$P$22="エラー !：④の内数である⑤の量が④を超えています",1,0)</f>
        <v>0</v>
      </c>
      <c r="P51" s="414">
        <f>IF(ｺ.動植物性残さ!$P$22="エラー !：④の内数である⑤の量が④を超えています",1,0)</f>
        <v>0</v>
      </c>
      <c r="Q51" s="414">
        <f>IF(ｻ.動物系固形不要物!$P$22="エラー !：④の内数である⑤の量が④を超えています",1,0)</f>
        <v>0</v>
      </c>
      <c r="R51" s="414">
        <f>IF(ｼ.ｺﾞﾑくず!$P$22="エラー !：④の内数である⑤の量が④を超えています",1,0)</f>
        <v>0</v>
      </c>
      <c r="S51" s="414">
        <f>IF(ｽ.金属くず!$P$22="エラー !：④の内数である⑤の量が④を超えています",1,0)</f>
        <v>0</v>
      </c>
      <c r="T51" s="414">
        <f>IF(ｾ.ｶﾞﾗｽ･ｺﾝｸﾘ･陶磁器くず!$P$22="エラー !：④の内数である⑤の量が④を超えています",1,0)</f>
        <v>0</v>
      </c>
      <c r="U51" s="414">
        <f>IF(ｿ.鉱さい!$P$22="エラー !：④の内数である⑤の量が④を超えています",1,0)</f>
        <v>0</v>
      </c>
      <c r="V51" s="414">
        <f>IF(ﾀ.がれき類!$P$22="エラー !：④の内数である⑤の量が④を超えています",1,0)</f>
        <v>0</v>
      </c>
      <c r="W51" s="414">
        <f>IF(ﾁ.動物のふん尿!$P$22="エラー !：④の内数である⑤の量が④を超えています",1,0)</f>
        <v>0</v>
      </c>
      <c r="X51" s="414">
        <f>IF(ﾂ.動物の死体!$P$22="エラー !：④の内数である⑤の量が④を超えています",1,0)</f>
        <v>0</v>
      </c>
      <c r="Y51" s="414">
        <f>IF(ﾃ.ばいじん!$P$22="エラー !：④の内数である⑤の量が④を超えています",1,0)</f>
        <v>0</v>
      </c>
      <c r="Z51" s="414">
        <f>IF(ﾄ.混合廃棄物その他!$P$22="エラー !：④の内数である⑤の量が④を超えています",1,0)</f>
        <v>0</v>
      </c>
    </row>
    <row r="52" spans="6:27" s="414" customFormat="1" x14ac:dyDescent="0.15">
      <c r="G52" s="414">
        <f>IF(ｱ.燃え殻!$AL$31="エラー !：⑩の内数である⑪の量が⑩を超えています",1,0)</f>
        <v>0</v>
      </c>
      <c r="H52" s="414">
        <f>IF(ｲ.汚泥!$AL$31="エラー !：⑩の内数である⑪の量が⑩を超えています",1,0)</f>
        <v>0</v>
      </c>
      <c r="I52" s="414">
        <f>IF(ｳ.廃油!$AL$31="エラー !：⑩の内数である⑪の量が⑩を超えています",1,0)</f>
        <v>0</v>
      </c>
      <c r="J52" s="414">
        <f>IF(ｴ.廃酸!$AL$31="エラー !：⑩の内数である⑪の量が⑩を超えています",1,0)</f>
        <v>0</v>
      </c>
      <c r="K52" s="414">
        <f>IF(ｵ.廃ｱﾙｶﾘ!$AL$31="エラー !：⑩の内数である⑪の量が⑩を超えています",1,0)</f>
        <v>0</v>
      </c>
      <c r="L52" s="414">
        <f>IF(ｶ.廃ﾌﾟﾗ類!$AL$31="エラー !：⑩の内数である⑪の量が⑩を超えています",1,0)</f>
        <v>0</v>
      </c>
      <c r="M52" s="414">
        <f>IF(ｷ.紙くず!$AL$31="エラー !：⑩の内数である⑪の量が⑩を超えています",1,0)</f>
        <v>0</v>
      </c>
      <c r="N52" s="414">
        <f>IF(ｸ.木くず!$AL$31="エラー !：⑩の内数である⑪の量が⑩を超えています",1,0)</f>
        <v>0</v>
      </c>
      <c r="O52" s="414">
        <f>IF(ｹ.繊維くず!$AL$31="エラー !：⑩の内数である⑪の量が⑩を超えています",1,0)</f>
        <v>0</v>
      </c>
      <c r="P52" s="414">
        <f>IF(ｺ.動植物性残さ!$AL$31="エラー !：⑩の内数である⑪の量が⑩を超えています",1,0)</f>
        <v>0</v>
      </c>
      <c r="Q52" s="414">
        <f>IF(ｻ.動物系固形不要物!$AL$31="エラー !：⑩の内数である⑪の量が⑩を超えています",1,0)</f>
        <v>0</v>
      </c>
      <c r="R52" s="414">
        <f>IF(ｼ.ｺﾞﾑくず!$AL$31="エラー !：⑩の内数である⑪の量が⑩を超えています",1,0)</f>
        <v>0</v>
      </c>
      <c r="S52" s="414">
        <f>IF(ｽ.金属くず!$AL$31="エラー !：⑩の内数である⑪の量が⑩を超えています",1,0)</f>
        <v>0</v>
      </c>
      <c r="T52" s="414">
        <f>IF(ｾ.ｶﾞﾗｽ･ｺﾝｸﾘ･陶磁器くず!$AL$31="エラー !：⑩の内数である⑪の量が⑩を超えています",1,0)</f>
        <v>0</v>
      </c>
      <c r="U52" s="414">
        <f>IF(ｿ.鉱さい!$AL$31="エラー !：⑩の内数である⑪の量が⑩を超えています",1,0)</f>
        <v>0</v>
      </c>
      <c r="V52" s="414">
        <f>IF(ﾀ.がれき類!$AL$31="エラー !：⑩の内数である⑪の量が⑩を超えています",1,0)</f>
        <v>0</v>
      </c>
      <c r="W52" s="414">
        <f>IF(ﾁ.動物のふん尿!$AL$31="エラー !：⑩の内数である⑪の量が⑩を超えています",1,0)</f>
        <v>0</v>
      </c>
      <c r="X52" s="414">
        <f>IF(ﾂ.動物の死体!$AL$31="エラー !：⑩の内数である⑪の量が⑩を超えています",1,0)</f>
        <v>0</v>
      </c>
      <c r="Y52" s="414">
        <f>IF(ﾃ.ばいじん!$AL$31="エラー !：⑩の内数である⑪の量が⑩を超えています",1,0)</f>
        <v>0</v>
      </c>
      <c r="Z52" s="414">
        <f>IF(ﾄ.混合廃棄物その他!$AL$31="エラー !：⑩の内数である⑪の量が⑩を超えています",1,0)</f>
        <v>0</v>
      </c>
    </row>
    <row r="53" spans="6:27" s="414" customFormat="1" x14ac:dyDescent="0.15">
      <c r="G53" s="414">
        <f>IF(ｱ.燃え殻!$AS$28="エラー !：⑩の内数である（⑫+⑬＋⑭）の量が⑩を超えています",1,0)</f>
        <v>0</v>
      </c>
      <c r="H53" s="414">
        <f>IF(ｲ.汚泥!$AS$28="エラー !：⑩の内数である（⑫+⑬＋⑭）の量が⑩を超えています",1,0)</f>
        <v>0</v>
      </c>
      <c r="I53" s="414">
        <f>IF(ｳ.廃油!$AS$28="エラー !：⑩の内数である（⑫+⑬＋⑭）の量が⑩を超えています",1,0)</f>
        <v>0</v>
      </c>
      <c r="J53" s="414">
        <f>IF(ｴ.廃酸!$AS$28="エラー !：⑩の内数である（⑫+⑬＋⑭）の量が⑩を超えています",1,0)</f>
        <v>0</v>
      </c>
      <c r="K53" s="414">
        <f>IF(ｵ.廃ｱﾙｶﾘ!$AS$28="エラー !：⑩の内数である（⑫+⑬＋⑭）の量が⑩を超えています",1,0)</f>
        <v>0</v>
      </c>
      <c r="L53" s="414">
        <f>IF(ｶ.廃ﾌﾟﾗ類!$AS$28="エラー !：⑩の内数である（⑫+⑬＋⑭）の量が⑩を超えています",1,0)</f>
        <v>0</v>
      </c>
      <c r="M53" s="414">
        <f>IF(ｷ.紙くず!$AS$28="エラー !：⑩の内数である（⑫+⑬＋⑭）の量が⑩を超えています",1,0)</f>
        <v>0</v>
      </c>
      <c r="N53" s="414">
        <f>IF(ｸ.木くず!$AS$28="エラー !：⑩の内数である（⑫+⑬＋⑭）の量が⑩を超えています",1,0)</f>
        <v>0</v>
      </c>
      <c r="O53" s="414">
        <f>IF(ｹ.繊維くず!$AS$28="エラー !：⑩の内数である（⑫+⑬＋⑭）の量が⑩を超えています",1,0)</f>
        <v>0</v>
      </c>
      <c r="P53" s="414">
        <f>IF(ｺ.動植物性残さ!$AS$28="エラー !：⑩の内数である（⑫+⑬＋⑭）の量が⑩を超えています",1,0)</f>
        <v>0</v>
      </c>
      <c r="Q53" s="414">
        <f>IF(ｻ.動物系固形不要物!$AS$28="エラー !：⑩の内数である（⑫+⑬＋⑭）の量が⑩を超えています",1,0)</f>
        <v>0</v>
      </c>
      <c r="R53" s="414">
        <f>IF(ｼ.ｺﾞﾑくず!$AS$28="エラー !：⑩の内数である（⑫+⑬＋⑭）の量が⑩を超えています",1,0)</f>
        <v>0</v>
      </c>
      <c r="S53" s="414">
        <f>IF(ｽ.金属くず!$AS$28="エラー !：⑩の内数である（⑫+⑬＋⑭）の量が⑩を超えています",1,0)</f>
        <v>0</v>
      </c>
      <c r="T53" s="414">
        <f>IF(ｾ.ｶﾞﾗｽ･ｺﾝｸﾘ･陶磁器くず!$AS$28="エラー !：⑩の内数である（⑫+⑬＋⑭）の量が⑩を超えています",1,0)</f>
        <v>0</v>
      </c>
      <c r="U53" s="414">
        <f>IF(ｿ.鉱さい!$AS$28="エラー !：⑩の内数である（⑫+⑬＋⑭）の量が⑩を超えています",1,0)</f>
        <v>0</v>
      </c>
      <c r="V53" s="414">
        <f>IF(ﾀ.がれき類!$AS$28="エラー !：⑩の内数である（⑫+⑬＋⑭）の量が⑩を超えています",1,0)</f>
        <v>0</v>
      </c>
      <c r="W53" s="414">
        <f>IF(ﾁ.動物のふん尿!$AS$28="エラー !：⑩の内数である（⑫+⑬＋⑭）の量が⑩を超えています",1,0)</f>
        <v>0</v>
      </c>
      <c r="X53" s="414">
        <f>IF(ﾂ.動物の死体!$AS$28="エラー !：⑩の内数である（⑫+⑬＋⑭）の量が⑩を超えています",1,0)</f>
        <v>0</v>
      </c>
      <c r="Y53" s="414">
        <f>IF(ﾃ.ばいじん!$AS$28="エラー !：⑩の内数である（⑫+⑬＋⑭）の量が⑩を超えています",1,0)</f>
        <v>0</v>
      </c>
      <c r="Z53" s="414">
        <f>IF(ﾄ.混合廃棄物その他!$AS$28="エラー !：⑩の内数である（⑫+⑬＋⑭）の量が⑩を超えています",1,0)</f>
        <v>0</v>
      </c>
    </row>
    <row r="54" spans="6:27" s="414" customFormat="1" x14ac:dyDescent="0.15">
      <c r="G54" s="414">
        <f>IF(ｱ.燃え殻!$AS$32="エラー !：⑩の内数である（⑫+⑬＋⑭）の量が⑩を超えています",1,0)</f>
        <v>0</v>
      </c>
      <c r="H54" s="414">
        <f>IF(ｲ.汚泥!$AS$32="エラー !：⑩の内数である（⑫+⑬＋⑭）の量が⑩を超えています",1,0)</f>
        <v>0</v>
      </c>
      <c r="I54" s="414">
        <f>IF(ｳ.廃油!$AS$32="エラー !：⑩の内数である（⑫+⑬＋⑭）の量が⑩を超えています",1,0)</f>
        <v>0</v>
      </c>
      <c r="J54" s="414">
        <f>IF(ｴ.廃酸!$AS$32="エラー !：⑩の内数である（⑫+⑬＋⑭）の量が⑩を超えています",1,0)</f>
        <v>0</v>
      </c>
      <c r="K54" s="414">
        <f>IF(ｵ.廃ｱﾙｶﾘ!$AS$32="エラー !：⑩の内数である（⑫+⑬＋⑭）の量が⑩を超えています",1,0)</f>
        <v>0</v>
      </c>
      <c r="L54" s="414">
        <f>IF(ｶ.廃ﾌﾟﾗ類!$AS$32="エラー !：⑩の内数である（⑫+⑬＋⑭）の量が⑩を超えています",1,0)</f>
        <v>0</v>
      </c>
      <c r="M54" s="414">
        <f>IF(ｷ.紙くず!$AS$32="エラー !：⑩の内数である（⑫+⑬＋⑭）の量が⑩を超えています",1,0)</f>
        <v>0</v>
      </c>
      <c r="N54" s="414">
        <f>IF(ｸ.木くず!$AS$32="エラー !：⑩の内数である（⑫+⑬＋⑭）の量が⑩を超えています",1,0)</f>
        <v>0</v>
      </c>
      <c r="O54" s="414">
        <f>IF(ｹ.繊維くず!$AS$32="エラー !：⑩の内数である（⑫+⑬＋⑭）の量が⑩を超えています",1,0)</f>
        <v>0</v>
      </c>
      <c r="P54" s="414">
        <f>IF(ｺ.動植物性残さ!$AS$32="エラー !：⑩の内数である（⑫+⑬＋⑭）の量が⑩を超えています",1,0)</f>
        <v>0</v>
      </c>
      <c r="Q54" s="414">
        <f>IF(ｻ.動物系固形不要物!$AS$32="エラー !：⑩の内数である（⑫+⑬＋⑭）の量が⑩を超えています",1,0)</f>
        <v>0</v>
      </c>
      <c r="R54" s="414">
        <f>IF(ｼ.ｺﾞﾑくず!$AS$32="エラー !：⑩の内数である（⑫+⑬＋⑭）の量が⑩を超えています",1,0)</f>
        <v>0</v>
      </c>
      <c r="S54" s="414">
        <f>IF(ｽ.金属くず!$AS$32="エラー !：⑩の内数である（⑫+⑬＋⑭）の量が⑩を超えています",1,0)</f>
        <v>0</v>
      </c>
      <c r="T54" s="414">
        <f>IF(ｾ.ｶﾞﾗｽ･ｺﾝｸﾘ･陶磁器くず!$AS$32="エラー !：⑩の内数である（⑫+⑬＋⑭）の量が⑩を超えています",1,0)</f>
        <v>0</v>
      </c>
      <c r="U54" s="414">
        <f>IF(ｿ.鉱さい!$AS$32="エラー !：⑩の内数である（⑫+⑬＋⑭）の量が⑩を超えています",1,0)</f>
        <v>0</v>
      </c>
      <c r="V54" s="414">
        <f>IF(ﾀ.がれき類!$AS$32="エラー !：⑩の内数である（⑫+⑬＋⑭）の量が⑩を超えています",1,0)</f>
        <v>0</v>
      </c>
      <c r="W54" s="414">
        <f>IF(ﾁ.動物のふん尿!$AS$32="エラー !：⑩の内数である（⑫+⑬＋⑭）の量が⑩を超えています",1,0)</f>
        <v>0</v>
      </c>
      <c r="X54" s="414">
        <f>IF(ﾂ.動物の死体!$AS$32="エラー !：⑩の内数である（⑫+⑬＋⑭）の量が⑩を超えています",1,0)</f>
        <v>0</v>
      </c>
      <c r="Y54" s="414">
        <f>IF(ﾃ.ばいじん!$AS$32="エラー !：⑩の内数である（⑫+⑬＋⑭）の量が⑩を超えています",1,0)</f>
        <v>0</v>
      </c>
      <c r="Z54" s="414">
        <f>IF(ﾄ.混合廃棄物その他!$AS$32="エラー !：⑩の内数である（⑫+⑬＋⑭）の量が⑩を超えています",1,0)</f>
        <v>0</v>
      </c>
    </row>
    <row r="55" spans="6:27" s="414" customFormat="1" x14ac:dyDescent="0.15">
      <c r="G55" s="414">
        <f>IF(G9="0",+G19+G20,+G9+G19+G20)</f>
        <v>0</v>
      </c>
      <c r="H55" s="414">
        <f t="shared" ref="H55:Z55" si="10">IF(H9="0",+H19+H20,+H9+H19+H20)</f>
        <v>355</v>
      </c>
      <c r="I55" s="414">
        <f t="shared" si="10"/>
        <v>0</v>
      </c>
      <c r="J55" s="414">
        <f t="shared" si="10"/>
        <v>0</v>
      </c>
      <c r="K55" s="414">
        <f t="shared" si="10"/>
        <v>0</v>
      </c>
      <c r="L55" s="414">
        <f t="shared" si="10"/>
        <v>0</v>
      </c>
      <c r="M55" s="414">
        <f t="shared" si="10"/>
        <v>0</v>
      </c>
      <c r="N55" s="414">
        <f t="shared" si="10"/>
        <v>0</v>
      </c>
      <c r="O55" s="414">
        <f t="shared" si="10"/>
        <v>0</v>
      </c>
      <c r="P55" s="414">
        <f t="shared" si="10"/>
        <v>0</v>
      </c>
      <c r="Q55" s="414">
        <f t="shared" si="10"/>
        <v>0</v>
      </c>
      <c r="R55" s="414">
        <f t="shared" si="10"/>
        <v>0</v>
      </c>
      <c r="S55" s="414">
        <f t="shared" si="10"/>
        <v>0</v>
      </c>
      <c r="T55" s="414">
        <f t="shared" si="10"/>
        <v>9330</v>
      </c>
      <c r="U55" s="414">
        <f t="shared" si="10"/>
        <v>0</v>
      </c>
      <c r="V55" s="414">
        <f t="shared" si="10"/>
        <v>0</v>
      </c>
      <c r="W55" s="414">
        <f t="shared" si="10"/>
        <v>0</v>
      </c>
      <c r="X55" s="414">
        <f t="shared" si="10"/>
        <v>0</v>
      </c>
      <c r="Y55" s="414">
        <f t="shared" si="10"/>
        <v>0</v>
      </c>
      <c r="Z55" s="414">
        <f t="shared" si="10"/>
        <v>2</v>
      </c>
      <c r="AA55" s="415">
        <f>+AA9+AA19+AA20</f>
        <v>9687</v>
      </c>
    </row>
    <row r="56" spans="6:27" s="414" customFormat="1" ht="13.5" x14ac:dyDescent="0.15">
      <c r="F56" s="416"/>
    </row>
    <row r="57" spans="6:27" s="414" customFormat="1" ht="13.5" x14ac:dyDescent="0.15">
      <c r="F57" s="416"/>
    </row>
    <row r="58" spans="6:27" s="414" customFormat="1" ht="13.5" x14ac:dyDescent="0.15">
      <c r="F58" s="416"/>
    </row>
    <row r="59" spans="6:27" s="414" customFormat="1" ht="13.5" x14ac:dyDescent="0.15">
      <c r="F59" s="416"/>
    </row>
  </sheetData>
  <sheetProtection algorithmName="SHA-512" hashValue="RsSqoLB2mZejsum0K+BKmoii5IrGTFAz6HuknQ3KqDkjKszZzM9dlxV4+ynNYnIzkoYscqxI2rmbzbGZf68ssg==" saltValue="n7hSh2icgLbvWPeM36bC3w==" spinCount="100000" sheet="1" objects="1" scenarios="1"/>
  <mergeCells count="33">
    <mergeCell ref="B3:F4"/>
    <mergeCell ref="V6:Z6"/>
    <mergeCell ref="C9:F9"/>
    <mergeCell ref="M6:N6"/>
    <mergeCell ref="Y4:Y5"/>
    <mergeCell ref="P6:U6"/>
    <mergeCell ref="D18:F18"/>
    <mergeCell ref="C10:F10"/>
    <mergeCell ref="C11:F11"/>
    <mergeCell ref="C12:F12"/>
    <mergeCell ref="C13:F13"/>
    <mergeCell ref="C14:F14"/>
    <mergeCell ref="C15:F15"/>
    <mergeCell ref="C16:F16"/>
    <mergeCell ref="C17:F17"/>
    <mergeCell ref="E26:F26"/>
    <mergeCell ref="E27:F27"/>
    <mergeCell ref="C26:C31"/>
    <mergeCell ref="D19:F19"/>
    <mergeCell ref="D20:F20"/>
    <mergeCell ref="E21:F21"/>
    <mergeCell ref="E31:F31"/>
    <mergeCell ref="E23:F23"/>
    <mergeCell ref="E25:F25"/>
    <mergeCell ref="E22:F22"/>
    <mergeCell ref="E46:F46"/>
    <mergeCell ref="E47:F47"/>
    <mergeCell ref="C37:C42"/>
    <mergeCell ref="D28:D30"/>
    <mergeCell ref="D43:F43"/>
    <mergeCell ref="E37:F37"/>
    <mergeCell ref="E44:F44"/>
    <mergeCell ref="E45:F45"/>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4">
    <cfRule type="expression" dxfId="87" priority="100" stopIfTrue="1">
      <formula>$I$52=1</formula>
    </cfRule>
  </conditionalFormatting>
  <conditionalFormatting sqref="I46">
    <cfRule type="expression" dxfId="86" priority="13" stopIfTrue="1">
      <formula>$I$53=1</formula>
    </cfRule>
  </conditionalFormatting>
  <conditionalFormatting sqref="I47">
    <cfRule type="expression" dxfId="85" priority="14" stopIfTrue="1">
      <formula>$I$54=1</formula>
    </cfRule>
  </conditionalFormatting>
  <conditionalFormatting sqref="J23">
    <cfRule type="expression" dxfId="84" priority="15" stopIfTrue="1">
      <formula>$J$50=1</formula>
    </cfRule>
  </conditionalFormatting>
  <conditionalFormatting sqref="J24">
    <cfRule type="expression" dxfId="83" priority="16" stopIfTrue="1">
      <formula>$J$51=1</formula>
    </cfRule>
  </conditionalFormatting>
  <conditionalFormatting sqref="J44">
    <cfRule type="expression" dxfId="82" priority="17" stopIfTrue="1">
      <formula>$J$52=1</formula>
    </cfRule>
  </conditionalFormatting>
  <conditionalFormatting sqref="J46">
    <cfRule type="expression" dxfId="81" priority="18" stopIfTrue="1">
      <formula>$J$53=1</formula>
    </cfRule>
  </conditionalFormatting>
  <conditionalFormatting sqref="J47">
    <cfRule type="expression" dxfId="80" priority="19" stopIfTrue="1">
      <formula>$J$54=1</formula>
    </cfRule>
  </conditionalFormatting>
  <conditionalFormatting sqref="K23">
    <cfRule type="expression" dxfId="79" priority="20" stopIfTrue="1">
      <formula>$K$50=1</formula>
    </cfRule>
  </conditionalFormatting>
  <conditionalFormatting sqref="K24">
    <cfRule type="expression" dxfId="78" priority="21" stopIfTrue="1">
      <formula>$K$51=1</formula>
    </cfRule>
  </conditionalFormatting>
  <conditionalFormatting sqref="K44">
    <cfRule type="expression" dxfId="77" priority="22" stopIfTrue="1">
      <formula>$K$52=1</formula>
    </cfRule>
  </conditionalFormatting>
  <conditionalFormatting sqref="K46">
    <cfRule type="expression" dxfId="76" priority="23" stopIfTrue="1">
      <formula>$K$53=1</formula>
    </cfRule>
  </conditionalFormatting>
  <conditionalFormatting sqref="K47">
    <cfRule type="expression" dxfId="75" priority="24" stopIfTrue="1">
      <formula>$K$54=1</formula>
    </cfRule>
  </conditionalFormatting>
  <conditionalFormatting sqref="L23">
    <cfRule type="expression" dxfId="74" priority="25" stopIfTrue="1">
      <formula>$L$50=1</formula>
    </cfRule>
  </conditionalFormatting>
  <conditionalFormatting sqref="L24">
    <cfRule type="expression" dxfId="73" priority="26" stopIfTrue="1">
      <formula>$L$51=1</formula>
    </cfRule>
  </conditionalFormatting>
  <conditionalFormatting sqref="L44">
    <cfRule type="expression" dxfId="72" priority="27" stopIfTrue="1">
      <formula>$L$52=1</formula>
    </cfRule>
  </conditionalFormatting>
  <conditionalFormatting sqref="L46">
    <cfRule type="expression" dxfId="71" priority="28" stopIfTrue="1">
      <formula>$L$53=1</formula>
    </cfRule>
  </conditionalFormatting>
  <conditionalFormatting sqref="L47">
    <cfRule type="expression" dxfId="70" priority="29" stopIfTrue="1">
      <formula>$L$54=1</formula>
    </cfRule>
  </conditionalFormatting>
  <conditionalFormatting sqref="M23">
    <cfRule type="expression" dxfId="69" priority="30" stopIfTrue="1">
      <formula>$M$50=1</formula>
    </cfRule>
  </conditionalFormatting>
  <conditionalFormatting sqref="M24">
    <cfRule type="expression" dxfId="68" priority="31" stopIfTrue="1">
      <formula>$M$51=1</formula>
    </cfRule>
  </conditionalFormatting>
  <conditionalFormatting sqref="M44">
    <cfRule type="expression" dxfId="67" priority="32" stopIfTrue="1">
      <formula>$M$52=1</formula>
    </cfRule>
  </conditionalFormatting>
  <conditionalFormatting sqref="M46">
    <cfRule type="expression" dxfId="66" priority="33" stopIfTrue="1">
      <formula>$M$53=1</formula>
    </cfRule>
  </conditionalFormatting>
  <conditionalFormatting sqref="M47">
    <cfRule type="expression" dxfId="65" priority="34" stopIfTrue="1">
      <formula>$M$54=1</formula>
    </cfRule>
  </conditionalFormatting>
  <conditionalFormatting sqref="N23">
    <cfRule type="expression" dxfId="64" priority="35" stopIfTrue="1">
      <formula>$N$50=1</formula>
    </cfRule>
  </conditionalFormatting>
  <conditionalFormatting sqref="N24">
    <cfRule type="expression" dxfId="63" priority="36" stopIfTrue="1">
      <formula>$N$51=1</formula>
    </cfRule>
  </conditionalFormatting>
  <conditionalFormatting sqref="N44">
    <cfRule type="expression" dxfId="62" priority="37" stopIfTrue="1">
      <formula>$N$52=1</formula>
    </cfRule>
  </conditionalFormatting>
  <conditionalFormatting sqref="N46">
    <cfRule type="expression" dxfId="61" priority="38" stopIfTrue="1">
      <formula>$N$53=1</formula>
    </cfRule>
  </conditionalFormatting>
  <conditionalFormatting sqref="N47">
    <cfRule type="expression" dxfId="60" priority="39" stopIfTrue="1">
      <formula>$N$54=1</formula>
    </cfRule>
  </conditionalFormatting>
  <conditionalFormatting sqref="O23">
    <cfRule type="expression" dxfId="59" priority="40" stopIfTrue="1">
      <formula>$O$50=1</formula>
    </cfRule>
  </conditionalFormatting>
  <conditionalFormatting sqref="O24">
    <cfRule type="expression" dxfId="58" priority="41" stopIfTrue="1">
      <formula>$O$51=1</formula>
    </cfRule>
  </conditionalFormatting>
  <conditionalFormatting sqref="O44">
    <cfRule type="expression" dxfId="57" priority="42" stopIfTrue="1">
      <formula>$O$52=1</formula>
    </cfRule>
  </conditionalFormatting>
  <conditionalFormatting sqref="O46">
    <cfRule type="expression" dxfId="56" priority="43" stopIfTrue="1">
      <formula>$O$53=1</formula>
    </cfRule>
  </conditionalFormatting>
  <conditionalFormatting sqref="O47">
    <cfRule type="expression" dxfId="55" priority="44" stopIfTrue="1">
      <formula>$O$54=1</formula>
    </cfRule>
  </conditionalFormatting>
  <conditionalFormatting sqref="P23">
    <cfRule type="expression" dxfId="54" priority="45" stopIfTrue="1">
      <formula>$P$50=1</formula>
    </cfRule>
  </conditionalFormatting>
  <conditionalFormatting sqref="P24">
    <cfRule type="expression" dxfId="53" priority="99" stopIfTrue="1">
      <formula>$P$51=1</formula>
    </cfRule>
  </conditionalFormatting>
  <conditionalFormatting sqref="P44">
    <cfRule type="expression" dxfId="52" priority="46" stopIfTrue="1">
      <formula>$P$52=1</formula>
    </cfRule>
  </conditionalFormatting>
  <conditionalFormatting sqref="P46">
    <cfRule type="expression" dxfId="51" priority="47" stopIfTrue="1">
      <formula>$P$53=1</formula>
    </cfRule>
  </conditionalFormatting>
  <conditionalFormatting sqref="P47">
    <cfRule type="expression" dxfId="50" priority="48" stopIfTrue="1">
      <formula>$P$54=1</formula>
    </cfRule>
  </conditionalFormatting>
  <conditionalFormatting sqref="Q23">
    <cfRule type="expression" dxfId="49" priority="49" stopIfTrue="1">
      <formula>$Q$50=1</formula>
    </cfRule>
  </conditionalFormatting>
  <conditionalFormatting sqref="Q24">
    <cfRule type="expression" dxfId="48" priority="50" stopIfTrue="1">
      <formula>$G$51=1</formula>
    </cfRule>
  </conditionalFormatting>
  <conditionalFormatting sqref="Q44">
    <cfRule type="expression" dxfId="47" priority="51" stopIfTrue="1">
      <formula>$Q$52=1</formula>
    </cfRule>
  </conditionalFormatting>
  <conditionalFormatting sqref="Q46">
    <cfRule type="expression" dxfId="46" priority="52" stopIfTrue="1">
      <formula>$Q$53=1</formula>
    </cfRule>
  </conditionalFormatting>
  <conditionalFormatting sqref="Q47">
    <cfRule type="expression" dxfId="45" priority="53" stopIfTrue="1">
      <formula>$Q$54=1</formula>
    </cfRule>
  </conditionalFormatting>
  <conditionalFormatting sqref="R23">
    <cfRule type="expression" dxfId="44" priority="54" stopIfTrue="1">
      <formula>$R$50=1</formula>
    </cfRule>
  </conditionalFormatting>
  <conditionalFormatting sqref="R24">
    <cfRule type="expression" dxfId="43" priority="55" stopIfTrue="1">
      <formula>$R$51=1</formula>
    </cfRule>
  </conditionalFormatting>
  <conditionalFormatting sqref="R44">
    <cfRule type="expression" dxfId="42" priority="56" stopIfTrue="1">
      <formula>$R$52=1</formula>
    </cfRule>
  </conditionalFormatting>
  <conditionalFormatting sqref="R46">
    <cfRule type="expression" dxfId="41" priority="57" stopIfTrue="1">
      <formula>$R$53=1</formula>
    </cfRule>
  </conditionalFormatting>
  <conditionalFormatting sqref="R47">
    <cfRule type="expression" dxfId="40" priority="58" stopIfTrue="1">
      <formula>$R$54=1</formula>
    </cfRule>
  </conditionalFormatting>
  <conditionalFormatting sqref="S23">
    <cfRule type="expression" dxfId="39" priority="59" stopIfTrue="1">
      <formula>$S$50=1</formula>
    </cfRule>
  </conditionalFormatting>
  <conditionalFormatting sqref="S24">
    <cfRule type="expression" dxfId="38" priority="60" stopIfTrue="1">
      <formula>$S$51=1</formula>
    </cfRule>
  </conditionalFormatting>
  <conditionalFormatting sqref="S44">
    <cfRule type="expression" dxfId="37" priority="61" stopIfTrue="1">
      <formula>$S$52=1</formula>
    </cfRule>
  </conditionalFormatting>
  <conditionalFormatting sqref="S46">
    <cfRule type="expression" dxfId="36" priority="62" stopIfTrue="1">
      <formula>$S$53=1</formula>
    </cfRule>
  </conditionalFormatting>
  <conditionalFormatting sqref="S47">
    <cfRule type="expression" dxfId="35" priority="63" stopIfTrue="1">
      <formula>$S$54=1</formula>
    </cfRule>
  </conditionalFormatting>
  <conditionalFormatting sqref="T23">
    <cfRule type="expression" dxfId="34" priority="64" stopIfTrue="1">
      <formula>$T$50=1</formula>
    </cfRule>
  </conditionalFormatting>
  <conditionalFormatting sqref="T24">
    <cfRule type="expression" dxfId="33" priority="65" stopIfTrue="1">
      <formula>$T$51=1</formula>
    </cfRule>
  </conditionalFormatting>
  <conditionalFormatting sqref="T44">
    <cfRule type="expression" dxfId="32" priority="66" stopIfTrue="1">
      <formula>$T$52=1</formula>
    </cfRule>
  </conditionalFormatting>
  <conditionalFormatting sqref="T46">
    <cfRule type="expression" dxfId="31" priority="67" stopIfTrue="1">
      <formula>$T$53=1</formula>
    </cfRule>
  </conditionalFormatting>
  <conditionalFormatting sqref="T47">
    <cfRule type="expression" dxfId="30" priority="68" stopIfTrue="1">
      <formula>$T$54=1</formula>
    </cfRule>
  </conditionalFormatting>
  <conditionalFormatting sqref="U23">
    <cfRule type="expression" dxfId="29" priority="69" stopIfTrue="1">
      <formula>$U$50=1</formula>
    </cfRule>
  </conditionalFormatting>
  <conditionalFormatting sqref="U24">
    <cfRule type="expression" dxfId="28" priority="70" stopIfTrue="1">
      <formula>$U$51=1</formula>
    </cfRule>
  </conditionalFormatting>
  <conditionalFormatting sqref="U44">
    <cfRule type="expression" dxfId="27" priority="71" stopIfTrue="1">
      <formula>$U$52=1</formula>
    </cfRule>
  </conditionalFormatting>
  <conditionalFormatting sqref="U46">
    <cfRule type="expression" dxfId="26" priority="72" stopIfTrue="1">
      <formula>$U$53=1</formula>
    </cfRule>
  </conditionalFormatting>
  <conditionalFormatting sqref="U47">
    <cfRule type="expression" dxfId="25" priority="73" stopIfTrue="1">
      <formula>$U$54=1</formula>
    </cfRule>
  </conditionalFormatting>
  <conditionalFormatting sqref="V23">
    <cfRule type="expression" dxfId="24" priority="74" stopIfTrue="1">
      <formula>$V$50=1</formula>
    </cfRule>
  </conditionalFormatting>
  <conditionalFormatting sqref="V24">
    <cfRule type="expression" dxfId="23" priority="75" stopIfTrue="1">
      <formula>$V$51=1</formula>
    </cfRule>
  </conditionalFormatting>
  <conditionalFormatting sqref="V44">
    <cfRule type="expression" dxfId="22" priority="76" stopIfTrue="1">
      <formula>$V$52=1</formula>
    </cfRule>
  </conditionalFormatting>
  <conditionalFormatting sqref="V46">
    <cfRule type="expression" dxfId="21" priority="77" stopIfTrue="1">
      <formula>$V$53=1</formula>
    </cfRule>
  </conditionalFormatting>
  <conditionalFormatting sqref="V47">
    <cfRule type="expression" dxfId="20" priority="78" stopIfTrue="1">
      <formula>$V$54=1</formula>
    </cfRule>
  </conditionalFormatting>
  <conditionalFormatting sqref="W23">
    <cfRule type="expression" dxfId="19" priority="79" stopIfTrue="1">
      <formula>$W$50=1</formula>
    </cfRule>
  </conditionalFormatting>
  <conditionalFormatting sqref="W24">
    <cfRule type="expression" dxfId="18" priority="80" stopIfTrue="1">
      <formula>$W$51=1</formula>
    </cfRule>
  </conditionalFormatting>
  <conditionalFormatting sqref="W44">
    <cfRule type="expression" dxfId="17" priority="81" stopIfTrue="1">
      <formula>$W$52=1</formula>
    </cfRule>
  </conditionalFormatting>
  <conditionalFormatting sqref="W46">
    <cfRule type="expression" dxfId="16" priority="82" stopIfTrue="1">
      <formula>$W$53=1</formula>
    </cfRule>
  </conditionalFormatting>
  <conditionalFormatting sqref="W47">
    <cfRule type="expression" dxfId="15" priority="83" stopIfTrue="1">
      <formula>$W$54=1</formula>
    </cfRule>
  </conditionalFormatting>
  <conditionalFormatting sqref="X23">
    <cfRule type="expression" dxfId="14" priority="84" stopIfTrue="1">
      <formula>$X$50=1</formula>
    </cfRule>
  </conditionalFormatting>
  <conditionalFormatting sqref="X24">
    <cfRule type="expression" dxfId="13" priority="85" stopIfTrue="1">
      <formula>$X$51=1</formula>
    </cfRule>
  </conditionalFormatting>
  <conditionalFormatting sqref="X44">
    <cfRule type="expression" dxfId="12" priority="86" stopIfTrue="1">
      <formula>$X$52=1</formula>
    </cfRule>
  </conditionalFormatting>
  <conditionalFormatting sqref="X46">
    <cfRule type="expression" dxfId="11" priority="87" stopIfTrue="1">
      <formula>$X$53=1</formula>
    </cfRule>
  </conditionalFormatting>
  <conditionalFormatting sqref="X47">
    <cfRule type="expression" dxfId="10" priority="88" stopIfTrue="1">
      <formula>$X$54=1</formula>
    </cfRule>
  </conditionalFormatting>
  <conditionalFormatting sqref="Y23">
    <cfRule type="expression" dxfId="9" priority="89" stopIfTrue="1">
      <formula>$Y$50=1</formula>
    </cfRule>
  </conditionalFormatting>
  <conditionalFormatting sqref="Y24">
    <cfRule type="expression" dxfId="8" priority="90" stopIfTrue="1">
      <formula>$Y$51=1</formula>
    </cfRule>
  </conditionalFormatting>
  <conditionalFormatting sqref="Y44">
    <cfRule type="expression" dxfId="7" priority="91" stopIfTrue="1">
      <formula>$Y$52=1</formula>
    </cfRule>
  </conditionalFormatting>
  <conditionalFormatting sqref="Y46">
    <cfRule type="expression" dxfId="6" priority="92" stopIfTrue="1">
      <formula>$Y$53=1</formula>
    </cfRule>
  </conditionalFormatting>
  <conditionalFormatting sqref="Y47">
    <cfRule type="expression" dxfId="5" priority="93" stopIfTrue="1">
      <formula>$Y$54=1</formula>
    </cfRule>
  </conditionalFormatting>
  <conditionalFormatting sqref="Z23">
    <cfRule type="expression" dxfId="4" priority="94" stopIfTrue="1">
      <formula>$Z$50=1</formula>
    </cfRule>
  </conditionalFormatting>
  <conditionalFormatting sqref="Z24">
    <cfRule type="expression" dxfId="3" priority="95" stopIfTrue="1">
      <formula>$Z$51=1</formula>
    </cfRule>
  </conditionalFormatting>
  <conditionalFormatting sqref="Z44">
    <cfRule type="expression" dxfId="2" priority="96" stopIfTrue="1">
      <formula>$Z$52=1</formula>
    </cfRule>
  </conditionalFormatting>
  <conditionalFormatting sqref="Z46">
    <cfRule type="expression" dxfId="1" priority="97" stopIfTrue="1">
      <formula>$Z$53=1</formula>
    </cfRule>
  </conditionalFormatting>
  <conditionalFormatting sqref="Z47">
    <cfRule type="expression" dxfId="0" priority="98" stopIfTrue="1">
      <formula>$Z$54=1</formula>
    </cfRule>
  </conditionalFormatting>
  <printOptions horizontalCentered="1"/>
  <pageMargins left="0.39370078740157483" right="0.39370078740157483" top="0.6692913385826772" bottom="0.55118110236220474" header="0.51181102362204722" footer="0.51181102362204722"/>
  <pageSetup paperSize="9" scale="53"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80"/>
  <sheetViews>
    <sheetView showGridLines="0" showZeros="0" view="pageBreakPreview" topLeftCell="B5" zoomScale="130" zoomScaleNormal="100" zoomScaleSheetLayoutView="130" workbookViewId="0">
      <selection activeCell="L11" sqref="L11:O11"/>
    </sheetView>
  </sheetViews>
  <sheetFormatPr defaultColWidth="9" defaultRowHeight="12" x14ac:dyDescent="0.15"/>
  <cols>
    <col min="1" max="1" width="3.375" style="22" hidden="1" customWidth="1"/>
    <col min="2" max="2" width="3.375" style="22" customWidth="1"/>
    <col min="3" max="3" width="3.375" style="21" customWidth="1"/>
    <col min="4" max="4" width="2.62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6384" width="9" style="21"/>
  </cols>
  <sheetData>
    <row r="1" spans="1:16" ht="16.149999999999999" customHeight="1" x14ac:dyDescent="0.15">
      <c r="C1" s="74" t="s">
        <v>272</v>
      </c>
    </row>
    <row r="2" spans="1:16" ht="16.149999999999999" customHeight="1" x14ac:dyDescent="0.15">
      <c r="C2" s="74"/>
    </row>
    <row r="3" spans="1:16" ht="13.9" customHeight="1" thickBot="1" x14ac:dyDescent="0.2">
      <c r="O3" s="98" t="s">
        <v>158</v>
      </c>
    </row>
    <row r="4" spans="1:16" ht="13.5" x14ac:dyDescent="0.15">
      <c r="A4" s="21">
        <v>14</v>
      </c>
      <c r="M4" s="499" t="s">
        <v>325</v>
      </c>
      <c r="N4" s="96" t="s">
        <v>112</v>
      </c>
      <c r="O4" s="97" t="s">
        <v>113</v>
      </c>
    </row>
    <row r="5" spans="1:16" ht="20.100000000000001" customHeight="1" thickBot="1" x14ac:dyDescent="0.2">
      <c r="A5" s="22" t="e">
        <f>+#REF!</f>
        <v>#REF!</v>
      </c>
      <c r="C5" s="21" t="s">
        <v>295</v>
      </c>
      <c r="M5" s="692"/>
      <c r="N5" s="234" t="str">
        <f>+表紙!N28</f>
        <v>○</v>
      </c>
      <c r="O5" s="235" t="str">
        <f>+表紙!O28</f>
        <v>　</v>
      </c>
    </row>
    <row r="6" spans="1:16" ht="13.5" x14ac:dyDescent="0.15">
      <c r="C6" s="450" t="s">
        <v>390</v>
      </c>
      <c r="D6" s="451"/>
      <c r="E6" s="451"/>
      <c r="F6" s="451"/>
      <c r="G6" s="451"/>
      <c r="H6" s="451"/>
      <c r="I6" s="451"/>
      <c r="J6" s="451"/>
      <c r="K6" s="451"/>
      <c r="L6" s="451"/>
      <c r="M6" s="451"/>
      <c r="N6" s="451"/>
      <c r="O6" s="451"/>
    </row>
    <row r="7" spans="1:16" ht="7.5" customHeight="1" x14ac:dyDescent="0.15">
      <c r="C7" s="75"/>
      <c r="D7" s="76"/>
      <c r="E7" s="76"/>
      <c r="F7" s="76"/>
      <c r="G7" s="76"/>
      <c r="H7" s="76"/>
      <c r="I7" s="76"/>
      <c r="J7" s="76"/>
      <c r="K7" s="76"/>
      <c r="L7" s="76"/>
      <c r="M7" s="76"/>
      <c r="N7" s="76"/>
      <c r="O7" s="77"/>
    </row>
    <row r="8" spans="1:16" ht="12" customHeight="1" x14ac:dyDescent="0.15">
      <c r="C8" s="476" t="s">
        <v>296</v>
      </c>
      <c r="D8" s="708"/>
      <c r="E8" s="708"/>
      <c r="F8" s="708"/>
      <c r="G8" s="708"/>
      <c r="H8" s="708"/>
      <c r="I8" s="708"/>
      <c r="J8" s="708"/>
      <c r="K8" s="708"/>
      <c r="L8" s="708"/>
      <c r="M8" s="708"/>
      <c r="N8" s="708"/>
      <c r="O8" s="709"/>
      <c r="P8" s="20"/>
    </row>
    <row r="9" spans="1:16" ht="12" customHeight="1" x14ac:dyDescent="0.15">
      <c r="C9" s="710"/>
      <c r="D9" s="711"/>
      <c r="E9" s="711"/>
      <c r="F9" s="711"/>
      <c r="G9" s="711"/>
      <c r="H9" s="711"/>
      <c r="I9" s="711"/>
      <c r="J9" s="711"/>
      <c r="K9" s="711"/>
      <c r="L9" s="711"/>
      <c r="M9" s="711"/>
      <c r="N9" s="711"/>
      <c r="O9" s="712"/>
    </row>
    <row r="10" spans="1:16" ht="10.15" customHeight="1" x14ac:dyDescent="0.15">
      <c r="C10" s="78"/>
      <c r="O10" s="79"/>
    </row>
    <row r="11" spans="1:16" ht="13.5" x14ac:dyDescent="0.15">
      <c r="C11" s="78"/>
      <c r="L11" s="713" t="str">
        <f>+表紙!L34</f>
        <v>令和   6 年    6月    12日</v>
      </c>
      <c r="M11" s="714"/>
      <c r="N11" s="714"/>
      <c r="O11" s="715"/>
    </row>
    <row r="12" spans="1:16" ht="13.15" customHeight="1" x14ac:dyDescent="0.15">
      <c r="C12" s="78"/>
      <c r="O12" s="80"/>
    </row>
    <row r="13" spans="1:16" ht="13.5" x14ac:dyDescent="0.15">
      <c r="C13" s="716" t="str">
        <f>+表紙!C36</f>
        <v>横浜市長</v>
      </c>
      <c r="D13" s="717"/>
      <c r="E13" s="717"/>
      <c r="F13" s="717"/>
      <c r="G13" s="88" t="s">
        <v>5</v>
      </c>
      <c r="O13" s="79"/>
    </row>
    <row r="14" spans="1:16" ht="8.25" customHeight="1" x14ac:dyDescent="0.15">
      <c r="C14" s="78"/>
      <c r="O14" s="79"/>
    </row>
    <row r="15" spans="1:16" ht="13.15" customHeight="1" x14ac:dyDescent="0.15">
      <c r="A15" s="22">
        <v>3</v>
      </c>
      <c r="C15" s="78"/>
      <c r="H15" s="222" t="s">
        <v>270</v>
      </c>
      <c r="I15" s="222"/>
      <c r="O15" s="79"/>
    </row>
    <row r="16" spans="1:16" ht="26.25" customHeight="1" x14ac:dyDescent="0.15">
      <c r="C16" s="78"/>
      <c r="H16" s="23" t="s">
        <v>6</v>
      </c>
      <c r="I16" s="23"/>
      <c r="J16" s="705" t="str">
        <f>+表紙!J39</f>
        <v>川崎市川崎区浅野町1番17号</v>
      </c>
      <c r="K16" s="705"/>
      <c r="L16" s="706"/>
      <c r="M16" s="706"/>
      <c r="N16" s="706"/>
      <c r="O16" s="707"/>
    </row>
    <row r="17" spans="1:15" ht="26.25" customHeight="1" x14ac:dyDescent="0.15">
      <c r="C17" s="78"/>
      <c r="H17" s="23" t="s">
        <v>7</v>
      </c>
      <c r="I17" s="23"/>
      <c r="J17" s="705" t="str">
        <f>+表紙!J40</f>
        <v>第一コンクリート株式会社代表　　　　　　　　　　　　　　　　　　　　取締役社長　　市瀬　　明宏</v>
      </c>
      <c r="K17" s="705"/>
      <c r="L17" s="706"/>
      <c r="M17" s="706"/>
      <c r="N17" s="706"/>
      <c r="O17" s="707"/>
    </row>
    <row r="18" spans="1:15" x14ac:dyDescent="0.15">
      <c r="C18" s="78"/>
      <c r="J18" s="21" t="s">
        <v>8</v>
      </c>
      <c r="O18" s="79"/>
    </row>
    <row r="19" spans="1:15" x14ac:dyDescent="0.15">
      <c r="C19" s="78"/>
      <c r="J19" s="24" t="s">
        <v>9</v>
      </c>
      <c r="K19" s="24"/>
      <c r="L19" s="718" t="str">
        <f>IF(+表紙!L42="","",+表紙!L42)</f>
        <v>044-322-5541</v>
      </c>
      <c r="M19" s="718"/>
      <c r="N19" s="718"/>
      <c r="O19" s="719"/>
    </row>
    <row r="20" spans="1:15" x14ac:dyDescent="0.15">
      <c r="C20" s="78"/>
      <c r="J20" s="24"/>
      <c r="K20" s="24"/>
      <c r="O20" s="79"/>
    </row>
    <row r="21" spans="1:15" ht="6" customHeight="1" x14ac:dyDescent="0.15">
      <c r="C21" s="78"/>
      <c r="O21" s="79"/>
    </row>
    <row r="22" spans="1:15" ht="30" customHeight="1" x14ac:dyDescent="0.15">
      <c r="A22" s="22">
        <v>4</v>
      </c>
      <c r="C22" s="726" t="s">
        <v>447</v>
      </c>
      <c r="D22" s="727"/>
      <c r="E22" s="727"/>
      <c r="F22" s="727"/>
      <c r="G22" s="727"/>
      <c r="H22" s="727"/>
      <c r="I22" s="727"/>
      <c r="J22" s="727"/>
      <c r="K22" s="727"/>
      <c r="L22" s="727"/>
      <c r="M22" s="727"/>
      <c r="N22" s="727"/>
      <c r="O22" s="728"/>
    </row>
    <row r="23" spans="1:15" x14ac:dyDescent="0.15">
      <c r="C23" s="81"/>
      <c r="D23" s="25"/>
      <c r="E23" s="25"/>
      <c r="F23" s="25"/>
      <c r="G23" s="25"/>
      <c r="H23" s="25"/>
      <c r="I23" s="25"/>
      <c r="J23" s="25"/>
      <c r="K23" s="25"/>
      <c r="L23" s="25"/>
      <c r="M23" s="25"/>
      <c r="N23" s="25"/>
      <c r="O23" s="82"/>
    </row>
    <row r="24" spans="1:15" ht="18" customHeight="1" x14ac:dyDescent="0.15">
      <c r="C24" s="467" t="s">
        <v>10</v>
      </c>
      <c r="D24" s="504"/>
      <c r="E24" s="505"/>
      <c r="F24" s="735" t="str">
        <f>+表紙!F47</f>
        <v>第一コンクリート株式会社　　本牧工場</v>
      </c>
      <c r="G24" s="736"/>
      <c r="H24" s="737"/>
      <c r="I24" s="737"/>
      <c r="J24" s="737"/>
      <c r="K24" s="737"/>
      <c r="L24" s="737"/>
      <c r="M24" s="501" t="s">
        <v>449</v>
      </c>
      <c r="N24" s="740"/>
      <c r="O24" s="741"/>
    </row>
    <row r="25" spans="1:15" ht="18" customHeight="1" x14ac:dyDescent="0.15">
      <c r="C25" s="506"/>
      <c r="D25" s="507"/>
      <c r="E25" s="508"/>
      <c r="F25" s="738"/>
      <c r="G25" s="739"/>
      <c r="H25" s="739"/>
      <c r="I25" s="739"/>
      <c r="J25" s="739"/>
      <c r="K25" s="739"/>
      <c r="L25" s="739"/>
      <c r="M25" s="742">
        <f>表紙!M48</f>
        <v>2771</v>
      </c>
      <c r="N25" s="743"/>
      <c r="O25" s="744"/>
    </row>
    <row r="26" spans="1:15" ht="18" customHeight="1" x14ac:dyDescent="0.15">
      <c r="C26" s="467" t="s">
        <v>11</v>
      </c>
      <c r="D26" s="468"/>
      <c r="E26" s="469"/>
      <c r="F26" s="729" t="str">
        <f>+表紙!F49</f>
        <v>横浜市中区錦町7番地</v>
      </c>
      <c r="G26" s="730"/>
      <c r="H26" s="730"/>
      <c r="I26" s="730"/>
      <c r="J26" s="730"/>
      <c r="K26" s="730"/>
      <c r="L26" s="126" t="s">
        <v>172</v>
      </c>
      <c r="M26" s="223"/>
      <c r="N26" s="733" t="str">
        <f>IF(+表紙!N49="","",+表紙!N49)</f>
        <v>045-621-1191</v>
      </c>
      <c r="O26" s="734"/>
    </row>
    <row r="27" spans="1:15" ht="18" customHeight="1" x14ac:dyDescent="0.15">
      <c r="C27" s="470"/>
      <c r="D27" s="471"/>
      <c r="E27" s="472"/>
      <c r="F27" s="731"/>
      <c r="G27" s="732"/>
      <c r="H27" s="732"/>
      <c r="I27" s="732"/>
      <c r="J27" s="732"/>
      <c r="K27" s="732"/>
      <c r="L27" s="220"/>
      <c r="M27" s="219"/>
      <c r="N27" s="221"/>
      <c r="O27" s="125"/>
    </row>
    <row r="28" spans="1:15" ht="26.25" customHeight="1" x14ac:dyDescent="0.15">
      <c r="C28" s="178" t="s">
        <v>364</v>
      </c>
      <c r="D28" s="179"/>
      <c r="E28" s="179"/>
      <c r="F28" s="30"/>
      <c r="G28" s="30"/>
      <c r="H28" s="30"/>
      <c r="I28" s="30"/>
      <c r="J28" s="30"/>
      <c r="K28" s="30"/>
      <c r="L28" s="303"/>
      <c r="M28" s="293"/>
      <c r="N28" s="304"/>
      <c r="O28" s="294"/>
    </row>
    <row r="29" spans="1:15" ht="24" customHeight="1" x14ac:dyDescent="0.15">
      <c r="C29" s="295"/>
      <c r="D29" s="305" t="s">
        <v>17</v>
      </c>
      <c r="E29" s="306" t="s">
        <v>12</v>
      </c>
      <c r="F29" s="694" t="str">
        <f>+表紙!F52</f>
        <v>Ｅ21－窯業・土石製品製造業</v>
      </c>
      <c r="G29" s="696"/>
      <c r="H29" s="696"/>
      <c r="I29" s="696"/>
      <c r="J29" s="30" t="s">
        <v>47</v>
      </c>
      <c r="K29" s="30"/>
      <c r="L29" s="745" t="str">
        <f>+表紙!L52</f>
        <v>生コンクリートの製造</v>
      </c>
      <c r="M29" s="745"/>
      <c r="N29" s="703"/>
      <c r="O29" s="704"/>
    </row>
    <row r="30" spans="1:15" ht="22.5" customHeight="1" x14ac:dyDescent="0.15">
      <c r="C30" s="296"/>
      <c r="D30" s="307" t="s">
        <v>19</v>
      </c>
      <c r="E30" s="308" t="s">
        <v>365</v>
      </c>
      <c r="F30" s="694" t="s">
        <v>366</v>
      </c>
      <c r="G30" s="418"/>
      <c r="H30" s="695"/>
      <c r="I30" s="694" t="s">
        <v>367</v>
      </c>
      <c r="J30" s="421"/>
      <c r="K30" s="431"/>
      <c r="L30" s="697">
        <f>+表紙!L53</f>
        <v>1102</v>
      </c>
      <c r="M30" s="698"/>
      <c r="N30" s="309" t="s">
        <v>368</v>
      </c>
      <c r="O30" s="310"/>
    </row>
    <row r="31" spans="1:15" ht="22.5" customHeight="1" x14ac:dyDescent="0.15">
      <c r="C31" s="296"/>
      <c r="D31" s="295"/>
      <c r="E31" s="311"/>
      <c r="F31" s="694" t="s">
        <v>369</v>
      </c>
      <c r="G31" s="418"/>
      <c r="H31" s="695"/>
      <c r="I31" s="696" t="s">
        <v>370</v>
      </c>
      <c r="J31" s="421"/>
      <c r="K31" s="421"/>
      <c r="L31" s="697">
        <f>+表紙!L54</f>
        <v>0</v>
      </c>
      <c r="M31" s="698"/>
      <c r="N31" s="309" t="s">
        <v>368</v>
      </c>
      <c r="O31" s="310"/>
    </row>
    <row r="32" spans="1:15" ht="22.5" customHeight="1" x14ac:dyDescent="0.15">
      <c r="C32" s="296"/>
      <c r="D32" s="424" t="s">
        <v>371</v>
      </c>
      <c r="E32" s="425"/>
      <c r="F32" s="694" t="s">
        <v>372</v>
      </c>
      <c r="G32" s="418"/>
      <c r="H32" s="695"/>
      <c r="I32" s="696" t="s">
        <v>373</v>
      </c>
      <c r="J32" s="421"/>
      <c r="K32" s="421"/>
      <c r="L32" s="697">
        <f>+表紙!L55</f>
        <v>0</v>
      </c>
      <c r="M32" s="698"/>
      <c r="N32" s="309" t="s">
        <v>374</v>
      </c>
      <c r="O32" s="310"/>
    </row>
    <row r="33" spans="3:15" ht="22.5" customHeight="1" x14ac:dyDescent="0.15">
      <c r="C33" s="296"/>
      <c r="D33" s="424"/>
      <c r="E33" s="425"/>
      <c r="F33" s="694" t="s">
        <v>375</v>
      </c>
      <c r="G33" s="418"/>
      <c r="H33" s="695"/>
      <c r="I33" s="696" t="s">
        <v>376</v>
      </c>
      <c r="J33" s="421"/>
      <c r="K33" s="421"/>
      <c r="L33" s="697">
        <f>+表紙!L56</f>
        <v>0</v>
      </c>
      <c r="M33" s="698"/>
      <c r="N33" s="309" t="s">
        <v>368</v>
      </c>
      <c r="O33" s="310"/>
    </row>
    <row r="34" spans="3:15" ht="26.25" customHeight="1" x14ac:dyDescent="0.15">
      <c r="C34" s="296"/>
      <c r="D34" s="295"/>
      <c r="E34" s="311"/>
      <c r="F34" s="224" t="s">
        <v>377</v>
      </c>
      <c r="G34" s="312"/>
      <c r="H34" s="312"/>
      <c r="I34" s="312"/>
      <c r="J34" s="35"/>
      <c r="K34" s="35"/>
      <c r="L34" s="313"/>
      <c r="M34" s="313"/>
      <c r="N34" s="314"/>
      <c r="O34" s="315"/>
    </row>
    <row r="35" spans="3:15" ht="24" customHeight="1" x14ac:dyDescent="0.15">
      <c r="C35" s="296"/>
      <c r="D35" s="316"/>
      <c r="E35" s="317"/>
      <c r="F35" s="699">
        <f>+表紙!F58</f>
        <v>0</v>
      </c>
      <c r="G35" s="700"/>
      <c r="H35" s="700"/>
      <c r="I35" s="700"/>
      <c r="J35" s="700"/>
      <c r="K35" s="700"/>
      <c r="L35" s="700"/>
      <c r="M35" s="700"/>
      <c r="N35" s="700"/>
      <c r="O35" s="701"/>
    </row>
    <row r="36" spans="3:15" ht="23.25" customHeight="1" x14ac:dyDescent="0.15">
      <c r="C36" s="301"/>
      <c r="D36" s="318" t="s">
        <v>24</v>
      </c>
      <c r="E36" s="319" t="s">
        <v>378</v>
      </c>
      <c r="F36" s="702">
        <f>+表紙!F59</f>
        <v>0</v>
      </c>
      <c r="G36" s="703"/>
      <c r="H36" s="703"/>
      <c r="I36" s="703"/>
      <c r="J36" s="703"/>
      <c r="K36" s="703"/>
      <c r="L36" s="703"/>
      <c r="M36" s="703"/>
      <c r="N36" s="703"/>
      <c r="O36" s="704"/>
    </row>
    <row r="37" spans="3:15" ht="23.25" customHeight="1" x14ac:dyDescent="0.15">
      <c r="C37" s="720" t="s">
        <v>297</v>
      </c>
      <c r="D37" s="721"/>
      <c r="E37" s="722"/>
      <c r="F37" s="723" t="str">
        <f>+表紙!F60</f>
        <v>令和 ５ 年 ４ 月 １ 日 ～ 令和 ６ 年 ３ 月 31 日（ １ 年間）</v>
      </c>
      <c r="G37" s="724"/>
      <c r="H37" s="724"/>
      <c r="I37" s="724"/>
      <c r="J37" s="724"/>
      <c r="K37" s="724"/>
      <c r="L37" s="724"/>
      <c r="M37" s="724"/>
      <c r="N37" s="724"/>
      <c r="O37" s="725"/>
    </row>
    <row r="38" spans="3:15" ht="30" customHeight="1" x14ac:dyDescent="0.15">
      <c r="C38" s="178" t="s">
        <v>317</v>
      </c>
      <c r="D38" s="177"/>
      <c r="E38" s="179"/>
      <c r="F38" s="27"/>
      <c r="G38" s="27"/>
      <c r="H38" s="28"/>
      <c r="I38" s="28"/>
      <c r="J38" s="29"/>
      <c r="K38" s="29"/>
      <c r="L38" s="30"/>
      <c r="M38" s="30"/>
      <c r="N38" s="30"/>
      <c r="O38" s="31"/>
    </row>
    <row r="39" spans="3:15" ht="24.75" customHeight="1" x14ac:dyDescent="0.15">
      <c r="C39" s="751"/>
      <c r="D39" s="461" t="s">
        <v>298</v>
      </c>
      <c r="E39" s="463"/>
      <c r="F39" s="463"/>
      <c r="G39" s="462"/>
      <c r="H39" s="461" t="s">
        <v>318</v>
      </c>
      <c r="I39" s="462"/>
      <c r="J39" s="461" t="s">
        <v>299</v>
      </c>
      <c r="K39" s="463"/>
      <c r="L39" s="462"/>
      <c r="M39" s="461" t="s">
        <v>319</v>
      </c>
      <c r="N39" s="463"/>
      <c r="O39" s="462"/>
    </row>
    <row r="40" spans="3:15" ht="24.75" customHeight="1" x14ac:dyDescent="0.15">
      <c r="C40" s="752"/>
      <c r="D40" s="444" t="s">
        <v>300</v>
      </c>
      <c r="E40" s="445"/>
      <c r="F40" s="445"/>
      <c r="G40" s="446"/>
      <c r="H40" s="246">
        <f>+表紙!H63</f>
        <v>5151</v>
      </c>
      <c r="I40" s="241" t="s">
        <v>4</v>
      </c>
      <c r="J40" s="447" t="s">
        <v>324</v>
      </c>
      <c r="K40" s="448"/>
      <c r="L40" s="449"/>
      <c r="M40" s="746">
        <f>+表紙!M63</f>
        <v>5151</v>
      </c>
      <c r="N40" s="747">
        <f>+表紙!N63</f>
        <v>0</v>
      </c>
      <c r="O40" s="306" t="s">
        <v>4</v>
      </c>
    </row>
    <row r="41" spans="3:15" ht="24.75" customHeight="1" x14ac:dyDescent="0.15">
      <c r="C41" s="752"/>
      <c r="D41" s="444" t="s">
        <v>301</v>
      </c>
      <c r="E41" s="445"/>
      <c r="F41" s="445"/>
      <c r="G41" s="446"/>
      <c r="H41" s="246" t="str">
        <f>+表紙!H64</f>
        <v>0</v>
      </c>
      <c r="I41" s="241" t="s">
        <v>4</v>
      </c>
      <c r="J41" s="447" t="s">
        <v>305</v>
      </c>
      <c r="K41" s="448"/>
      <c r="L41" s="449"/>
      <c r="M41" s="746" t="str">
        <f>+表紙!M64</f>
        <v>0</v>
      </c>
      <c r="N41" s="747">
        <f>+表紙!N64</f>
        <v>0</v>
      </c>
      <c r="O41" s="31" t="s">
        <v>4</v>
      </c>
    </row>
    <row r="42" spans="3:15" ht="24.75" customHeight="1" x14ac:dyDescent="0.15">
      <c r="C42" s="752"/>
      <c r="D42" s="444" t="s">
        <v>302</v>
      </c>
      <c r="E42" s="445"/>
      <c r="F42" s="445"/>
      <c r="G42" s="446"/>
      <c r="H42" s="246" t="str">
        <f>+表紙!H65</f>
        <v>0</v>
      </c>
      <c r="I42" s="241" t="s">
        <v>4</v>
      </c>
      <c r="J42" s="748" t="s">
        <v>306</v>
      </c>
      <c r="K42" s="749"/>
      <c r="L42" s="750"/>
      <c r="M42" s="746">
        <f>+表紙!M65</f>
        <v>5151</v>
      </c>
      <c r="N42" s="747">
        <f>+表紙!N65</f>
        <v>0</v>
      </c>
      <c r="O42" s="181" t="s">
        <v>4</v>
      </c>
    </row>
    <row r="43" spans="3:15" ht="24.75" customHeight="1" x14ac:dyDescent="0.15">
      <c r="C43" s="176"/>
      <c r="D43" s="444" t="s">
        <v>303</v>
      </c>
      <c r="E43" s="445"/>
      <c r="F43" s="445"/>
      <c r="G43" s="446"/>
      <c r="H43" s="246" t="str">
        <f>+表紙!H66</f>
        <v>0</v>
      </c>
      <c r="I43" s="241" t="s">
        <v>4</v>
      </c>
      <c r="J43" s="748" t="s">
        <v>387</v>
      </c>
      <c r="K43" s="749"/>
      <c r="L43" s="750"/>
      <c r="M43" s="746" t="str">
        <f>+表紙!M66</f>
        <v>0</v>
      </c>
      <c r="N43" s="747">
        <f>+表紙!N66</f>
        <v>0</v>
      </c>
      <c r="O43" s="181" t="s">
        <v>4</v>
      </c>
    </row>
    <row r="44" spans="3:15" ht="24.75" customHeight="1" x14ac:dyDescent="0.15">
      <c r="C44" s="240"/>
      <c r="D44" s="444" t="s">
        <v>304</v>
      </c>
      <c r="E44" s="445"/>
      <c r="F44" s="445"/>
      <c r="G44" s="446"/>
      <c r="H44" s="246" t="str">
        <f>+表紙!H67</f>
        <v>0</v>
      </c>
      <c r="I44" s="241" t="s">
        <v>4</v>
      </c>
      <c r="J44" s="748" t="s">
        <v>388</v>
      </c>
      <c r="K44" s="749"/>
      <c r="L44" s="750"/>
      <c r="M44" s="746" t="str">
        <f>+表紙!M67</f>
        <v>0</v>
      </c>
      <c r="N44" s="747">
        <f>+表紙!N67</f>
        <v>0</v>
      </c>
      <c r="O44" s="181" t="s">
        <v>4</v>
      </c>
    </row>
    <row r="45" spans="3:15" ht="31.9" customHeight="1" x14ac:dyDescent="0.15">
      <c r="C45" s="753" t="s">
        <v>15</v>
      </c>
      <c r="D45" s="754"/>
      <c r="E45" s="755"/>
      <c r="F45" s="27"/>
      <c r="G45" s="27"/>
      <c r="H45" s="28"/>
      <c r="I45" s="28"/>
      <c r="J45" s="29"/>
      <c r="K45" s="29"/>
      <c r="L45" s="30"/>
      <c r="M45" s="30"/>
      <c r="N45" s="30"/>
      <c r="O45" s="31"/>
    </row>
    <row r="46" spans="3:15" ht="3.6" customHeight="1" x14ac:dyDescent="0.15">
      <c r="C46" s="229"/>
      <c r="D46" s="230"/>
      <c r="E46" s="230"/>
      <c r="F46" s="231"/>
      <c r="G46" s="231"/>
      <c r="H46" s="232"/>
      <c r="I46" s="232"/>
      <c r="J46" s="233"/>
      <c r="K46" s="233"/>
      <c r="L46" s="180"/>
      <c r="M46" s="180"/>
      <c r="N46" s="180"/>
      <c r="O46" s="232"/>
    </row>
    <row r="47" spans="3:15" ht="15" customHeight="1" x14ac:dyDescent="0.15">
      <c r="C47" s="450" t="s">
        <v>409</v>
      </c>
      <c r="D47" s="756"/>
      <c r="E47" s="756"/>
      <c r="F47" s="756"/>
      <c r="G47" s="756"/>
      <c r="H47" s="756"/>
      <c r="I47" s="756"/>
      <c r="J47" s="756"/>
      <c r="K47" s="756"/>
      <c r="L47" s="756"/>
      <c r="M47" s="756"/>
      <c r="N47" s="756"/>
      <c r="O47" s="756"/>
    </row>
    <row r="48" spans="3:15" ht="13.5" x14ac:dyDescent="0.15">
      <c r="C48" s="224" t="s">
        <v>240</v>
      </c>
      <c r="D48" s="4"/>
      <c r="E48" s="4"/>
      <c r="F48" s="32"/>
      <c r="G48" s="32"/>
      <c r="H48" s="33"/>
      <c r="I48" s="33"/>
      <c r="J48" s="34"/>
      <c r="K48" s="34"/>
      <c r="L48" s="35"/>
      <c r="M48" s="35"/>
      <c r="N48" s="35"/>
      <c r="O48" s="225"/>
    </row>
    <row r="49" spans="1:15" ht="15" customHeight="1" x14ac:dyDescent="0.15">
      <c r="A49" s="22">
        <v>11</v>
      </c>
      <c r="C49" s="226"/>
      <c r="D49" s="227"/>
      <c r="E49" s="227"/>
      <c r="F49" s="227"/>
      <c r="G49" s="227"/>
      <c r="H49" s="227"/>
      <c r="I49" s="227"/>
      <c r="J49" s="227"/>
      <c r="K49" s="227"/>
      <c r="L49" s="227"/>
      <c r="M49" s="227"/>
      <c r="N49" s="227"/>
      <c r="O49" s="228"/>
    </row>
    <row r="50" spans="1:15" ht="15" customHeight="1" x14ac:dyDescent="0.15">
      <c r="C50" s="182">
        <v>1</v>
      </c>
      <c r="D50" s="434" t="s">
        <v>440</v>
      </c>
      <c r="E50" s="434"/>
      <c r="F50" s="434"/>
      <c r="G50" s="434"/>
      <c r="H50" s="434"/>
      <c r="I50" s="434"/>
      <c r="J50" s="434"/>
      <c r="K50" s="434"/>
      <c r="L50" s="434"/>
      <c r="M50" s="434"/>
      <c r="N50" s="434"/>
      <c r="O50" s="435"/>
    </row>
    <row r="51" spans="1:15" ht="15" customHeight="1" x14ac:dyDescent="0.15">
      <c r="C51" s="182">
        <v>2</v>
      </c>
      <c r="D51" s="434" t="s">
        <v>362</v>
      </c>
      <c r="E51" s="434"/>
      <c r="F51" s="434"/>
      <c r="G51" s="434"/>
      <c r="H51" s="434"/>
      <c r="I51" s="434"/>
      <c r="J51" s="434"/>
      <c r="K51" s="434"/>
      <c r="L51" s="434"/>
      <c r="M51" s="434"/>
      <c r="N51" s="434"/>
      <c r="O51" s="435"/>
    </row>
    <row r="52" spans="1:15" ht="15" customHeight="1" x14ac:dyDescent="0.15">
      <c r="C52" s="182"/>
      <c r="D52" s="434" t="s">
        <v>363</v>
      </c>
      <c r="E52" s="434"/>
      <c r="F52" s="434"/>
      <c r="G52" s="434"/>
      <c r="H52" s="434"/>
      <c r="I52" s="434"/>
      <c r="J52" s="434"/>
      <c r="K52" s="434"/>
      <c r="L52" s="434"/>
      <c r="M52" s="434"/>
      <c r="N52" s="434"/>
      <c r="O52" s="435"/>
    </row>
    <row r="53" spans="1:15" ht="39" customHeight="1" x14ac:dyDescent="0.15">
      <c r="C53" s="182"/>
      <c r="D53" s="434" t="s">
        <v>379</v>
      </c>
      <c r="E53" s="434"/>
      <c r="F53" s="434"/>
      <c r="G53" s="434"/>
      <c r="H53" s="434"/>
      <c r="I53" s="434"/>
      <c r="J53" s="434"/>
      <c r="K53" s="434"/>
      <c r="L53" s="434"/>
      <c r="M53" s="434"/>
      <c r="N53" s="434"/>
      <c r="O53" s="435"/>
    </row>
    <row r="54" spans="1:15" ht="28.15" customHeight="1" x14ac:dyDescent="0.15">
      <c r="A54" s="21"/>
      <c r="B54" s="21"/>
      <c r="C54" s="182">
        <v>3</v>
      </c>
      <c r="D54" s="434" t="s">
        <v>442</v>
      </c>
      <c r="E54" s="434"/>
      <c r="F54" s="434"/>
      <c r="G54" s="434"/>
      <c r="H54" s="434"/>
      <c r="I54" s="434"/>
      <c r="J54" s="434"/>
      <c r="K54" s="434"/>
      <c r="L54" s="434"/>
      <c r="M54" s="434"/>
      <c r="N54" s="434"/>
      <c r="O54" s="435"/>
    </row>
    <row r="55" spans="1:15" ht="28.15" customHeight="1" x14ac:dyDescent="0.15">
      <c r="A55" s="21"/>
      <c r="B55" s="21"/>
      <c r="C55" s="182">
        <v>4</v>
      </c>
      <c r="D55" s="434" t="s">
        <v>448</v>
      </c>
      <c r="E55" s="434"/>
      <c r="F55" s="434"/>
      <c r="G55" s="434"/>
      <c r="H55" s="434"/>
      <c r="I55" s="434"/>
      <c r="J55" s="434"/>
      <c r="K55" s="434"/>
      <c r="L55" s="434"/>
      <c r="M55" s="434"/>
      <c r="N55" s="434"/>
      <c r="O55" s="435"/>
    </row>
    <row r="56" spans="1:15" ht="15" customHeight="1" x14ac:dyDescent="0.15">
      <c r="A56" s="21"/>
      <c r="B56" s="21"/>
      <c r="C56" s="182"/>
      <c r="D56" s="183" t="s">
        <v>391</v>
      </c>
      <c r="E56" s="434" t="s">
        <v>312</v>
      </c>
      <c r="F56" s="434"/>
      <c r="G56" s="434"/>
      <c r="H56" s="434"/>
      <c r="I56" s="434"/>
      <c r="J56" s="434"/>
      <c r="K56" s="434"/>
      <c r="L56" s="434"/>
      <c r="M56" s="434"/>
      <c r="N56" s="434"/>
      <c r="O56" s="435"/>
    </row>
    <row r="57" spans="1:15" ht="15" customHeight="1" x14ac:dyDescent="0.15">
      <c r="A57" s="21"/>
      <c r="B57" s="21"/>
      <c r="C57" s="182"/>
      <c r="D57" s="183" t="s">
        <v>392</v>
      </c>
      <c r="E57" s="434" t="s">
        <v>393</v>
      </c>
      <c r="F57" s="434"/>
      <c r="G57" s="434"/>
      <c r="H57" s="434"/>
      <c r="I57" s="434"/>
      <c r="J57" s="434"/>
      <c r="K57" s="434"/>
      <c r="L57" s="434"/>
      <c r="M57" s="434"/>
      <c r="N57" s="434"/>
      <c r="O57" s="435"/>
    </row>
    <row r="58" spans="1:15" ht="15" customHeight="1" x14ac:dyDescent="0.15">
      <c r="A58" s="21"/>
      <c r="B58" s="21"/>
      <c r="C58" s="182"/>
      <c r="D58" s="183" t="s">
        <v>394</v>
      </c>
      <c r="E58" s="434" t="s">
        <v>395</v>
      </c>
      <c r="F58" s="434"/>
      <c r="G58" s="434"/>
      <c r="H58" s="434"/>
      <c r="I58" s="434"/>
      <c r="J58" s="434"/>
      <c r="K58" s="434"/>
      <c r="L58" s="434"/>
      <c r="M58" s="434"/>
      <c r="N58" s="434"/>
      <c r="O58" s="435"/>
    </row>
    <row r="59" spans="1:15" ht="15" customHeight="1" x14ac:dyDescent="0.15">
      <c r="A59" s="21"/>
      <c r="B59" s="21"/>
      <c r="C59" s="182"/>
      <c r="D59" s="183" t="s">
        <v>396</v>
      </c>
      <c r="E59" s="434" t="s">
        <v>397</v>
      </c>
      <c r="F59" s="434"/>
      <c r="G59" s="434"/>
      <c r="H59" s="434"/>
      <c r="I59" s="434"/>
      <c r="J59" s="434"/>
      <c r="K59" s="434"/>
      <c r="L59" s="434"/>
      <c r="M59" s="434"/>
      <c r="N59" s="434"/>
      <c r="O59" s="435"/>
    </row>
    <row r="60" spans="1:15" ht="15" customHeight="1" x14ac:dyDescent="0.15">
      <c r="A60" s="21"/>
      <c r="B60" s="21"/>
      <c r="C60" s="182"/>
      <c r="D60" s="183" t="s">
        <v>398</v>
      </c>
      <c r="E60" s="434" t="s">
        <v>399</v>
      </c>
      <c r="F60" s="434"/>
      <c r="G60" s="434"/>
      <c r="H60" s="434"/>
      <c r="I60" s="434"/>
      <c r="J60" s="434"/>
      <c r="K60" s="434"/>
      <c r="L60" s="434"/>
      <c r="M60" s="434"/>
      <c r="N60" s="434"/>
      <c r="O60" s="435"/>
    </row>
    <row r="61" spans="1:15" ht="15" customHeight="1" x14ac:dyDescent="0.15">
      <c r="A61" s="21"/>
      <c r="B61" s="21"/>
      <c r="C61" s="182"/>
      <c r="D61" s="183" t="s">
        <v>400</v>
      </c>
      <c r="E61" s="434" t="s">
        <v>313</v>
      </c>
      <c r="F61" s="434"/>
      <c r="G61" s="434"/>
      <c r="H61" s="434"/>
      <c r="I61" s="434"/>
      <c r="J61" s="434"/>
      <c r="K61" s="434"/>
      <c r="L61" s="434"/>
      <c r="M61" s="434"/>
      <c r="N61" s="434"/>
      <c r="O61" s="435"/>
    </row>
    <row r="62" spans="1:15" ht="15" customHeight="1" x14ac:dyDescent="0.15">
      <c r="A62" s="21"/>
      <c r="B62" s="21"/>
      <c r="C62" s="182"/>
      <c r="D62" s="183" t="s">
        <v>401</v>
      </c>
      <c r="E62" s="434" t="s">
        <v>402</v>
      </c>
      <c r="F62" s="434"/>
      <c r="G62" s="434"/>
      <c r="H62" s="434"/>
      <c r="I62" s="434"/>
      <c r="J62" s="434"/>
      <c r="K62" s="434"/>
      <c r="L62" s="434"/>
      <c r="M62" s="434"/>
      <c r="N62" s="434"/>
      <c r="O62" s="435"/>
    </row>
    <row r="63" spans="1:15" ht="15" customHeight="1" x14ac:dyDescent="0.15">
      <c r="A63" s="21"/>
      <c r="B63" s="21"/>
      <c r="C63" s="182"/>
      <c r="D63" s="183" t="s">
        <v>403</v>
      </c>
      <c r="E63" s="434" t="s">
        <v>404</v>
      </c>
      <c r="F63" s="434"/>
      <c r="G63" s="434"/>
      <c r="H63" s="434"/>
      <c r="I63" s="434"/>
      <c r="J63" s="434"/>
      <c r="K63" s="434"/>
      <c r="L63" s="434"/>
      <c r="M63" s="434"/>
      <c r="N63" s="434"/>
      <c r="O63" s="435"/>
    </row>
    <row r="64" spans="1:15" ht="15" customHeight="1" x14ac:dyDescent="0.15">
      <c r="A64" s="21"/>
      <c r="B64" s="21"/>
      <c r="C64" s="182"/>
      <c r="D64" s="183" t="s">
        <v>405</v>
      </c>
      <c r="E64" s="434" t="s">
        <v>406</v>
      </c>
      <c r="F64" s="434"/>
      <c r="G64" s="434"/>
      <c r="H64" s="434"/>
      <c r="I64" s="434"/>
      <c r="J64" s="434"/>
      <c r="K64" s="434"/>
      <c r="L64" s="434"/>
      <c r="M64" s="434"/>
      <c r="N64" s="434"/>
      <c r="O64" s="435"/>
    </row>
    <row r="65" spans="1:15" ht="15" customHeight="1" x14ac:dyDescent="0.15">
      <c r="A65" s="21"/>
      <c r="B65" s="21"/>
      <c r="C65" s="182"/>
      <c r="D65" s="183" t="s">
        <v>307</v>
      </c>
      <c r="E65" s="434" t="s">
        <v>314</v>
      </c>
      <c r="F65" s="434"/>
      <c r="G65" s="434"/>
      <c r="H65" s="434"/>
      <c r="I65" s="434"/>
      <c r="J65" s="434"/>
      <c r="K65" s="434"/>
      <c r="L65" s="434"/>
      <c r="M65" s="434"/>
      <c r="N65" s="434"/>
      <c r="O65" s="435"/>
    </row>
    <row r="66" spans="1:15" ht="28.15" customHeight="1" x14ac:dyDescent="0.15">
      <c r="A66" s="21"/>
      <c r="B66" s="21"/>
      <c r="C66" s="182"/>
      <c r="D66" s="183" t="s">
        <v>308</v>
      </c>
      <c r="E66" s="434" t="s">
        <v>407</v>
      </c>
      <c r="F66" s="434"/>
      <c r="G66" s="434"/>
      <c r="H66" s="434"/>
      <c r="I66" s="434"/>
      <c r="J66" s="434"/>
      <c r="K66" s="434"/>
      <c r="L66" s="434"/>
      <c r="M66" s="434"/>
      <c r="N66" s="434"/>
      <c r="O66" s="435"/>
    </row>
    <row r="67" spans="1:15" ht="15" customHeight="1" x14ac:dyDescent="0.15">
      <c r="A67" s="21"/>
      <c r="B67" s="21"/>
      <c r="C67" s="182"/>
      <c r="D67" s="183" t="s">
        <v>309</v>
      </c>
      <c r="E67" s="434" t="s">
        <v>315</v>
      </c>
      <c r="F67" s="434"/>
      <c r="G67" s="434"/>
      <c r="H67" s="434"/>
      <c r="I67" s="434"/>
      <c r="J67" s="434"/>
      <c r="K67" s="434"/>
      <c r="L67" s="434"/>
      <c r="M67" s="434"/>
      <c r="N67" s="434"/>
      <c r="O67" s="435"/>
    </row>
    <row r="68" spans="1:15" ht="28.15" customHeight="1" x14ac:dyDescent="0.15">
      <c r="A68" s="21"/>
      <c r="B68" s="21"/>
      <c r="C68" s="182"/>
      <c r="D68" s="183" t="s">
        <v>310</v>
      </c>
      <c r="E68" s="434" t="s">
        <v>408</v>
      </c>
      <c r="F68" s="434"/>
      <c r="G68" s="434"/>
      <c r="H68" s="434"/>
      <c r="I68" s="434"/>
      <c r="J68" s="434"/>
      <c r="K68" s="434"/>
      <c r="L68" s="434"/>
      <c r="M68" s="434"/>
      <c r="N68" s="434"/>
      <c r="O68" s="435"/>
    </row>
    <row r="69" spans="1:15" ht="28.15" customHeight="1" x14ac:dyDescent="0.15">
      <c r="A69" s="21"/>
      <c r="B69" s="21"/>
      <c r="C69" s="182"/>
      <c r="D69" s="183" t="s">
        <v>311</v>
      </c>
      <c r="E69" s="434" t="s">
        <v>316</v>
      </c>
      <c r="F69" s="434"/>
      <c r="G69" s="434"/>
      <c r="H69" s="434"/>
      <c r="I69" s="434"/>
      <c r="J69" s="434"/>
      <c r="K69" s="434"/>
      <c r="L69" s="434"/>
      <c r="M69" s="434"/>
      <c r="N69" s="434"/>
      <c r="O69" s="435"/>
    </row>
    <row r="70" spans="1:15" ht="28.15" customHeight="1" x14ac:dyDescent="0.15">
      <c r="A70" s="21"/>
      <c r="B70" s="21"/>
      <c r="C70" s="182">
        <v>5</v>
      </c>
      <c r="D70" s="434" t="s">
        <v>386</v>
      </c>
      <c r="E70" s="434"/>
      <c r="F70" s="434"/>
      <c r="G70" s="434"/>
      <c r="H70" s="434"/>
      <c r="I70" s="434"/>
      <c r="J70" s="434"/>
      <c r="K70" s="434"/>
      <c r="L70" s="434"/>
      <c r="M70" s="434"/>
      <c r="N70" s="434"/>
      <c r="O70" s="435"/>
    </row>
    <row r="71" spans="1:15" ht="15" customHeight="1" x14ac:dyDescent="0.15">
      <c r="A71" s="21"/>
      <c r="B71" s="21"/>
      <c r="C71" s="182">
        <v>6</v>
      </c>
      <c r="D71" s="434" t="s">
        <v>385</v>
      </c>
      <c r="E71" s="434"/>
      <c r="F71" s="434"/>
      <c r="G71" s="434"/>
      <c r="H71" s="434"/>
      <c r="I71" s="434"/>
      <c r="J71" s="434"/>
      <c r="K71" s="434"/>
      <c r="L71" s="434"/>
      <c r="M71" s="434"/>
      <c r="N71" s="434"/>
      <c r="O71" s="435"/>
    </row>
    <row r="72" spans="1:15" ht="15" customHeight="1" x14ac:dyDescent="0.15">
      <c r="A72" s="21"/>
      <c r="B72" s="21"/>
      <c r="C72" s="184"/>
      <c r="D72" s="36"/>
      <c r="E72" s="36"/>
      <c r="F72" s="36"/>
      <c r="G72" s="36"/>
      <c r="H72" s="36"/>
      <c r="I72" s="36"/>
      <c r="J72" s="36"/>
      <c r="K72" s="36"/>
      <c r="L72" s="36"/>
      <c r="M72" s="36"/>
      <c r="N72" s="36"/>
      <c r="O72" s="37"/>
    </row>
    <row r="73" spans="1:15" ht="15" customHeight="1" x14ac:dyDescent="0.15">
      <c r="A73" s="21"/>
      <c r="B73" s="21"/>
    </row>
    <row r="74" spans="1:15" ht="23.25" customHeight="1" x14ac:dyDescent="0.15">
      <c r="A74" s="21"/>
      <c r="B74" s="21"/>
    </row>
    <row r="75" spans="1:15" ht="23.25" customHeight="1" x14ac:dyDescent="0.15">
      <c r="A75" s="21"/>
      <c r="B75" s="21"/>
    </row>
    <row r="76" spans="1:15" ht="23.25" customHeight="1" x14ac:dyDescent="0.15">
      <c r="A76" s="21"/>
      <c r="B76" s="21"/>
    </row>
    <row r="77" spans="1:15" ht="23.25" customHeight="1" x14ac:dyDescent="0.15">
      <c r="A77" s="21"/>
      <c r="B77" s="21"/>
    </row>
    <row r="78" spans="1:15" x14ac:dyDescent="0.15">
      <c r="A78" s="21"/>
      <c r="B78" s="21"/>
    </row>
    <row r="79" spans="1:15" x14ac:dyDescent="0.15">
      <c r="A79" s="21"/>
      <c r="B79" s="21"/>
    </row>
    <row r="80" spans="1:15" x14ac:dyDescent="0.15">
      <c r="A80" s="21"/>
      <c r="B80" s="21"/>
    </row>
  </sheetData>
  <sheetProtection algorithmName="SHA-512" hashValue="h/s92kwqEJCLgzKYzEy1X1g24B2sPSEt11Pml2h12U7DBwIeqAgGO7mkL7KxoMUmMuu0hrHQ4DeLGipHHEvs0Q==" saltValue="u9TFLYZ1I1IEbETv1aBSAw==" spinCount="100000" sheet="1" objects="1" scenarios="1"/>
  <mergeCells count="79">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 ref="D41:G41"/>
    <mergeCell ref="J41:L41"/>
    <mergeCell ref="J42:L42"/>
    <mergeCell ref="D40:G40"/>
    <mergeCell ref="M41:N41"/>
    <mergeCell ref="E57:O57"/>
    <mergeCell ref="E58:O58"/>
    <mergeCell ref="M43:N43"/>
    <mergeCell ref="M42:N42"/>
    <mergeCell ref="D43:G43"/>
    <mergeCell ref="J43:L43"/>
    <mergeCell ref="D52:O52"/>
    <mergeCell ref="D53:O53"/>
    <mergeCell ref="D70:O70"/>
    <mergeCell ref="E60:O60"/>
    <mergeCell ref="E61:O61"/>
    <mergeCell ref="E62:O62"/>
    <mergeCell ref="E66:O66"/>
    <mergeCell ref="E67:O67"/>
    <mergeCell ref="E69:O69"/>
    <mergeCell ref="E64:O64"/>
    <mergeCell ref="E65:O65"/>
    <mergeCell ref="E68:O68"/>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J17:O17"/>
    <mergeCell ref="M4:M5"/>
    <mergeCell ref="C6:O6"/>
    <mergeCell ref="C8:O9"/>
    <mergeCell ref="L11:O11"/>
    <mergeCell ref="J16:O16"/>
    <mergeCell ref="C13:F13"/>
    <mergeCell ref="F31:H31"/>
    <mergeCell ref="I31:K31"/>
    <mergeCell ref="L31:M31"/>
    <mergeCell ref="F35:O35"/>
    <mergeCell ref="F36:O36"/>
    <mergeCell ref="D32:E33"/>
    <mergeCell ref="F32:H32"/>
    <mergeCell ref="I32:K32"/>
    <mergeCell ref="L32:M32"/>
    <mergeCell ref="F33:H33"/>
    <mergeCell ref="I33:K33"/>
    <mergeCell ref="L33:M33"/>
    <mergeCell ref="D39:G39"/>
    <mergeCell ref="H39:I39"/>
    <mergeCell ref="J39:L39"/>
    <mergeCell ref="M39:O39"/>
    <mergeCell ref="J40:L40"/>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757" t="s">
        <v>170</v>
      </c>
      <c r="C4" s="757"/>
    </row>
    <row r="5" spans="2:4" ht="14.25" thickBot="1" x14ac:dyDescent="0.2">
      <c r="B5" s="5"/>
    </row>
    <row r="6" spans="2:4" x14ac:dyDescent="0.15">
      <c r="B6" s="99" t="s">
        <v>160</v>
      </c>
      <c r="C6" s="6" t="s">
        <v>161</v>
      </c>
    </row>
    <row r="7" spans="2:4" ht="114.95" customHeight="1" x14ac:dyDescent="0.15">
      <c r="B7" s="100" t="s">
        <v>51</v>
      </c>
      <c r="C7" s="7" t="s">
        <v>163</v>
      </c>
    </row>
    <row r="8" spans="2:4" ht="125.1" customHeight="1" x14ac:dyDescent="0.15">
      <c r="B8" s="101" t="s">
        <v>52</v>
      </c>
      <c r="C8" s="7" t="s">
        <v>164</v>
      </c>
    </row>
    <row r="9" spans="2:4" ht="75" customHeight="1" x14ac:dyDescent="0.15">
      <c r="B9" s="102" t="s">
        <v>53</v>
      </c>
      <c r="C9" s="7" t="s">
        <v>165</v>
      </c>
    </row>
    <row r="10" spans="2:4" ht="65.099999999999994" customHeight="1" x14ac:dyDescent="0.15">
      <c r="B10" s="102" t="s">
        <v>54</v>
      </c>
      <c r="C10" s="7" t="s">
        <v>166</v>
      </c>
    </row>
    <row r="11" spans="2:4" ht="39.950000000000003" customHeight="1" x14ac:dyDescent="0.15">
      <c r="B11" s="102" t="s">
        <v>55</v>
      </c>
      <c r="C11" s="7" t="s">
        <v>167</v>
      </c>
    </row>
    <row r="12" spans="2:4" ht="30" customHeight="1" x14ac:dyDescent="0.15">
      <c r="B12" s="102" t="s">
        <v>56</v>
      </c>
      <c r="C12" s="7" t="s">
        <v>168</v>
      </c>
    </row>
    <row r="13" spans="2:4" ht="30" customHeight="1" thickBot="1" x14ac:dyDescent="0.2">
      <c r="B13" s="103" t="s">
        <v>57</v>
      </c>
      <c r="C13" s="8" t="s">
        <v>169</v>
      </c>
      <c r="D13" s="104"/>
    </row>
    <row r="14" spans="2:4" ht="60" customHeight="1" x14ac:dyDescent="0.15">
      <c r="B14" s="758" t="s">
        <v>171</v>
      </c>
      <c r="C14" s="758"/>
      <c r="D14" s="105"/>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J15" zoomScaleNormal="100" workbookViewId="0">
      <selection activeCell="Z27" sqref="Z27"/>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第一コンクリート株式会社　　本牧工場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203</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205</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150</v>
      </c>
      <c r="E24" s="603"/>
      <c r="F24" s="603"/>
      <c r="G24" s="195" t="s">
        <v>198</v>
      </c>
      <c r="H24" s="581">
        <f>+F12</f>
        <v>205</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205</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205</v>
      </c>
      <c r="Q27" s="586"/>
      <c r="R27" s="586"/>
      <c r="S27" s="586"/>
      <c r="T27" s="44" t="s">
        <v>38</v>
      </c>
      <c r="U27" s="64"/>
      <c r="V27" s="64"/>
      <c r="Y27" s="62" t="s">
        <v>39</v>
      </c>
      <c r="Z27" s="65"/>
      <c r="AH27" s="53"/>
      <c r="AI27" s="53"/>
      <c r="AJ27" s="53"/>
      <c r="AK27" s="53"/>
      <c r="AL27" s="549">
        <f>+AH18+P27</f>
        <v>205</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205</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150</v>
      </c>
      <c r="E29" s="603"/>
      <c r="F29" s="603"/>
      <c r="G29" s="195" t="s">
        <v>198</v>
      </c>
      <c r="H29" s="581">
        <f>+AL27</f>
        <v>205</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205</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150</v>
      </c>
      <c r="E31" s="603"/>
      <c r="F31" s="603"/>
      <c r="G31" s="195" t="s">
        <v>198</v>
      </c>
      <c r="H31" s="581">
        <f>+AS24</f>
        <v>205</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sOZt/MHP0ScV+AkyWvLMpldPLHRgQ84zkbqdV5lvvOz6aHup5Fe3GfV/As2H3PJx6afOTHhacbmHuTIQO+8+lA==" saltValue="zT3C05ccCP3wBojvUXunS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第一コンクリート株式会社　　本牧工場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204</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l1PYSBQW/TNpvwwkZFo6biDxKqcMrPbBxgRCRp58LE15MZb3Saho5sDB2meO7K9yKcYM2naoGXlGcqdDIY1KQ==" saltValue="LGQT937x7Ih4m4zAU005T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第一コンクリート株式会社　　本牧工場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205</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ik1/IaCIn1/eoUS18nnFCiCuYpq6TqTDR2vl8qll1DkBcOR5tPBHX+PnQJpQSfl/WlHnFrNCv8VBVKDhWoqvQ==" saltValue="h4s7YDFmQxPcAZjgyekzW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第一コンクリート株式会社　　本牧工場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206</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tU13bfPRb9a0jH9rDztcGYaihMAsvQTAotVOW/DPOy6nEEzRLWeh9GKQ8B/XrkVVDZHWYhI8YHFML/m3vIz2w==" saltValue="CfSFcXV+T5x37IliLKx9p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第一コンクリート株式会社　　本牧工場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207</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9giiuGMg6CnLfmvbNsQYG03FTJwUOXNsmAse8cFO2Hm15CZdtH0UgGZsmo31eobmhvZPLWTSzlkfCwq9UEd2zw==" saltValue="BnbOtJro23CVOt0FkUuwa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第一コンクリート株式会社　　本牧工場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413"/>
    </row>
    <row r="7" spans="2:49" ht="28.15" customHeight="1" thickBot="1" x14ac:dyDescent="0.2">
      <c r="B7" s="537" t="s">
        <v>89</v>
      </c>
      <c r="C7" s="538"/>
      <c r="D7" s="611" t="s">
        <v>208</v>
      </c>
      <c r="E7" s="612"/>
      <c r="F7" s="612"/>
      <c r="G7" s="612"/>
      <c r="H7" s="612"/>
      <c r="I7" s="613"/>
      <c r="J7" s="143"/>
      <c r="K7" s="53"/>
      <c r="L7" s="156"/>
      <c r="M7" s="637" t="s">
        <v>91</v>
      </c>
      <c r="N7" s="638"/>
      <c r="O7" s="638"/>
      <c r="P7" s="638"/>
      <c r="Q7" s="638"/>
      <c r="R7" s="638"/>
      <c r="S7" s="638"/>
      <c r="T7" s="638"/>
      <c r="U7" s="638"/>
      <c r="V7" s="638"/>
      <c r="W7" s="639"/>
      <c r="X7" s="639"/>
      <c r="Y7" s="638"/>
      <c r="Z7" s="638"/>
      <c r="AA7" s="638"/>
      <c r="AB7" s="640"/>
      <c r="AC7" s="138"/>
      <c r="AD7" s="138"/>
      <c r="AE7" s="13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fH4MU9rV/voxp6GSCMxS578zX5+jM2mWlZWxSwaHIubbbIsJgaWiyV8gp5Opzf6Z+xF5jhkul0V2SE2PfF79/g==" saltValue="SvT15piz2kokcSTeXyw2lQ=="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第一コンクリート株式会社　　本牧工場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57"/>
      <c r="AC6" s="158"/>
      <c r="AD6" s="158"/>
      <c r="AE6" s="158"/>
      <c r="AF6" s="158"/>
      <c r="AG6" s="158"/>
      <c r="AH6" s="158"/>
      <c r="AI6" s="158"/>
      <c r="AJ6" s="158"/>
      <c r="AK6" s="158"/>
      <c r="AL6" s="158"/>
      <c r="AM6" s="158"/>
      <c r="AN6" s="158"/>
      <c r="AO6" s="158"/>
      <c r="AP6" s="158"/>
      <c r="AQ6" s="158"/>
      <c r="AR6" s="158"/>
      <c r="AS6" s="158"/>
      <c r="AT6" s="158"/>
      <c r="AU6" s="158"/>
      <c r="AV6" s="158"/>
      <c r="AW6" s="413"/>
    </row>
    <row r="7" spans="2:49" ht="28.15" customHeight="1" thickBot="1" x14ac:dyDescent="0.2">
      <c r="B7" s="537" t="s">
        <v>89</v>
      </c>
      <c r="C7" s="538"/>
      <c r="D7" s="611" t="s">
        <v>209</v>
      </c>
      <c r="E7" s="612"/>
      <c r="F7" s="612"/>
      <c r="G7" s="612"/>
      <c r="H7" s="612"/>
      <c r="I7" s="613"/>
      <c r="J7" s="143"/>
      <c r="K7" s="53"/>
      <c r="L7" s="156"/>
      <c r="M7" s="644" t="s">
        <v>227</v>
      </c>
      <c r="N7" s="645"/>
      <c r="O7" s="645"/>
      <c r="P7" s="645"/>
      <c r="Q7" s="645"/>
      <c r="R7" s="645"/>
      <c r="S7" s="645"/>
      <c r="T7" s="645"/>
      <c r="U7" s="645"/>
      <c r="V7" s="645"/>
      <c r="W7" s="646"/>
      <c r="X7" s="646"/>
      <c r="Y7" s="645"/>
      <c r="Z7" s="645"/>
      <c r="AA7" s="645"/>
      <c r="AB7" s="647"/>
      <c r="AC7" s="158"/>
      <c r="AD7" s="158"/>
      <c r="AE7" s="15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8"/>
      <c r="N8" s="649"/>
      <c r="O8" s="649"/>
      <c r="P8" s="649"/>
      <c r="Q8" s="649"/>
      <c r="R8" s="649"/>
      <c r="S8" s="649"/>
      <c r="T8" s="649"/>
      <c r="U8" s="649"/>
      <c r="V8" s="649"/>
      <c r="W8" s="649"/>
      <c r="X8" s="649"/>
      <c r="Y8" s="649"/>
      <c r="Z8" s="649"/>
      <c r="AA8" s="649"/>
      <c r="AB8" s="650"/>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rWmknz1+u6pLc8haVNzn1+EOQm/TZmHGHtbsCJ98pX0/LbML2UsCBdjtu/gLJTXOZjgHtbV1emtE8V030rBRcA==" saltValue="CyEEsRK5/pXyB0L684ZStg=="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2024-06-13T04:19:36Z</dcterms:created>
  <dcterms:modified xsi:type="dcterms:W3CDTF">2024-06-13T04:19:37Z</dcterms:modified>
</cp:coreProperties>
</file>