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<sst xmlns="http://schemas.openxmlformats.org/spreadsheetml/2006/main" count="3273" uniqueCount="459">
  <si>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</si>
  <si>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</si>
  <si>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</si>
  <si>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</si>
  <si>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</si>
  <si>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</si>
  <si>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</si>
  <si>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</si>
  <si>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</si>
  <si>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</si>
  <si>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</si>
  <si>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</si>
  <si>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</si>
  <si>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</si>
  <si>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</si>
  <si>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</si>
  <si>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</si>
  <si>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</si>
  <si>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</si>
  <si>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</si>
  <si>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</si>
  <si>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</si>
  <si>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</si>
  <si>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</si>
  <si>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</si>
  <si>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</si>
  <si>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</si>
  <si>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</si>
  <si>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</si>
  <si>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</si>
  <si>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</si>
  <si>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</si>
  <si>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</si>
  <si>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</si>
  <si>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</si>
  <si>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</si>
  <si>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</si>
  <si>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</si>
  <si>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</si>
  <si>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</si>
  <si>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</si>
  <si>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</si>
  <si>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</si>
  <si>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</si>
  <si>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</si>
  <si>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</si>
  <si>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</si>
  <si>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</si>
  <si>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</si>
  <si>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</si>
  <si>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</si>
  <si>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</si>
  <si>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</si>
  <si>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</si>
  <si>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</si>
  <si>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</si>
  <si>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</si>
  <si>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</si>
  <si>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</si>
  <si>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</si>
  <si>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</si>
  <si>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</si>
  <si>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</si>
  <si>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</si>
  <si>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</si>
  <si>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</si>
  <si>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</si>
  <si>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</si>
  <si>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</si>
  <si>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</si>
  <si>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</si>
  <si>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</si>
  <si>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</si>
  <si>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</si>
  <si>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</si>
  <si>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</si>
  <si>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</si>
  <si>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</si>
  <si>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</si>
  <si>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</si>
  <si>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</si>
  <si>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</si>
  <si>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</si>
  <si>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</si>
  <si>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</si>
  <si>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</si>
  <si>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</si>
  <si>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</si>
  <si>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</si>
  <si>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</si>
  <si>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</si>
  <si>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</si>
  <si>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</si>
  <si>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</si>
  <si>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</si>
  <si>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</si>
  <si>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</si>
  <si>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</si>
  <si>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</si>
  <si>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</si>
  <si>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</si>
  <si>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</si>
  <si>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</si>
  <si>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</si>
  <si>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</si>
  <si>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</si>
  <si>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</si>
  <si>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</si>
  <si>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</si>
  <si>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</si>
  <si>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</si>
  <si>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</si>
  <si>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</si>
  <si>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</si>
  <si>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</si>
  <si>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</si>
  <si>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</si>
  <si>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</si>
  <si>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</si>
  <si>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</si>
  <si>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</si>
  <si>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</si>
  <si>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</si>
  <si>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</si>
  <si>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</si>
  <si>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</si>
  <si>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</si>
  <si>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</si>
  <si>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</si>
  <si>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</si>
  <si>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</si>
  <si>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</si>
  <si>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</si>
  <si>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</si>
  <si>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</si>
  <si>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</si>
  <si>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</si>
  <si>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</si>
  <si>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</si>
  <si>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</si>
  <si>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</si>
  <si>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</si>
  <si>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</si>
  <si>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</si>
  <si>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</si>
  <si>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</si>
  <si>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</si>
  <si>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</si>
  <si>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</si>
  <si>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</si>
  <si>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</si>
  <si>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</si>
  <si>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</si>
  <si>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</si>
  <si>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</si>
  <si>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</si>
  <si>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</si>
  <si>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</si>
  <si>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</si>
  <si>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</si>
  <si>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</si>
  <si>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</si>
  <si>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</si>
  <si>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</si>
  <si>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</si>
  <si>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</si>
  <si>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</si>
  <si>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</si>
  <si>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</si>
  <si>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</si>
  <si>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</si>
  <si>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</si>
  <si>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</si>
  <si>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</si>
  <si>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</si>
  <si>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</si>
  <si>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</si>
  <si>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</si>
  <si>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</si>
  <si>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</si>
  <si>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</si>
  <si>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</si>
  <si>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</si>
  <si>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</si>
  <si>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</si>
  <si>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</si>
  <si>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</si>
  <si>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</si>
  <si>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</si>
  <si>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</si>
  <si>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</si>
  <si>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</si>
  <si>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</si>
  <si>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</si>
  <si>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</si>
  <si>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</si>
  <si>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</si>
  <si>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</si>
  <si>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</si>
  <si>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</si>
  <si>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</si>
  <si>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</si>
  <si>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</si>
  <si>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</si>
  <si>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</si>
  <si>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</si>
  <si>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</si>
  <si>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</si>
  <si>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</si>
  <si>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</si>
  <si>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</si>
  <si>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</si>
  <si>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</si>
  <si>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</si>
  <si>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</si>
  <si>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</si>
  <si>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</si>
  <si>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</si>
  <si>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</si>
  <si>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</si>
  <si>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</si>
  <si>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</si>
  <si>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</si>
  <si>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</si>
  <si>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</si>
  <si>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</si>
  <si>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</si>
  <si>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</si>
  <si>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</si>
  <si>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</si>
  <si>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</si>
  <si>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</si>
  <si>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</si>
  <si>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</si>
  <si>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</si>
  <si>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</si>
  <si>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</si>
  <si>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</si>
  <si>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</si>
  <si>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</si>
  <si>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</si>
  <si>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</si>
  <si>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</si>
  <si>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</si>
  <si>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</si>
  <si>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</si>
  <si>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</si>
  <si>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</si>
  <si>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</si>
  <si>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</si>
  <si>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</si>
  <si>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</si>
  <si>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</si>
  <si>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</si>
  <si>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</si>
  <si>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</si>
  <si>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</si>
  <si>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</si>
  <si>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</si>
  <si>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</si>
  <si>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</si>
  <si>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</si>
  <si>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</si>
  <si>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</si>
  <si>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</si>
  <si>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</si>
  <si>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</si>
  <si>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</si>
  <si>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</si>
  <si>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</si>
  <si>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</si>
  <si>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</si>
  <si>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</si>
  <si>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</si>
  <si>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</si>
  <si>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</si>
  <si>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</si>
  <si>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</si>
  <si>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</si>
  <si>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</si>
  <si>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</si>
  <si>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</si>
  <si>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</si>
  <si>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</si>
  <si>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</si>
  <si>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</si>
  <si>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</si>
  <si>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</si>
  <si>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</si>
  <si>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</si>
  <si>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</si>
  <si>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</si>
  <si>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</si>
  <si>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</si>
  <si>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</si>
  <si>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</si>
  <si>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</si>
  <si>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</si>
  <si>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</si>
  <si>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</si>
  <si>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</si>
  <si>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</si>
  <si>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</si>
  <si>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</si>
  <si>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</si>
  <si>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</si>
  <si>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</si>
  <si>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</si>
  <si>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</si>
  <si>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</si>
  <si>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</si>
  <si>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</si>
  <si>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</si>
  <si>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</si>
  <si>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</si>
  <si>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</si>
  <si>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</si>
  <si>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</si>
  <si>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</si>
  <si>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</si>
  <si>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</si>
  <si>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</si>
  <si>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</si>
  <si>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</si>
  <si>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</si>
  <si>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</si>
  <si>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</si>
  <si>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</si>
  <si>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</si>
  <si>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</si>
  <si>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</si>
  <si>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</si>
  <si>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</si>
  <si>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</si>
  <si>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</si>
  <si>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</si>
  <si>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</si>
  <si>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</si>
  <si>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</si>
  <si>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</si>
  <si>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</si>
  <si>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</si>
  <si>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</si>
  <si>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</si>
  <si>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</si>
  <si>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</si>
  <si>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</si>
  <si>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</si>
  <si>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</si>
  <si>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</si>
  <si>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</si>
  <si>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</si>
  <si>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</si>
  <si>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</si>
  <si>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</si>
  <si>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</si>
  <si>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</si>
  <si>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</si>
  <si>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</si>
  <si>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</si>
  <si>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</si>
  <si>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</si>
  <si>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</si>
  <si>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</si>
  <si>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</si>
  <si>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</si>
  <si>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</si>
  <si>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</si>
  <si>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</si>
  <si>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</si>
  <si>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</si>
  <si>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</si>
  <si>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</si>
  <si>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</si>
  <si>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</si>
  <si>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</si>
  <si>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</si>
  <si>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</si>
  <si>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</si>
  <si>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</si>
  <si>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</si>
  <si>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</si>
  <si>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</si>
  <si>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</si>
  <si>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</si>
  <si>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</si>
  <si>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</si>
  <si>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</si>
  <si>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</si>
  <si>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</si>
  <si>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</si>
  <si>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</si>
  <si>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</si>
  <si>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</si>
  <si>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</si>
  <si>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</si>
  <si>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</si>
  <si>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</si>
  <si>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</si>
  <si>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</si>
  <si>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</si>
  <si>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</si>
  <si>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</si>
  <si>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</si>
  <si>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</si>
  <si>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</si>
  <si>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</si>
  <si>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</si>
  <si>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</si>
  <si>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</si>
  <si>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</si>
  <si>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</si>
  <si>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</si>
  <si>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</si>
  <si>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</si>
  <si>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</si>
  <si>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</si>
  <si>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</si>
  <si>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</si>
  <si>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</si>
  <si>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</si>
  <si>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</si>
  <si>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</si>
  <si>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</si>
  <si>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</si>
  <si>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</si>
  <si>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</si>
  <si>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</si>
  <si>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</si>
  <si>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</si>
  <si>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</si>
  <si>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</si>
  <si>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</si>
  <si>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</si>
  <si>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</si>
  <si>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</si>
  <si>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</si>
  <si>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</si>
  <si>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</si>
  <si>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</si>
  <si>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</si>
  <si>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</si>
  <si>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</si>
  <si>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</si>
  <si>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</si>
  <si>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</si>
  <si>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</si>
  <si>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</si>
  <si>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</si>
  <si>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</si>
  <si>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</si>
  <si>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</si>
  <si>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神奈川県川崎市川崎区浅野町1番17号</t>
  </si>
  <si>
    <t>第一コンクリート株式会社　　　　　　　　　　　　　代表取締役社長　　市瀬　明宏</t>
  </si>
  <si>
    <t>第一コンクリート株式会社　横浜工場</t>
  </si>
  <si>
    <t>横浜市戸塚区平戸1丁目17番20号</t>
  </si>
  <si>
    <t>044-322-5541</t>
  </si>
  <si>
    <t>横浜市長</t>
  </si>
  <si>
    <t>生コンクリート製造業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</si>
</sst>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7350" y="2219325"/>
          <a:ext cx="586740" cy="64008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7350" y="2196465"/>
          <a:ext cx="58674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9310" y="2209253"/>
          <a:ext cx="652299" cy="64452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R28" sqref="R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v>45425</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454</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2772</v>
      </c>
      <c r="N48" s="586"/>
      <c r="O48" s="587"/>
    </row>
    <row r="49" spans="3:21" ht="18" customHeight="1" x14ac:dyDescent="0.15">
      <c r="C49" s="564" t="s">
        <v>11</v>
      </c>
      <c r="D49" s="565"/>
      <c r="E49" s="566"/>
      <c r="F49" s="619" t="s">
        <v>455</v>
      </c>
      <c r="G49" s="620"/>
      <c r="H49" s="620"/>
      <c r="I49" s="620"/>
      <c r="J49" s="620"/>
      <c r="K49" s="620"/>
      <c r="L49" s="471" t="s">
        <v>172</v>
      </c>
      <c r="M49" s="474"/>
      <c r="N49" s="588"/>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131</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v>775</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10</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14006</v>
      </c>
      <c r="I63" s="293" t="s">
        <v>4</v>
      </c>
      <c r="J63" s="542" t="s">
        <v>324</v>
      </c>
      <c r="K63" s="543"/>
      <c r="L63" s="544"/>
      <c r="M63" s="534">
        <f>+別紙!AA14</f>
        <v>7706</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7706</v>
      </c>
      <c r="N65" s="535"/>
      <c r="O65" s="460" t="s">
        <v>4</v>
      </c>
      <c r="P65" s="175"/>
      <c r="Q65" s="176"/>
      <c r="R65" s="176"/>
      <c r="S65" s="176"/>
    </row>
    <row r="66" spans="1:48" ht="24.75" customHeight="1" x14ac:dyDescent="0.15">
      <c r="C66" s="488"/>
      <c r="D66" s="539" t="s">
        <v>303</v>
      </c>
      <c r="E66" s="540"/>
      <c r="F66" s="540"/>
      <c r="G66" s="541"/>
      <c r="H66" s="462">
        <f>+別紙!AA12</f>
        <v>7000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第一コンクリート株式会社　横浜工場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H28" sqref="H28:I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842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1000</v>
      </c>
      <c r="E24" s="700"/>
      <c r="F24" s="700"/>
      <c r="G24" s="212" t="s">
        <v>198</v>
      </c>
      <c r="H24" s="678">
        <f>+F12</f>
        <v>842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842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842</v>
      </c>
      <c r="Q27" s="683"/>
      <c r="R27" s="683"/>
      <c r="S27" s="683"/>
      <c r="T27" s="54" t="s">
        <v>38</v>
      </c>
      <c r="U27" s="74"/>
      <c r="V27" s="74"/>
      <c r="Y27" s="72" t="s">
        <v>39</v>
      </c>
      <c r="Z27" s="75"/>
      <c r="AH27" s="63"/>
      <c r="AI27" s="63"/>
      <c r="AJ27" s="63"/>
      <c r="AK27" s="63"/>
      <c r="AL27" s="646">
        <f>+AH18+P27</f>
        <v>842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842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1000</v>
      </c>
      <c r="E29" s="700"/>
      <c r="F29" s="700"/>
      <c r="G29" s="212" t="s">
        <v>198</v>
      </c>
      <c r="H29" s="678">
        <f>+AL27</f>
        <v>842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842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1000</v>
      </c>
      <c r="E31" s="700"/>
      <c r="F31" s="700"/>
      <c r="G31" s="212" t="s">
        <v>198</v>
      </c>
      <c r="H31" s="678">
        <f>+AS24</f>
        <v>842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3" zoomScale="87" zoomScaleNormal="87" workbookViewId="0">
      <selection activeCell="Z25" sqref="Z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11225</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639</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7214</v>
      </c>
      <c r="Q18" s="650"/>
      <c r="R18" s="650"/>
      <c r="S18" s="650"/>
      <c r="T18" s="62" t="s">
        <v>13</v>
      </c>
      <c r="U18"/>
      <c r="V18" s="300"/>
      <c r="W18"/>
      <c r="X18" s="211"/>
      <c r="Y18" s="646">
        <f>+ROUND(AH9,1)+ROUND(AH12,1)+ROUND(AH15,1)+AH18</f>
        <v>639</v>
      </c>
      <c r="Z18" s="647"/>
      <c r="AA18" s="647"/>
      <c r="AB18" s="62" t="s">
        <v>4</v>
      </c>
      <c r="AC18" s="210"/>
      <c r="AD18" s="210"/>
      <c r="AE18" s="652"/>
      <c r="AH18" s="682">
        <f>+ROUND(AO18,1)+ROUND(AO21,1)</f>
        <v>639</v>
      </c>
      <c r="AI18" s="679"/>
      <c r="AJ18" s="679"/>
      <c r="AK18" s="679"/>
      <c r="AL18" s="54" t="s">
        <v>13</v>
      </c>
      <c r="AM18" s="65"/>
      <c r="AO18" s="327">
        <f>+ROUND(AU16,1)+ROUND(AU17,1)+ROUND(AU18,1)</f>
        <v>639</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6575</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13000</v>
      </c>
      <c r="E24" s="700"/>
      <c r="F24" s="700"/>
      <c r="G24" s="212" t="s">
        <v>198</v>
      </c>
      <c r="H24" s="678">
        <f>+F12</f>
        <v>11225</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4650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7000</v>
      </c>
      <c r="E27" s="700"/>
      <c r="F27" s="700"/>
      <c r="G27" s="212" t="s">
        <v>198</v>
      </c>
      <c r="H27" s="678">
        <f>+Y21</f>
        <v>6575</v>
      </c>
      <c r="I27" s="679"/>
      <c r="J27" s="212" t="s">
        <v>198</v>
      </c>
      <c r="M27" s="652"/>
      <c r="P27" s="682">
        <f>+R30+ROUND(R33,1)</f>
        <v>4011</v>
      </c>
      <c r="Q27" s="683"/>
      <c r="R27" s="683"/>
      <c r="S27" s="683"/>
      <c r="T27" s="54" t="s">
        <v>38</v>
      </c>
      <c r="U27" s="74"/>
      <c r="V27" s="74"/>
      <c r="Y27" s="72" t="s">
        <v>39</v>
      </c>
      <c r="Z27" s="75"/>
      <c r="AH27" s="63"/>
      <c r="AI27" s="63"/>
      <c r="AJ27" s="63"/>
      <c r="AK27" s="63"/>
      <c r="AL27" s="646">
        <f>+AH18+P27</f>
        <v>4650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4011</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6700</v>
      </c>
      <c r="E29" s="700"/>
      <c r="F29" s="700"/>
      <c r="G29" s="212" t="s">
        <v>198</v>
      </c>
      <c r="H29" s="678">
        <f>+AL27</f>
        <v>4650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4011</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6700</v>
      </c>
      <c r="E31" s="700"/>
      <c r="F31" s="700"/>
      <c r="G31" s="212" t="s">
        <v>198</v>
      </c>
      <c r="H31" s="678">
        <f>+AS24</f>
        <v>4650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7" zoomScaleNormal="100" workbookViewId="0">
      <selection activeCell="G33" sqref="G3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第一コンクリート株式会社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6</v>
      </c>
      <c r="E24" s="700"/>
      <c r="F24" s="700"/>
      <c r="G24" s="212" t="s">
        <v>198</v>
      </c>
      <c r="H24" s="678">
        <f>+F12</f>
        <v>3</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3</v>
      </c>
      <c r="Q27" s="683"/>
      <c r="R27" s="683"/>
      <c r="S27" s="683"/>
      <c r="T27" s="54" t="s">
        <v>38</v>
      </c>
      <c r="U27" s="74"/>
      <c r="V27" s="74"/>
      <c r="Y27" s="72" t="s">
        <v>39</v>
      </c>
      <c r="Z27" s="75"/>
      <c r="AH27" s="63"/>
      <c r="AI27" s="63"/>
      <c r="AJ27" s="63"/>
      <c r="AK27" s="63"/>
      <c r="AL27" s="646">
        <f>+AH18+P27</f>
        <v>3</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3</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6</v>
      </c>
      <c r="E29" s="700"/>
      <c r="F29" s="700"/>
      <c r="G29" s="212" t="s">
        <v>198</v>
      </c>
      <c r="H29" s="678">
        <f>+AL27</f>
        <v>3</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3</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6</v>
      </c>
      <c r="E31" s="700"/>
      <c r="F31" s="700"/>
      <c r="G31" s="212" t="s">
        <v>198</v>
      </c>
      <c r="H31" s="678">
        <f>+AS24</f>
        <v>3</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第一コンクリート株式会社　横浜工場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1000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13000</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6</v>
      </c>
      <c r="AA9" s="395">
        <f>IF(SUM(G9:Z9)&gt;0,SUM(G9:Z9),IF(AA$19&gt;0,"0",0))</f>
        <v>14006</v>
      </c>
    </row>
    <row r="10" spans="2:27" ht="24" customHeight="1" x14ac:dyDescent="0.15">
      <c r="B10" s="184" t="s">
        <v>352</v>
      </c>
      <c r="C10" s="779" t="s">
        <v>320</v>
      </c>
      <c r="D10" s="779"/>
      <c r="E10" s="779"/>
      <c r="F10" s="780"/>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f>IF(OR(ｾ.ｶﾞﾗｽ･ｺﾝｸﾘ･陶磁器くず!D27&gt;0,ｾ.ｶﾞﾗｽ･ｺﾝｸﾘ･陶磁器くず!D27&lt;0),ｾ.ｶﾞﾗｽ･ｺﾝｸﾘ･陶磁器くず!D27,IF(T$19&gt;0,"0",0))</f>
        <v>7000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7000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1000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6700</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6</v>
      </c>
      <c r="AA14" s="401">
        <f t="shared" si="0"/>
        <v>7706</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1000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6700</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6</v>
      </c>
      <c r="AA16" s="401">
        <f t="shared" si="0"/>
        <v>7706</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842</v>
      </c>
      <c r="I19" s="405">
        <f t="shared" si="1"/>
        <v>0</v>
      </c>
      <c r="J19" s="405">
        <f t="shared" si="1"/>
        <v>0</v>
      </c>
      <c r="K19" s="405">
        <f t="shared" si="1"/>
        <v>0</v>
      </c>
      <c r="L19" s="405">
        <f t="shared" si="1"/>
        <v>0</v>
      </c>
      <c r="M19" s="405">
        <f t="shared" si="1"/>
        <v>0</v>
      </c>
      <c r="N19" s="405">
        <f t="shared" si="1"/>
        <v>0</v>
      </c>
      <c r="O19" s="405">
        <f t="shared" si="1"/>
        <v>0</v>
      </c>
      <c r="P19" s="405">
        <f t="shared" si="1"/>
        <v>0</v>
      </c>
      <c r="Q19" s="405">
        <f t="shared" si="1"/>
        <v>0</v>
      </c>
      <c r="R19" s="405">
        <f t="shared" si="1"/>
        <v>0</v>
      </c>
      <c r="S19" s="405">
        <f t="shared" si="1"/>
        <v>0</v>
      </c>
      <c r="T19" s="405">
        <f t="shared" si="1"/>
        <v>11225</v>
      </c>
      <c r="U19" s="405">
        <f t="shared" si="1"/>
        <v>0</v>
      </c>
      <c r="V19" s="405">
        <f t="shared" si="1"/>
        <v>0</v>
      </c>
      <c r="W19" s="405">
        <f t="shared" si="1"/>
        <v>0</v>
      </c>
      <c r="X19" s="405">
        <f t="shared" si="1"/>
        <v>0</v>
      </c>
      <c r="Y19" s="405">
        <f t="shared" si="1"/>
        <v>0</v>
      </c>
      <c r="Z19" s="406">
        <f t="shared" si="1"/>
        <v>3</v>
      </c>
      <c r="AA19" s="407">
        <f t="shared" ref="AA19:AA25" si="2">SUM(G19:Z19)</f>
        <v>12070</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7214</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7214</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639</v>
      </c>
      <c r="U26" s="426">
        <f t="shared" si="3"/>
        <v>0</v>
      </c>
      <c r="V26" s="426">
        <f t="shared" si="3"/>
        <v>0</v>
      </c>
      <c r="W26" s="426">
        <f t="shared" si="3"/>
        <v>0</v>
      </c>
      <c r="X26" s="426">
        <f t="shared" si="3"/>
        <v>0</v>
      </c>
      <c r="Y26" s="426">
        <f t="shared" si="3"/>
        <v>0</v>
      </c>
      <c r="Z26" s="427">
        <f t="shared" si="3"/>
        <v>0</v>
      </c>
      <c r="AA26" s="428">
        <f t="shared" ref="AA26:AA47" si="4">SUM(G26:Z26)</f>
        <v>639</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6575</v>
      </c>
      <c r="U27" s="426">
        <f t="shared" si="5"/>
        <v>0</v>
      </c>
      <c r="V27" s="426">
        <f t="shared" si="5"/>
        <v>0</v>
      </c>
      <c r="W27" s="426">
        <f t="shared" si="5"/>
        <v>0</v>
      </c>
      <c r="X27" s="426">
        <f t="shared" si="5"/>
        <v>0</v>
      </c>
      <c r="Y27" s="426">
        <f t="shared" si="5"/>
        <v>0</v>
      </c>
      <c r="Z27" s="427">
        <f t="shared" si="5"/>
        <v>0</v>
      </c>
      <c r="AA27" s="428">
        <f t="shared" si="4"/>
        <v>6575</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639</v>
      </c>
      <c r="U31" s="426">
        <f t="shared" si="6"/>
        <v>0</v>
      </c>
      <c r="V31" s="426">
        <f t="shared" si="6"/>
        <v>0</v>
      </c>
      <c r="W31" s="426">
        <f t="shared" si="6"/>
        <v>0</v>
      </c>
      <c r="X31" s="426">
        <f t="shared" si="6"/>
        <v>0</v>
      </c>
      <c r="Y31" s="426">
        <f t="shared" si="6"/>
        <v>0</v>
      </c>
      <c r="Z31" s="427">
        <f t="shared" si="6"/>
        <v>0</v>
      </c>
      <c r="AA31" s="428">
        <f t="shared" si="4"/>
        <v>639</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639</v>
      </c>
      <c r="U32" s="432">
        <f t="shared" si="7"/>
        <v>0</v>
      </c>
      <c r="V32" s="432">
        <f t="shared" si="7"/>
        <v>0</v>
      </c>
      <c r="W32" s="432">
        <f t="shared" si="7"/>
        <v>0</v>
      </c>
      <c r="X32" s="432">
        <f t="shared" si="7"/>
        <v>0</v>
      </c>
      <c r="Y32" s="432">
        <f t="shared" si="7"/>
        <v>0</v>
      </c>
      <c r="Z32" s="433">
        <f t="shared" si="7"/>
        <v>0</v>
      </c>
      <c r="AA32" s="434">
        <f t="shared" si="4"/>
        <v>639</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639</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639</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842</v>
      </c>
      <c r="I37" s="441">
        <f t="shared" si="8"/>
        <v>0</v>
      </c>
      <c r="J37" s="441">
        <f t="shared" si="8"/>
        <v>0</v>
      </c>
      <c r="K37" s="441">
        <f t="shared" si="8"/>
        <v>0</v>
      </c>
      <c r="L37" s="441">
        <f t="shared" si="8"/>
        <v>0</v>
      </c>
      <c r="M37" s="441">
        <f t="shared" si="8"/>
        <v>0</v>
      </c>
      <c r="N37" s="441">
        <f t="shared" si="8"/>
        <v>0</v>
      </c>
      <c r="O37" s="441">
        <f t="shared" si="8"/>
        <v>0</v>
      </c>
      <c r="P37" s="441">
        <f t="shared" si="8"/>
        <v>0</v>
      </c>
      <c r="Q37" s="441">
        <f t="shared" si="8"/>
        <v>0</v>
      </c>
      <c r="R37" s="441">
        <f t="shared" si="8"/>
        <v>0</v>
      </c>
      <c r="S37" s="441">
        <f t="shared" si="8"/>
        <v>0</v>
      </c>
      <c r="T37" s="441">
        <f t="shared" si="8"/>
        <v>4011</v>
      </c>
      <c r="U37" s="441">
        <f t="shared" si="8"/>
        <v>0</v>
      </c>
      <c r="V37" s="441">
        <f t="shared" si="8"/>
        <v>0</v>
      </c>
      <c r="W37" s="441">
        <f t="shared" si="8"/>
        <v>0</v>
      </c>
      <c r="X37" s="441">
        <f t="shared" si="8"/>
        <v>0</v>
      </c>
      <c r="Y37" s="441">
        <f t="shared" si="8"/>
        <v>0</v>
      </c>
      <c r="Z37" s="442">
        <f t="shared" si="8"/>
        <v>3</v>
      </c>
      <c r="AA37" s="443">
        <f t="shared" si="4"/>
        <v>4856</v>
      </c>
    </row>
    <row r="38" spans="2:27" ht="24" customHeight="1" x14ac:dyDescent="0.15">
      <c r="B38" s="182"/>
      <c r="C38" s="752"/>
      <c r="D38" s="225"/>
      <c r="E38" s="223" t="s">
        <v>262</v>
      </c>
      <c r="F38" s="469"/>
      <c r="G38" s="432">
        <f t="shared" ref="G38:Z38" si="9">SUM(G39:G41)</f>
        <v>0</v>
      </c>
      <c r="H38" s="432">
        <f t="shared" si="9"/>
        <v>842</v>
      </c>
      <c r="I38" s="432">
        <f t="shared" si="9"/>
        <v>0</v>
      </c>
      <c r="J38" s="432">
        <f t="shared" si="9"/>
        <v>0</v>
      </c>
      <c r="K38" s="432">
        <f t="shared" si="9"/>
        <v>0</v>
      </c>
      <c r="L38" s="432">
        <f t="shared" si="9"/>
        <v>0</v>
      </c>
      <c r="M38" s="432">
        <f t="shared" si="9"/>
        <v>0</v>
      </c>
      <c r="N38" s="432">
        <f t="shared" si="9"/>
        <v>0</v>
      </c>
      <c r="O38" s="432">
        <f t="shared" si="9"/>
        <v>0</v>
      </c>
      <c r="P38" s="432">
        <f t="shared" si="9"/>
        <v>0</v>
      </c>
      <c r="Q38" s="432">
        <f t="shared" si="9"/>
        <v>0</v>
      </c>
      <c r="R38" s="432">
        <f t="shared" si="9"/>
        <v>0</v>
      </c>
      <c r="S38" s="432">
        <f t="shared" si="9"/>
        <v>0</v>
      </c>
      <c r="T38" s="432">
        <f t="shared" si="9"/>
        <v>4011</v>
      </c>
      <c r="U38" s="432">
        <f t="shared" si="9"/>
        <v>0</v>
      </c>
      <c r="V38" s="432">
        <f t="shared" si="9"/>
        <v>0</v>
      </c>
      <c r="W38" s="432">
        <f t="shared" si="9"/>
        <v>0</v>
      </c>
      <c r="X38" s="432">
        <f t="shared" si="9"/>
        <v>0</v>
      </c>
      <c r="Y38" s="432">
        <f t="shared" si="9"/>
        <v>0</v>
      </c>
      <c r="Z38" s="433">
        <f t="shared" si="9"/>
        <v>3</v>
      </c>
      <c r="AA38" s="434">
        <f t="shared" si="4"/>
        <v>4856</v>
      </c>
    </row>
    <row r="39" spans="2:27" ht="24" customHeight="1" x14ac:dyDescent="0.15">
      <c r="B39" s="182"/>
      <c r="C39" s="752"/>
      <c r="D39" s="226"/>
      <c r="E39" s="221"/>
      <c r="F39" s="219" t="s">
        <v>235</v>
      </c>
      <c r="G39" s="435">
        <f>+ｱ.燃え殻!$AA$28</f>
        <v>0</v>
      </c>
      <c r="H39" s="435">
        <f>+ｲ.汚泥!$AA$28</f>
        <v>842</v>
      </c>
      <c r="I39" s="435">
        <f>+ｳ.廃油!$AA$28</f>
        <v>0</v>
      </c>
      <c r="J39" s="435">
        <f>+ｴ.廃酸!$AA$28</f>
        <v>0</v>
      </c>
      <c r="K39" s="435">
        <f>+ｵ.廃ｱﾙｶﾘ!$AA$28</f>
        <v>0</v>
      </c>
      <c r="L39" s="435">
        <f>+ｶ.廃ﾌﾟﾗ類!$AA$28</f>
        <v>0</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v>
      </c>
      <c r="T39" s="435">
        <f>+ｾ.ｶﾞﾗｽ･ｺﾝｸﾘ･陶磁器くず!$AA$28</f>
        <v>4011</v>
      </c>
      <c r="U39" s="435">
        <f>+ｿ.鉱さい!$AA$28</f>
        <v>0</v>
      </c>
      <c r="V39" s="435">
        <f>+ﾀ.がれき類!$AA$28</f>
        <v>0</v>
      </c>
      <c r="W39" s="435">
        <f>+ﾁ.動物のふん尿!$AA$28</f>
        <v>0</v>
      </c>
      <c r="X39" s="435">
        <f>+ﾂ.動物の死体!$AA$28</f>
        <v>0</v>
      </c>
      <c r="Y39" s="435">
        <f>+ﾃ.ばいじん!$AA$28</f>
        <v>0</v>
      </c>
      <c r="Z39" s="436">
        <f>+ﾄ.混合廃棄物その他!$AA$28</f>
        <v>3</v>
      </c>
      <c r="AA39" s="437">
        <f t="shared" si="4"/>
        <v>4856</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842</v>
      </c>
      <c r="I43" s="444">
        <f>+ｳ.廃油!$AL$27</f>
        <v>0</v>
      </c>
      <c r="J43" s="444">
        <f>+ｴ.廃酸!$AL$27</f>
        <v>0</v>
      </c>
      <c r="K43" s="444">
        <f>+ｵ.廃ｱﾙｶﾘ!$AL$27</f>
        <v>0</v>
      </c>
      <c r="L43" s="444">
        <f>+ｶ.廃ﾌﾟﾗ類!$AL$27</f>
        <v>0</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v>
      </c>
      <c r="T43" s="444">
        <f>+ｾ.ｶﾞﾗｽ･ｺﾝｸﾘ･陶磁器くず!$AL$27</f>
        <v>4650</v>
      </c>
      <c r="U43" s="444">
        <f>+ｿ.鉱さい!$AL$27</f>
        <v>0</v>
      </c>
      <c r="V43" s="444">
        <f>+ﾀ.がれき類!$AL$27</f>
        <v>0</v>
      </c>
      <c r="W43" s="444">
        <f>+ﾁ.動物のふん尿!$AL$27</f>
        <v>0</v>
      </c>
      <c r="X43" s="444">
        <f>+ﾂ.動物の死体!$AL$27</f>
        <v>0</v>
      </c>
      <c r="Y43" s="444">
        <f>+ﾃ.ばいじん!$AL$27</f>
        <v>0</v>
      </c>
      <c r="Z43" s="445">
        <f>+ﾄ.混合廃棄物その他!$AL$27</f>
        <v>3</v>
      </c>
      <c r="AA43" s="446">
        <f t="shared" si="4"/>
        <v>5495</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842</v>
      </c>
      <c r="I45" s="450">
        <f>+ｳ.廃油!$AS$24</f>
        <v>0</v>
      </c>
      <c r="J45" s="450">
        <f>+ｴ.廃酸!$AS$24</f>
        <v>0</v>
      </c>
      <c r="K45" s="450">
        <f>+ｵ.廃ｱﾙｶﾘ!$AS$24</f>
        <v>0</v>
      </c>
      <c r="L45" s="450">
        <f>+ｶ.廃ﾌﾟﾗ類!$AS$24</f>
        <v>0</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v>
      </c>
      <c r="T45" s="450">
        <f>+ｾ.ｶﾞﾗｽ･ｺﾝｸﾘ･陶磁器くず!$AS$24</f>
        <v>4650</v>
      </c>
      <c r="U45" s="450">
        <f>+ｿ.鉱さい!$AS$24</f>
        <v>0</v>
      </c>
      <c r="V45" s="450">
        <f>+ﾀ.がれき類!$AS$24</f>
        <v>0</v>
      </c>
      <c r="W45" s="450">
        <f>+ﾁ.動物のふん尿!$AS$24</f>
        <v>0</v>
      </c>
      <c r="X45" s="450">
        <f>+ﾂ.動物の死体!$AS$24</f>
        <v>0</v>
      </c>
      <c r="Y45" s="450">
        <f>+ﾃ.ばいじん!$AS$24</f>
        <v>0</v>
      </c>
      <c r="Z45" s="451">
        <f>+ﾄ.混合廃棄物その他!$AS$24</f>
        <v>3</v>
      </c>
      <c r="AA45" s="452">
        <f t="shared" si="4"/>
        <v>5495</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1842</v>
      </c>
      <c r="I55" s="506">
        <f t="shared" si="10"/>
        <v>0</v>
      </c>
      <c r="J55" s="506">
        <f t="shared" si="10"/>
        <v>0</v>
      </c>
      <c r="K55" s="506">
        <f t="shared" si="10"/>
        <v>0</v>
      </c>
      <c r="L55" s="506">
        <f t="shared" si="10"/>
        <v>0</v>
      </c>
      <c r="M55" s="506">
        <f t="shared" si="10"/>
        <v>0</v>
      </c>
      <c r="N55" s="506">
        <f t="shared" si="10"/>
        <v>0</v>
      </c>
      <c r="O55" s="506">
        <f t="shared" si="10"/>
        <v>0</v>
      </c>
      <c r="P55" s="506">
        <f t="shared" si="10"/>
        <v>0</v>
      </c>
      <c r="Q55" s="506">
        <f t="shared" si="10"/>
        <v>0</v>
      </c>
      <c r="R55" s="506">
        <f t="shared" si="10"/>
        <v>0</v>
      </c>
      <c r="S55" s="506">
        <f t="shared" si="10"/>
        <v>0</v>
      </c>
      <c r="T55" s="506">
        <f t="shared" si="10"/>
        <v>24225</v>
      </c>
      <c r="U55" s="506">
        <f t="shared" si="10"/>
        <v>0</v>
      </c>
      <c r="V55" s="506">
        <f t="shared" si="10"/>
        <v>0</v>
      </c>
      <c r="W55" s="506">
        <f t="shared" si="10"/>
        <v>0</v>
      </c>
      <c r="X55" s="506">
        <f t="shared" si="10"/>
        <v>0</v>
      </c>
      <c r="Y55" s="506">
        <f t="shared" si="10"/>
        <v>0</v>
      </c>
      <c r="Z55" s="506">
        <f t="shared" si="10"/>
        <v>9</v>
      </c>
      <c r="AA55" s="507">
        <f>+AA9+AA19+AA20</f>
        <v>26076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f>+表紙!L34</f>
        <v>45425</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神奈川県川崎市川崎区浅野町1番17号</v>
      </c>
      <c r="K16" s="806"/>
      <c r="L16" s="807"/>
      <c r="M16" s="807"/>
      <c r="N16" s="807"/>
      <c r="O16" s="808"/>
    </row>
    <row r="17" spans="1:48" ht="26.25" customHeight="1" x14ac:dyDescent="0.15">
      <c r="C17" s="249"/>
      <c r="D17" s="250"/>
      <c r="E17" s="250"/>
      <c r="F17" s="250"/>
      <c r="G17" s="250"/>
      <c r="H17" s="254" t="s">
        <v>7</v>
      </c>
      <c r="I17" s="254"/>
      <c r="J17" s="806" t="str">
        <f>+表紙!J40</f>
        <v>第一コンクリート株式会社　　　　　　　　　　　　　代表取締役社長　　市瀬　明宏</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044-322-5541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第一コンクリート株式会社　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2772</v>
      </c>
      <c r="N25" s="859"/>
      <c r="O25" s="860"/>
    </row>
    <row r="26" spans="1:48" ht="18" customHeight="1" x14ac:dyDescent="0.15">
      <c r="C26" s="839" t="s">
        <v>11</v>
      </c>
      <c r="D26" s="840"/>
      <c r="E26" s="841"/>
      <c r="F26" s="833" t="str">
        <f>+表紙!F49</f>
        <v>横浜市戸塚区平戸1丁目17番20号</v>
      </c>
      <c r="G26" s="834"/>
      <c r="H26" s="834"/>
      <c r="I26" s="834"/>
      <c r="J26" s="834"/>
      <c r="K26" s="834"/>
      <c r="L26" s="139" t="s">
        <v>172</v>
      </c>
      <c r="M26" s="259"/>
      <c r="N26" s="837" t="str">
        <f>IF(+表紙!N49="","",+表紙!N49)</f>
        <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生コンクリート製造業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775</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10</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14006</v>
      </c>
      <c r="I40" s="293" t="s">
        <v>4</v>
      </c>
      <c r="J40" s="542" t="s">
        <v>324</v>
      </c>
      <c r="K40" s="543"/>
      <c r="L40" s="544"/>
      <c r="M40" s="865">
        <f>+表紙!M63</f>
        <v>7706</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7706</v>
      </c>
      <c r="N42" s="866">
        <f>+表紙!N65</f>
        <v>0</v>
      </c>
      <c r="O42" s="197" t="s">
        <v>4</v>
      </c>
    </row>
    <row r="43" spans="1:48" ht="24.75" customHeight="1" x14ac:dyDescent="0.15">
      <c r="C43" s="191"/>
      <c r="D43" s="539" t="s">
        <v>303</v>
      </c>
      <c r="E43" s="540"/>
      <c r="F43" s="540"/>
      <c r="G43" s="541"/>
      <c r="H43" s="298">
        <f>+表紙!H66</f>
        <v>7000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2024-05-15T01:16:46Z</dcterms:created>
  <dcterms:modified xsi:type="dcterms:W3CDTF">2024-09-09T10:20:01Z</dcterms:modified>
</cp:coreProperties>
</file>