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J14" i="94" s="1"/>
  <c r="P16" i="82"/>
  <c r="U50" i="94" s="1"/>
  <c r="R45" i="94"/>
  <c r="Q18" i="94"/>
  <c r="Q17" i="94"/>
  <c r="Q16" i="94"/>
  <c r="Q15" i="94"/>
  <c r="Q14" i="94"/>
  <c r="Q13" i="94"/>
  <c r="Q12" i="94"/>
  <c r="Q11" i="94"/>
  <c r="Q10" i="94"/>
  <c r="Q9" i="94"/>
  <c r="Q55" i="94" s="1"/>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55" i="94" l="1"/>
  <c r="J18" i="94"/>
  <c r="J17" i="94"/>
  <c r="AS28" i="76"/>
  <c r="J53" i="94" s="1"/>
  <c r="AL31" i="76"/>
  <c r="J52" i="94" s="1"/>
  <c r="J12" i="94"/>
  <c r="J10"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<sst xmlns="http://schemas.openxmlformats.org/spreadsheetml/2006/main" count="2837" uniqueCount="435">
  <si>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</si>
  <si>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</si>
  <si>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</si>
  <si>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</si>
  <si>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</si>
  <si>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</si>
  <si>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</si>
  <si>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</si>
  <si>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</si>
  <si>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</si>
  <si>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</si>
  <si>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</si>
  <si>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</si>
  <si>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</si>
  <si>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</si>
  <si>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</si>
  <si>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</si>
  <si>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</si>
  <si>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</si>
  <si>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</si>
  <si>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</si>
  <si>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</si>
  <si>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</si>
  <si>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</si>
  <si>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</si>
  <si>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</si>
  <si>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</si>
  <si>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</si>
  <si>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</si>
  <si>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</si>
  <si>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</si>
  <si>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</si>
  <si>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</si>
  <si>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</si>
  <si>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</si>
  <si>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</si>
  <si>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</si>
  <si>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</si>
  <si>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</si>
  <si>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</si>
  <si>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</si>
  <si>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</si>
  <si>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</si>
  <si>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</si>
  <si>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</si>
  <si>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</si>
  <si>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</si>
  <si>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</si>
  <si>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</si>
  <si>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</si>
  <si>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</si>
  <si>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</si>
  <si>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</si>
  <si>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</si>
  <si>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</si>
  <si>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</si>
  <si>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</si>
  <si>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</si>
  <si>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</si>
  <si>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</si>
  <si>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</si>
  <si>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</si>
  <si>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</si>
  <si>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</si>
  <si>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</si>
  <si>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</si>
  <si>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</si>
  <si>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</si>
  <si>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</si>
  <si>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</si>
  <si>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</si>
  <si>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</si>
  <si>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</si>
  <si>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</si>
  <si>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</si>
  <si>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</si>
  <si>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</si>
  <si>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</si>
  <si>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</si>
  <si>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</si>
  <si>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</si>
  <si>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</si>
  <si>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</si>
  <si>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</si>
  <si>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</si>
  <si>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</si>
  <si>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</si>
  <si>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</si>
  <si>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</si>
  <si>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</si>
  <si>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</si>
  <si>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</si>
  <si>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</si>
  <si>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</si>
  <si>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</si>
  <si>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</si>
  <si>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</si>
  <si>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</si>
  <si>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</si>
  <si>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</si>
  <si>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</si>
  <si>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</si>
  <si>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</si>
  <si>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</si>
  <si>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</si>
  <si>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</si>
  <si>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</si>
  <si>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</si>
  <si>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</si>
  <si>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</si>
  <si>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</si>
  <si>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</si>
  <si>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</si>
  <si>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</si>
  <si>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</si>
  <si>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</si>
  <si>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</si>
  <si>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</si>
  <si>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</si>
  <si>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</si>
  <si>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</si>
  <si>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</si>
  <si>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</si>
  <si>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</si>
  <si>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</si>
  <si>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</si>
  <si>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</si>
  <si>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</si>
  <si>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</si>
  <si>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</si>
  <si>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</si>
  <si>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</si>
  <si>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</si>
  <si>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</si>
  <si>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</si>
  <si>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</si>
  <si>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</si>
  <si>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</si>
  <si>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</si>
  <si>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</si>
  <si>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</si>
  <si>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</si>
  <si>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</si>
  <si>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</si>
  <si>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</si>
  <si>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</si>
  <si>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</si>
  <si>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</si>
  <si>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</si>
  <si>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</si>
  <si>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</si>
  <si>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</si>
  <si>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</si>
  <si>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</si>
  <si>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</si>
  <si>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</si>
  <si>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</si>
  <si>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</si>
  <si>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</si>
  <si>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</si>
  <si>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</si>
  <si>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</si>
  <si>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</si>
  <si>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</si>
  <si>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</si>
  <si>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</si>
  <si>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</si>
  <si>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</si>
  <si>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</si>
  <si>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</si>
  <si>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</si>
  <si>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</si>
  <si>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</si>
  <si>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</si>
  <si>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</si>
  <si>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</si>
  <si>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</si>
  <si>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</si>
  <si>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</si>
  <si>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</si>
  <si>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</si>
  <si>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</si>
  <si>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</si>
  <si>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</si>
  <si>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</si>
  <si>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</si>
  <si>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</si>
  <si>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</si>
  <si>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</si>
  <si>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</si>
  <si>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</si>
  <si>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</si>
  <si>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</si>
  <si>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</si>
  <si>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</si>
  <si>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</si>
  <si>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</si>
  <si>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</si>
  <si>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</si>
  <si>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</si>
  <si>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</si>
  <si>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</si>
  <si>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</si>
  <si>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</si>
  <si>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</si>
  <si>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</si>
  <si>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</si>
  <si>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</si>
  <si>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</si>
  <si>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</si>
  <si>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</si>
  <si>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</si>
  <si>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</si>
  <si>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</si>
  <si>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</si>
  <si>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</si>
  <si>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</si>
  <si>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</si>
  <si>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</si>
  <si>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</si>
  <si>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</si>
  <si>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</si>
  <si>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</si>
  <si>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</si>
  <si>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</si>
  <si>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</si>
  <si>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</si>
  <si>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</si>
  <si>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</si>
  <si>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</si>
  <si>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</si>
  <si>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</si>
  <si>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</si>
  <si>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</si>
  <si>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</si>
  <si>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</si>
  <si>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</si>
  <si>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</si>
  <si>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</si>
  <si>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</si>
  <si>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</si>
  <si>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</si>
  <si>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</si>
  <si>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</si>
  <si>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</si>
  <si>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</si>
  <si>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</si>
  <si>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</si>
  <si>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</si>
  <si>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</si>
  <si>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</si>
  <si>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</si>
  <si>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</si>
  <si>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</si>
  <si>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</si>
  <si>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</si>
  <si>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</si>
  <si>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</si>
  <si>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</si>
  <si>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</si>
  <si>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</si>
  <si>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</si>
  <si>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</si>
  <si>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</si>
  <si>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</si>
  <si>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</si>
  <si>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</si>
  <si>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</si>
  <si>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</si>
  <si>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</si>
  <si>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</si>
  <si>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</si>
  <si>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</si>
  <si>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</si>
  <si>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</si>
  <si>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</si>
  <si>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</si>
  <si>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</si>
  <si>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</si>
  <si>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</si>
  <si>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</si>
  <si>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</si>
  <si>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</si>
  <si>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</si>
  <si>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</si>
  <si>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</si>
  <si>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</si>
  <si>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</si>
  <si>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</si>
  <si>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</si>
  <si>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</si>
  <si>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</si>
  <si>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</si>
  <si>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</si>
  <si>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</si>
  <si>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</si>
  <si>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</si>
  <si>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</si>
  <si>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</si>
  <si>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</si>
  <si>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</si>
  <si>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</si>
  <si>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</si>
  <si>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</si>
  <si>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</si>
  <si>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</si>
  <si>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</si>
  <si>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</si>
  <si>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</si>
  <si>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</si>
  <si>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</si>
  <si>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</si>
  <si>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</si>
  <si>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</si>
  <si>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</si>
  <si>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</si>
  <si>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</si>
  <si>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</si>
  <si>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</si>
  <si>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</si>
  <si>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</si>
  <si>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</si>
  <si>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</si>
  <si>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</si>
  <si>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</si>
  <si>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</si>
  <si>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</si>
  <si>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</si>
  <si>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</si>
  <si>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</si>
  <si>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</si>
  <si>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</si>
  <si>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</si>
  <si>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</si>
  <si>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</si>
  <si>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</si>
  <si>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</si>
  <si>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</si>
  <si>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</si>
  <si>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</si>
  <si>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</si>
  <si>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</si>
  <si>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</si>
  <si>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</si>
  <si>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</si>
  <si>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</si>
  <si>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</si>
  <si>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</si>
  <si>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</si>
  <si>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</si>
  <si>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</si>
  <si>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</si>
  <si>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</si>
  <si>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</si>
  <si>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</si>
  <si>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</si>
  <si>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</si>
  <si>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</si>
  <si>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</si>
  <si>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</si>
  <si>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</si>
  <si>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</si>
  <si>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</si>
  <si>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</si>
  <si>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</si>
  <si>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</si>
  <si>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</si>
  <si>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</si>
  <si>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</si>
  <si>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</si>
  <si>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</si>
  <si>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</si>
  <si>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</si>
  <si>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</si>
  <si>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</si>
  <si>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</si>
  <si>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</si>
  <si>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</si>
  <si>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</si>
  <si>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</si>
  <si>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</si>
  <si>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</si>
  <si>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</si>
  <si>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</si>
  <si>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</si>
  <si>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</si>
  <si>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</si>
  <si>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</si>
  <si>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</si>
  <si>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</si>
  <si>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</si>
  <si>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</si>
  <si>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</si>
  <si>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</si>
  <si>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</si>
  <si>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</si>
  <si>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</si>
  <si>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</si>
  <si>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</si>
  <si>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</si>
  <si>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</si>
  <si>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</si>
  <si>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</si>
  <si>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</si>
  <si>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</si>
  <si>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</si>
  <si>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</si>
  <si>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</si>
  <si>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</si>
  <si>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</si>
  <si>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</si>
  <si>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</si>
  <si>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</si>
  <si>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</si>
  <si>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</si>
  <si>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</si>
  <si>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</si>
  <si>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</si>
  <si>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</si>
  <si>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</si>
  <si>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</si>
  <si>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</si>
  <si>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</si>
  <si>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</si>
  <si>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</si>
  <si>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</si>
  <si>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</si>
  <si>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</si>
  <si>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</si>
  <si>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神奈川県横浜市港北区菊名4-4-27</t>
    <rPh sb="0" eb="12">
      <t>カナガワケンヨコハマシコウホククキクナ</t>
    </rPh>
    <phoneticPr fontId="3"/>
  </si>
  <si>
    <t>医療法人五星会　菊名記念病院
院長　石崎　律子</t>
    <rPh sb="0" eb="4">
      <t>イリョウホウジン</t>
    </rPh>
    <rPh sb="4" eb="7">
      <t>ゴセイカイ</t>
    </rPh>
    <rPh sb="8" eb="10">
      <t>キクナ</t>
    </rPh>
    <rPh sb="10" eb="12">
      <t>キネン</t>
    </rPh>
    <rPh sb="12" eb="14">
      <t>ビョウイン</t>
    </rPh>
    <rPh sb="15" eb="17">
      <t>インチョウ</t>
    </rPh>
    <rPh sb="18" eb="20">
      <t>イシザキ</t>
    </rPh>
    <rPh sb="21" eb="23">
      <t>リツコ</t>
    </rPh>
    <phoneticPr fontId="3"/>
  </si>
  <si>
    <t>045-402-7117</t>
    <phoneticPr fontId="3"/>
  </si>
  <si>
    <t>医療法人五星会　菊名記念病院</t>
    <rPh sb="0" eb="4">
      <t>イリョウホウジン</t>
    </rPh>
    <rPh sb="4" eb="7">
      <t>ゴセイカイ</t>
    </rPh>
    <rPh sb="8" eb="10">
      <t>キクナ</t>
    </rPh>
    <rPh sb="10" eb="12">
      <t>キネン</t>
    </rPh>
    <rPh sb="12" eb="14">
      <t>ビョウイン</t>
    </rPh>
    <phoneticPr fontId="3"/>
  </si>
  <si>
    <t>病院</t>
    <rPh sb="0" eb="2">
      <t>ビョウイン</t>
    </rPh>
    <phoneticPr fontId="3"/>
  </si>
  <si>
    <t>令和  6  年  6  月   26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</si>
</sst>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7" zoomScaleNormal="100" zoomScaleSheetLayoutView="100" workbookViewId="0">
      <selection activeCell="H63" sqref="H63"/>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434</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429</v>
      </c>
      <c r="K39" s="428"/>
      <c r="L39" s="429"/>
      <c r="M39" s="429"/>
      <c r="N39" s="429"/>
      <c r="O39" s="430"/>
      <c r="Q39" s="15"/>
      <c r="R39" s="15"/>
    </row>
    <row r="40" spans="1:19" ht="26.25" customHeight="1">
      <c r="C40" s="76"/>
      <c r="H40" s="18" t="s">
        <v>7</v>
      </c>
      <c r="I40" s="18"/>
      <c r="J40" s="428" t="s">
        <v>430</v>
      </c>
      <c r="K40" s="428"/>
      <c r="L40" s="429"/>
      <c r="M40" s="429"/>
      <c r="N40" s="429"/>
      <c r="O40" s="430"/>
    </row>
    <row r="41" spans="1:19">
      <c r="C41" s="76"/>
      <c r="J41" s="16" t="s">
        <v>8</v>
      </c>
      <c r="O41" s="77"/>
    </row>
    <row r="42" spans="1:19">
      <c r="C42" s="76"/>
      <c r="J42" s="19" t="s">
        <v>9</v>
      </c>
      <c r="K42" s="19"/>
      <c r="L42" s="431" t="s">
        <v>431</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432</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2806</v>
      </c>
      <c r="N48" s="454"/>
      <c r="O48" s="455"/>
    </row>
    <row r="49" spans="3:21" ht="18.75" customHeight="1">
      <c r="C49" s="435" t="s">
        <v>11</v>
      </c>
      <c r="D49" s="436"/>
      <c r="E49" s="437"/>
      <c r="F49" s="463" t="s">
        <v>429</v>
      </c>
      <c r="G49" s="464"/>
      <c r="H49" s="464"/>
      <c r="I49" s="464"/>
      <c r="J49" s="464"/>
      <c r="K49" s="464"/>
      <c r="L49" s="115" t="s">
        <v>134</v>
      </c>
      <c r="M49" s="367"/>
      <c r="N49" s="456" t="s">
        <v>431</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433</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218</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670</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113.73</v>
      </c>
      <c r="I63" s="216" t="s">
        <v>4</v>
      </c>
      <c r="J63" s="404" t="s">
        <v>228</v>
      </c>
      <c r="K63" s="405"/>
      <c r="L63" s="406"/>
      <c r="M63" s="485">
        <f>+別紙!X14</f>
        <v>113.73</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113.73</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f>+別紙!X17</f>
        <v>113.73</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106.9</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医療法人五星会　菊名記念病院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D24" sqref="D24:F2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5" zoomScaleNormal="100" workbookViewId="0">
      <selection activeCell="D34" sqref="D3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106.9</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113.73</v>
      </c>
      <c r="E24" s="557"/>
      <c r="F24" s="557"/>
      <c r="G24" s="182" t="s">
        <v>158</v>
      </c>
      <c r="H24" s="602">
        <f>+F12</f>
        <v>106.9</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106.9</v>
      </c>
      <c r="Q27" s="583"/>
      <c r="R27" s="583"/>
      <c r="S27" s="583"/>
      <c r="T27" s="42" t="s">
        <v>38</v>
      </c>
      <c r="U27" s="62"/>
      <c r="V27" s="62"/>
      <c r="Y27" s="60" t="s">
        <v>39</v>
      </c>
      <c r="Z27" s="63"/>
      <c r="AH27" s="51"/>
      <c r="AI27" s="51"/>
      <c r="AJ27" s="51"/>
      <c r="AK27" s="51"/>
      <c r="AL27" s="562">
        <f>+AH18+P27</f>
        <v>106.9</v>
      </c>
      <c r="AM27" s="563"/>
      <c r="AN27" s="563"/>
      <c r="AO27" s="563"/>
      <c r="AP27" s="50" t="s">
        <v>13</v>
      </c>
      <c r="AQ27" s="239"/>
      <c r="AR27" s="117"/>
      <c r="AS27" s="527">
        <v>106.9</v>
      </c>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113.73</v>
      </c>
      <c r="E29" s="557"/>
      <c r="F29" s="557"/>
      <c r="G29" s="182" t="s">
        <v>158</v>
      </c>
      <c r="H29" s="602">
        <f>+AL27</f>
        <v>106.9</v>
      </c>
      <c r="I29" s="599"/>
      <c r="J29" s="182" t="s">
        <v>158</v>
      </c>
      <c r="M29" s="567"/>
      <c r="P29" s="54"/>
      <c r="Q29" s="133"/>
      <c r="R29" s="49" t="s">
        <v>145</v>
      </c>
      <c r="S29" s="569" t="s">
        <v>33</v>
      </c>
      <c r="T29" s="580"/>
      <c r="U29" s="580"/>
      <c r="V29" s="581"/>
      <c r="W29" s="46"/>
      <c r="X29" s="64"/>
      <c r="Y29" s="584" t="s">
        <v>191</v>
      </c>
      <c r="Z29" s="585"/>
      <c r="AA29" s="556">
        <v>106.9</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113.73</v>
      </c>
      <c r="E30" s="557"/>
      <c r="F30" s="557"/>
      <c r="G30" s="182" t="s">
        <v>158</v>
      </c>
      <c r="H30" s="602">
        <f>+AL30</f>
        <v>106.9</v>
      </c>
      <c r="I30" s="599"/>
      <c r="J30" s="182" t="s">
        <v>158</v>
      </c>
      <c r="M30" s="567"/>
      <c r="P30" s="54"/>
      <c r="R30" s="582">
        <f>+ROUND(AA28,2)+ROUND(AA29,2)+ROUND(AA30,2)</f>
        <v>106.9</v>
      </c>
      <c r="S30" s="583"/>
      <c r="T30" s="583"/>
      <c r="U30" s="583"/>
      <c r="V30" s="42" t="s">
        <v>16</v>
      </c>
      <c r="Y30" s="584" t="s">
        <v>148</v>
      </c>
      <c r="Z30" s="585"/>
      <c r="AA30" s="556"/>
      <c r="AB30" s="557"/>
      <c r="AC30" s="557"/>
      <c r="AD30" s="557"/>
      <c r="AE30" s="557"/>
      <c r="AF30" s="42" t="s">
        <v>13</v>
      </c>
      <c r="AL30" s="527">
        <v>106.9</v>
      </c>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113.73</v>
      </c>
      <c r="E32" s="557"/>
      <c r="F32" s="557"/>
      <c r="G32" s="182" t="s">
        <v>158</v>
      </c>
      <c r="H32" s="602">
        <f>+AS27</f>
        <v>106.9</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Q8" sqref="Q8"/>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7"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医療法人五星会　菊名記念病院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12" zoomScale="66" zoomScaleNormal="66" workbookViewId="0">
      <selection activeCell="J9" sqref="J9"/>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医療法人五星会　菊名記念病院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113.73</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113.73</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113.73</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113.73</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113.73</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113.73</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113.73</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113.73</v>
      </c>
    </row>
    <row r="18" spans="2:24" ht="24" customHeight="1" thickBot="1">
      <c r="B18" s="159"/>
      <c r="C18" s="185" t="s">
        <v>201</v>
      </c>
      <c r="D18" s="663" t="s">
        <v>403</v>
      </c>
      <c r="E18" s="663"/>
      <c r="F18" s="664"/>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0</v>
      </c>
      <c r="I19" s="322">
        <f t="shared" si="1"/>
        <v>0</v>
      </c>
      <c r="J19" s="322">
        <f t="shared" si="1"/>
        <v>106.9</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106.9</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0</v>
      </c>
      <c r="J37" s="346">
        <f t="shared" si="7"/>
        <v>106.9</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106.9</v>
      </c>
    </row>
    <row r="38" spans="2:24" ht="24" customHeight="1">
      <c r="B38" s="156"/>
      <c r="C38" s="638"/>
      <c r="D38" s="195"/>
      <c r="E38" s="193" t="s">
        <v>195</v>
      </c>
      <c r="F38" s="360"/>
      <c r="G38" s="340">
        <f t="shared" ref="G38:V38" si="8">SUM(G39:G41)</f>
        <v>0</v>
      </c>
      <c r="H38" s="340">
        <f t="shared" si="8"/>
        <v>0</v>
      </c>
      <c r="I38" s="340">
        <f t="shared" si="8"/>
        <v>0</v>
      </c>
      <c r="J38" s="340">
        <f t="shared" si="8"/>
        <v>106.9</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106.9</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106.9</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106.9</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0</v>
      </c>
      <c r="J43" s="348">
        <f>+ｴ.感染性廃棄物!$AL$27</f>
        <v>106.9</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106.9</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106.9</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106.9</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106.9</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106.9</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220.63</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220.63</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6  月   26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神奈川県横浜市港北区菊名4-4-27</v>
      </c>
      <c r="K16" s="696"/>
      <c r="L16" s="697"/>
      <c r="M16" s="697"/>
      <c r="N16" s="697"/>
      <c r="O16" s="698"/>
    </row>
    <row r="17" spans="1:17" ht="26.25" customHeight="1">
      <c r="C17" s="76"/>
      <c r="H17" s="18" t="s">
        <v>7</v>
      </c>
      <c r="I17" s="18"/>
      <c r="J17" s="696" t="str">
        <f>+表紙!J40</f>
        <v>医療法人五星会　菊名記念病院
院長　石崎　律子</v>
      </c>
      <c r="K17" s="696"/>
      <c r="L17" s="697"/>
      <c r="M17" s="697"/>
      <c r="N17" s="697"/>
      <c r="O17" s="698"/>
    </row>
    <row r="18" spans="1:17">
      <c r="C18" s="76"/>
      <c r="J18" s="16" t="s">
        <v>8</v>
      </c>
      <c r="O18" s="77"/>
    </row>
    <row r="19" spans="1:17">
      <c r="C19" s="76"/>
      <c r="J19" s="19" t="s">
        <v>9</v>
      </c>
      <c r="K19" s="19"/>
      <c r="L19" s="701" t="str">
        <f>IF(+表紙!L42="","",+表紙!L42)</f>
        <v>045-402-7117</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医療法人五星会　菊名記念病院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2806</v>
      </c>
      <c r="N25" s="714"/>
      <c r="O25" s="715"/>
    </row>
    <row r="26" spans="1:17" ht="21" customHeight="1">
      <c r="C26" s="435" t="s">
        <v>11</v>
      </c>
      <c r="D26" s="436"/>
      <c r="E26" s="437"/>
      <c r="F26" s="718" t="str">
        <f>+表紙!F49</f>
        <v>神奈川県横浜市港北区菊名4-4-27</v>
      </c>
      <c r="G26" s="719"/>
      <c r="H26" s="719"/>
      <c r="I26" s="719"/>
      <c r="J26" s="719"/>
      <c r="K26" s="719"/>
      <c r="L26" s="115" t="s">
        <v>134</v>
      </c>
      <c r="M26" s="207"/>
      <c r="N26" s="682" t="str">
        <f>IF(+表紙!N49="","",+表紙!N49)</f>
        <v>045-402-7117</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病院</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218</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670</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113.73</v>
      </c>
      <c r="I40" s="216" t="s">
        <v>4</v>
      </c>
      <c r="J40" s="404" t="s">
        <v>293</v>
      </c>
      <c r="K40" s="405"/>
      <c r="L40" s="406"/>
      <c r="M40" s="724">
        <f>+表紙!M63</f>
        <v>113.73</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113.73</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f>+表紙!M66</f>
        <v>113.73</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t="str">
        <f>IF(表紙!M69="","",表紙!M69)</f>
        <v/>
      </c>
      <c r="N46" s="274" t="s">
        <v>329</v>
      </c>
      <c r="O46" s="275"/>
    </row>
    <row r="47" spans="3:17" ht="17.25" customHeight="1">
      <c r="C47" s="276"/>
      <c r="D47" s="494"/>
      <c r="E47" s="495"/>
      <c r="F47" s="495"/>
      <c r="G47" s="495"/>
      <c r="H47" s="495"/>
      <c r="I47" s="496"/>
      <c r="J47" s="409" t="s">
        <v>413</v>
      </c>
      <c r="K47" s="410"/>
      <c r="L47" s="410"/>
      <c r="M47" s="278">
        <f>IF(表紙!M70="","",表紙!M70)</f>
        <v>106.9</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2024-06-27T00:12:43Z</dcterms:created>
  <dcterms:modified xsi:type="dcterms:W3CDTF">2024-06-27T00:12:43Z</dcterms:modified>
</cp:coreProperties>
</file>