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<sst xmlns="http://schemas.openxmlformats.org/spreadsheetml/2006/main" count="3170" uniqueCount="458">
  <si>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</si>
  <si>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</si>
  <si>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</si>
  <si>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</si>
  <si>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</si>
  <si>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</si>
  <si>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</si>
  <si>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</si>
  <si>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</si>
  <si>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</si>
  <si>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</si>
  <si>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</si>
  <si>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</si>
  <si>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</si>
  <si>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</si>
  <si>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</si>
  <si>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</si>
  <si>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</si>
  <si>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</si>
  <si>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</si>
  <si>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</si>
  <si>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</si>
  <si>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</si>
  <si>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</si>
  <si>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</si>
  <si>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</si>
  <si>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</si>
  <si>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</si>
  <si>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</si>
  <si>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</si>
  <si>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</si>
  <si>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</si>
  <si>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</si>
  <si>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</si>
  <si>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</si>
  <si>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</si>
  <si>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</si>
  <si>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</si>
  <si>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</si>
  <si>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</si>
  <si>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</si>
  <si>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</si>
  <si>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</si>
  <si>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</si>
  <si>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</si>
  <si>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</si>
  <si>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</si>
  <si>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</si>
  <si>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</si>
  <si>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</si>
  <si>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</si>
  <si>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</si>
  <si>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</si>
  <si>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</si>
  <si>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</si>
  <si>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</si>
  <si>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</si>
  <si>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</si>
  <si>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</si>
  <si>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</si>
  <si>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</si>
  <si>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</si>
  <si>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</si>
  <si>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</si>
  <si>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</si>
  <si>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</si>
  <si>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</si>
  <si>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</si>
  <si>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</si>
  <si>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</si>
  <si>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</si>
  <si>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</si>
  <si>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</si>
  <si>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</si>
  <si>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</si>
  <si>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</si>
  <si>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</si>
  <si>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</si>
  <si>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</si>
  <si>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</si>
  <si>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</si>
  <si>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</si>
  <si>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</si>
  <si>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</si>
  <si>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</si>
  <si>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</si>
  <si>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</si>
  <si>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</si>
  <si>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</si>
  <si>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</si>
  <si>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</si>
  <si>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</si>
  <si>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</si>
  <si>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</si>
  <si>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</si>
  <si>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</si>
  <si>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</si>
  <si>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</si>
  <si>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</si>
  <si>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</si>
  <si>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</si>
  <si>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</si>
  <si>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</si>
  <si>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</si>
  <si>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</si>
  <si>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</si>
  <si>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</si>
  <si>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</si>
  <si>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</si>
  <si>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</si>
  <si>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</si>
  <si>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</si>
  <si>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</si>
  <si>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</si>
  <si>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</si>
  <si>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</si>
  <si>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</si>
  <si>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</si>
  <si>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</si>
  <si>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</si>
  <si>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</si>
  <si>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</si>
  <si>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</si>
  <si>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</si>
  <si>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</si>
  <si>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</si>
  <si>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</si>
  <si>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</si>
  <si>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</si>
  <si>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</si>
  <si>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</si>
  <si>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</si>
  <si>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</si>
  <si>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</si>
  <si>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</si>
  <si>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</si>
  <si>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</si>
  <si>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</si>
  <si>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</si>
  <si>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</si>
  <si>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</si>
  <si>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</si>
  <si>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</si>
  <si>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</si>
  <si>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</si>
  <si>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</si>
  <si>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</si>
  <si>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</si>
  <si>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</si>
  <si>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</si>
  <si>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</si>
  <si>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</si>
  <si>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</si>
  <si>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</si>
  <si>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</si>
  <si>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</si>
  <si>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</si>
  <si>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</si>
  <si>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</si>
  <si>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</si>
  <si>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</si>
  <si>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</si>
  <si>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</si>
  <si>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</si>
  <si>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</si>
  <si>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</si>
  <si>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</si>
  <si>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</si>
  <si>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</si>
  <si>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</si>
  <si>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</si>
  <si>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</si>
  <si>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</si>
  <si>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</si>
  <si>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</si>
  <si>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</si>
  <si>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</si>
  <si>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</si>
  <si>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</si>
  <si>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</si>
  <si>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</si>
  <si>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</si>
  <si>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</si>
  <si>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</si>
  <si>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</si>
  <si>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</si>
  <si>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</si>
  <si>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</si>
  <si>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</si>
  <si>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</si>
  <si>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</si>
  <si>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</si>
  <si>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</si>
  <si>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</si>
  <si>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</si>
  <si>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</si>
  <si>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</si>
  <si>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</si>
  <si>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</si>
  <si>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</si>
  <si>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</si>
  <si>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</si>
  <si>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</si>
  <si>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</si>
  <si>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</si>
  <si>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</si>
  <si>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</si>
  <si>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</si>
  <si>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</si>
  <si>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</si>
  <si>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</si>
  <si>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</si>
  <si>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</si>
  <si>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</si>
  <si>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</si>
  <si>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</si>
  <si>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</si>
  <si>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</si>
  <si>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</si>
  <si>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</si>
  <si>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</si>
  <si>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</si>
  <si>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</si>
  <si>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</si>
  <si>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</si>
  <si>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</si>
  <si>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</si>
  <si>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</si>
  <si>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</si>
  <si>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</si>
  <si>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</si>
  <si>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</si>
  <si>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</si>
  <si>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</si>
  <si>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</si>
  <si>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</si>
  <si>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</si>
  <si>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</si>
  <si>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</si>
  <si>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</si>
  <si>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</si>
  <si>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</si>
  <si>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</si>
  <si>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</si>
  <si>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</si>
  <si>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</si>
  <si>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</si>
  <si>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</si>
  <si>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</si>
  <si>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</si>
  <si>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</si>
  <si>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</si>
  <si>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</si>
  <si>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</si>
  <si>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</si>
  <si>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</si>
  <si>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</si>
  <si>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</si>
  <si>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</si>
  <si>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</si>
  <si>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</si>
  <si>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</si>
  <si>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</si>
  <si>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</si>
  <si>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</si>
  <si>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</si>
  <si>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</si>
  <si>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</si>
  <si>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</si>
  <si>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</si>
  <si>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</si>
  <si>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</si>
  <si>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</si>
  <si>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</si>
  <si>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</si>
  <si>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</si>
  <si>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</si>
  <si>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</si>
  <si>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</si>
  <si>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</si>
  <si>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</si>
  <si>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</si>
  <si>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</si>
  <si>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</si>
  <si>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</si>
  <si>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</si>
  <si>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</si>
  <si>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</si>
  <si>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</si>
  <si>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</si>
  <si>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</si>
  <si>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</si>
  <si>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</si>
  <si>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</si>
  <si>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</si>
  <si>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</si>
  <si>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</si>
  <si>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</si>
  <si>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</si>
  <si>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</si>
  <si>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</si>
  <si>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</si>
  <si>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</si>
  <si>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</si>
  <si>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</si>
  <si>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</si>
  <si>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</si>
  <si>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</si>
  <si>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</si>
  <si>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</si>
  <si>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</si>
  <si>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</si>
  <si>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</si>
  <si>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</si>
  <si>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</si>
  <si>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</si>
  <si>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</si>
  <si>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</si>
  <si>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</si>
  <si>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</si>
  <si>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</si>
  <si>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</si>
  <si>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</si>
  <si>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</si>
  <si>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</si>
  <si>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</si>
  <si>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</si>
  <si>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</si>
  <si>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</si>
  <si>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</si>
  <si>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</si>
  <si>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</si>
  <si>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</si>
  <si>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</si>
  <si>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</si>
  <si>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</si>
  <si>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</si>
  <si>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</si>
  <si>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</si>
  <si>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</si>
  <si>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</si>
  <si>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</si>
  <si>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</si>
  <si>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</si>
  <si>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</si>
  <si>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</si>
  <si>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</si>
  <si>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</si>
  <si>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</si>
  <si>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</si>
  <si>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</si>
  <si>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</si>
  <si>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</si>
  <si>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</si>
  <si>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</si>
  <si>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</si>
  <si>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</si>
  <si>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</si>
  <si>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</si>
  <si>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</si>
  <si>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</si>
  <si>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</si>
  <si>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</si>
  <si>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</si>
  <si>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</si>
  <si>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</si>
  <si>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</si>
  <si>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</si>
  <si>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</si>
  <si>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</si>
  <si>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</si>
  <si>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</si>
  <si>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</si>
  <si>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</si>
  <si>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</si>
  <si>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</si>
  <si>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</si>
  <si>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</si>
  <si>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</si>
  <si>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</si>
  <si>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</si>
  <si>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</si>
  <si>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</si>
  <si>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</si>
  <si>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</si>
  <si>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</si>
  <si>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</si>
  <si>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</si>
  <si>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</si>
  <si>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</si>
  <si>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</si>
  <si>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</si>
  <si>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</si>
  <si>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</si>
  <si>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</si>
  <si>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</si>
  <si>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</si>
  <si>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</si>
  <si>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</si>
  <si>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</si>
  <si>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</si>
  <si>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</si>
  <si>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</si>
  <si>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</si>
  <si>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</si>
  <si>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</si>
  <si>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</si>
  <si>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</si>
  <si>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</si>
  <si>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</si>
  <si>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</si>
  <si>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</si>
  <si>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</si>
  <si>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</si>
  <si>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</si>
  <si>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</si>
  <si>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</si>
  <si>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</si>
  <si>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</si>
  <si>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</si>
  <si>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</si>
  <si>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</si>
  <si>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</si>
  <si>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</si>
  <si>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</si>
  <si>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</si>
  <si>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</si>
  <si>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</si>
  <si>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</si>
  <si>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</si>
  <si>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</si>
  <si>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</si>
  <si>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</si>
  <si>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</si>
  <si>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</si>
  <si>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</si>
  <si>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</si>
  <si>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</si>
  <si>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</si>
  <si>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</si>
  <si>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</si>
  <si>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</si>
  <si>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</si>
  <si>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</si>
  <si>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</si>
  <si>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川崎市中原区大倉町１０番地</t>
    <phoneticPr fontId="3"/>
  </si>
  <si>
    <t>三菱ふそうトラック・バス株式会社
生産本部生産・計画統括部長　馬場高史</t>
    <phoneticPr fontId="3"/>
  </si>
  <si>
    <t>044-330-7700</t>
    <phoneticPr fontId="3"/>
  </si>
  <si>
    <t>横浜ロジスティックスパーク</t>
    <phoneticPr fontId="3"/>
  </si>
  <si>
    <t>横浜市鶴見区大黒町9-18　横浜ﾛｼﾞｽﾃｨｯｸｽ･ﾊﾟｰｸA棟7F</t>
    <phoneticPr fontId="3"/>
  </si>
  <si>
    <t>トラック・バス及びそのコンポーネント</t>
    <phoneticPr fontId="3"/>
  </si>
  <si>
    <t>木くず－破砕－バイオマス発電燃料
廃プラ－破砕－再生ーRPF
廃プラー破砕ー圧縮固化ーRPF</t>
    <rPh sb="12" eb="14">
      <t>ハツデン</t>
    </rPh>
    <rPh sb="14" eb="16">
      <t>ネンリョウ</t>
    </rPh>
    <rPh sb="25" eb="27">
      <t>サイセイ</t>
    </rPh>
    <rPh sb="33" eb="34">
      <t>ハイ</t>
    </rPh>
    <rPh sb="37" eb="39">
      <t>ハサイ</t>
    </rPh>
    <rPh sb="40" eb="44">
      <t>アッシュクコカ</t>
    </rPh>
    <phoneticPr fontId="3"/>
  </si>
  <si>
    <t>　　工場長－→特別管理産業廃棄物管理責任者
　　　　　　　｜
　　　　　　　　→　廃棄物管理部門（マニフェスト管理）
　　　　　　　｜
　　　　　　　　→　廃棄物発生部門</t>
    <phoneticPr fontId="3"/>
  </si>
  <si>
    <t>梱包資材のリターナブル化
パレット買い取り業者のリサーチ、販売</t>
    <rPh sb="0" eb="4">
      <t>コンポウシザイ</t>
    </rPh>
    <rPh sb="11" eb="12">
      <t>カ</t>
    </rPh>
    <rPh sb="17" eb="18">
      <t>カ</t>
    </rPh>
    <rPh sb="19" eb="20">
      <t>ト</t>
    </rPh>
    <rPh sb="21" eb="23">
      <t>ギョウシャ</t>
    </rPh>
    <rPh sb="29" eb="31">
      <t>ハンバイ</t>
    </rPh>
    <phoneticPr fontId="3"/>
  </si>
  <si>
    <t>廃棄物の種類毎の分別はもちろんのこと、有価・廃棄・リターナブルの分別、引渡し量の追跡</t>
    <phoneticPr fontId="3"/>
  </si>
  <si>
    <t>現在の取り組みの継続</t>
    <rPh sb="0" eb="2">
      <t>ゲンザイ</t>
    </rPh>
    <rPh sb="3" eb="4">
      <t>ト</t>
    </rPh>
    <rPh sb="5" eb="6">
      <t>ク</t>
    </rPh>
    <rPh sb="8" eb="10">
      <t>ケイゾク</t>
    </rPh>
    <phoneticPr fontId="3"/>
  </si>
  <si>
    <t>現在の取り組みの継続・促進</t>
    <rPh sb="0" eb="2">
      <t>ゲンザイ</t>
    </rPh>
    <rPh sb="3" eb="4">
      <t>ト</t>
    </rPh>
    <rPh sb="5" eb="6">
      <t>ク</t>
    </rPh>
    <rPh sb="8" eb="10">
      <t>ケイゾク</t>
    </rPh>
    <rPh sb="11" eb="13">
      <t>ソクシン</t>
    </rPh>
    <phoneticPr fontId="3"/>
  </si>
  <si>
    <t>令和    6年    6月    10日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</si>
</sst>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84313" y="2209800"/>
          <a:ext cx="409575"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84313" y="2190750"/>
          <a:ext cx="409575"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16" zoomScale="70" zoomScaleNormal="115" zoomScaleSheetLayoutView="70" workbookViewId="0">
      <selection activeCell="P36" sqref="P36"/>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457</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2903</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143</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601688</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5</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451</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2</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2607.5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2</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2660.4</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455</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2607.5</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2607.5</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2607.5</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2660.4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2660.4</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2660.4</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横浜ロジスティックスパーク</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5"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zoomScale="80" zoomScaleNormal="80" workbookViewId="0">
      <selection activeCell="F30" sqref="F30: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212.1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207.2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212.1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212.1</v>
      </c>
      <c r="P27" s="863"/>
      <c r="Q27" s="863"/>
      <c r="R27" s="863"/>
      <c r="S27" s="59" t="s">
        <v>38</v>
      </c>
      <c r="T27" s="80"/>
      <c r="U27" s="80"/>
      <c r="X27" s="78" t="s">
        <v>39</v>
      </c>
      <c r="Y27" s="81"/>
      <c r="AG27" s="68"/>
      <c r="AH27" s="68"/>
      <c r="AI27" s="68"/>
      <c r="AJ27" s="68"/>
      <c r="AK27" s="905">
        <f>+AG18+O27</f>
        <v>212.1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212.1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207.2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207.2</v>
      </c>
      <c r="G30" s="875"/>
      <c r="H30" s="234" t="s">
        <v>198</v>
      </c>
      <c r="L30" s="872"/>
      <c r="O30" s="71"/>
      <c r="Q30" s="862">
        <f>+ROUND(Z28,1)+ROUND(Z29,1)+ROUND(Z30,1)</f>
        <v>212.1</v>
      </c>
      <c r="R30" s="863"/>
      <c r="S30" s="863"/>
      <c r="T30" s="863"/>
      <c r="U30" s="59" t="s">
        <v>16</v>
      </c>
      <c r="X30" s="860" t="s">
        <v>186</v>
      </c>
      <c r="Y30" s="861"/>
      <c r="Z30" s="853"/>
      <c r="AA30" s="854"/>
      <c r="AB30" s="854"/>
      <c r="AC30" s="854"/>
      <c r="AD30" s="854"/>
      <c r="AE30" s="59" t="s">
        <v>13</v>
      </c>
      <c r="AK30" s="814">
        <v>212.1</v>
      </c>
      <c r="AL30" s="815"/>
      <c r="AM30" s="815"/>
      <c r="AN30" s="815"/>
      <c r="AO30" s="67" t="s">
        <v>13</v>
      </c>
      <c r="AR30" s="921"/>
      <c r="AS30" s="918"/>
      <c r="AT30" s="918"/>
      <c r="AU30" s="919"/>
    </row>
    <row r="31" spans="2:48" ht="27" customHeight="1" thickTop="1" thickBot="1" x14ac:dyDescent="0.2">
      <c r="B31" s="888" t="s">
        <v>375</v>
      </c>
      <c r="C31" s="839"/>
      <c r="D31" s="839"/>
      <c r="E31" s="840"/>
      <c r="F31" s="874">
        <v>207.2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zoomScale="80" zoomScaleNormal="80" workbookViewId="0">
      <selection activeCell="AW26" sqref="AW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2448.3000000000002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2400.3000000000002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2448.3000000000002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2448.3000000000002</v>
      </c>
      <c r="P27" s="863"/>
      <c r="Q27" s="863"/>
      <c r="R27" s="863"/>
      <c r="S27" s="59" t="s">
        <v>38</v>
      </c>
      <c r="T27" s="80"/>
      <c r="U27" s="80"/>
      <c r="X27" s="78" t="s">
        <v>39</v>
      </c>
      <c r="Y27" s="81"/>
      <c r="AG27" s="68"/>
      <c r="AH27" s="68"/>
      <c r="AI27" s="68"/>
      <c r="AJ27" s="68"/>
      <c r="AK27" s="905">
        <f>+AG18+O27</f>
        <v>2448.3000000000002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2448.3000000000002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2400.3000000000002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2400.3000000000002</v>
      </c>
      <c r="G30" s="875"/>
      <c r="H30" s="234" t="s">
        <v>198</v>
      </c>
      <c r="L30" s="872"/>
      <c r="O30" s="71"/>
      <c r="Q30" s="862">
        <f>+ROUND(Z28,1)+ROUND(Z29,1)+ROUND(Z30,1)</f>
        <v>2448.3000000000002</v>
      </c>
      <c r="R30" s="863"/>
      <c r="S30" s="863"/>
      <c r="T30" s="863"/>
      <c r="U30" s="59" t="s">
        <v>16</v>
      </c>
      <c r="X30" s="860" t="s">
        <v>186</v>
      </c>
      <c r="Y30" s="861"/>
      <c r="Z30" s="853"/>
      <c r="AA30" s="854"/>
      <c r="AB30" s="854"/>
      <c r="AC30" s="854"/>
      <c r="AD30" s="854"/>
      <c r="AE30" s="59" t="s">
        <v>13</v>
      </c>
      <c r="AK30" s="814">
        <v>2448.3000000000002</v>
      </c>
      <c r="AL30" s="815"/>
      <c r="AM30" s="815"/>
      <c r="AN30" s="815"/>
      <c r="AO30" s="67" t="s">
        <v>13</v>
      </c>
      <c r="AR30" s="921"/>
      <c r="AS30" s="918"/>
      <c r="AT30" s="918"/>
      <c r="AU30" s="919"/>
    </row>
    <row r="31" spans="2:48" ht="27" customHeight="1" thickTop="1" thickBot="1" x14ac:dyDescent="0.2">
      <c r="B31" s="888" t="s">
        <v>375</v>
      </c>
      <c r="C31" s="839"/>
      <c r="D31" s="839"/>
      <c r="E31" s="840"/>
      <c r="F31" s="874">
        <v>2400.3000000000002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横浜ロジスティックスパーク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60" zoomScaleNormal="60" workbookViewId="0">
      <selection activeCell="AB45" sqref="AB45"/>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横浜ロジスティックスパーク</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207.2</v>
      </c>
      <c r="M9" s="507">
        <f>IF(OR(ｷ.紙くず!F24&gt;0,ｷ.紙くず!F24&lt;0),ｷ.紙くず!F24,IF(M$19&gt;0,"0",0))</f>
        <v>0</v>
      </c>
      <c r="N9" s="507">
        <f>IF(OR(ｸ.木くず!F24&gt;0,ｸ.木くず!F24&lt;0),ｸ.木くず!F24,IF(N$19&gt;0,"0",0))</f>
        <v>2400.3000000000002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2607.5</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207.2</v>
      </c>
      <c r="M14" s="513">
        <f>IF(OR(ｷ.紙くず!F29&gt;0,ｷ.紙くず!F29&lt;0),ｷ.紙くず!F29,IF(M$19&gt;0,"0",0))</f>
        <v>0</v>
      </c>
      <c r="N14" s="513">
        <f>IF(OR(ｸ.木くず!F29&gt;0,ｸ.木くず!F29&lt;0),ｸ.木くず!F29,IF(N$19&gt;0,"0",0))</f>
        <v>2400.3000000000002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2607.5</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207.2</v>
      </c>
      <c r="M15" s="513">
        <f>IF(OR(ｷ.紙くず!F30&gt;0,ｷ.紙くず!F30&lt;0),ｷ.紙くず!F30,IF(M$19&gt;0,"0",0))</f>
        <v>0</v>
      </c>
      <c r="N15" s="513">
        <f>IF(OR(ｸ.木くず!F30&gt;0,ｸ.木くず!F30&lt;0),ｸ.木くず!F30,IF(N$19&gt;0,"0",0))</f>
        <v>2400.3000000000002</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2607.5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207.2</v>
      </c>
      <c r="M16" s="513">
        <f>IF(OR(ｷ.紙くず!F31&gt;0,ｷ.紙くず!F31&lt;0),ｷ.紙くず!F31,IF(M$19&gt;0,"0",0))</f>
        <v>0</v>
      </c>
      <c r="N16" s="513">
        <f>IF(OR(ｸ.木くず!F31&gt;0,ｸ.木くず!F31&lt;0),ｸ.木くず!F31,IF(N$19&gt;0,"0",0))</f>
        <v>2400.3000000000002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2607.5</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212.1</v>
      </c>
      <c r="M19" s="519">
        <f t="shared" si="1"/>
        <v>0</v>
      </c>
      <c r="N19" s="519">
        <f t="shared" si="1"/>
        <v>2448.3000000000002</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2660.4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212.1</v>
      </c>
      <c r="M37" s="554">
        <f t="shared" si="8"/>
        <v>0</v>
      </c>
      <c r="N37" s="554">
        <f t="shared" si="8"/>
        <v>2448.3000000000002</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2660.4</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212.1</v>
      </c>
      <c r="M38" s="545">
        <f t="shared" si="9"/>
        <v>0</v>
      </c>
      <c r="N38" s="545">
        <f t="shared" si="9"/>
        <v>2448.3000000000002</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2660.4</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212.1</v>
      </c>
      <c r="M39" s="548">
        <f>+ｷ.紙くず!$Z$28</f>
        <v>0</v>
      </c>
      <c r="N39" s="548">
        <f>+ｸ.木くず!$Z$28</f>
        <v>2448.3000000000002</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2660.4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212.1</v>
      </c>
      <c r="M43" s="557">
        <f>+ｷ.紙くず!$AK$27</f>
        <v>0</v>
      </c>
      <c r="N43" s="557">
        <f>+ｸ.木くず!$AK$27</f>
        <v>2448.3000000000002</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2660.4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212.1</v>
      </c>
      <c r="M44" s="560">
        <f>+ｷ.紙くず!$AK$30</f>
        <v>0</v>
      </c>
      <c r="N44" s="560">
        <f>+ｸ.木くず!$AK$30</f>
        <v>2448.3000000000002</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2660.4</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212.1</v>
      </c>
      <c r="M45" s="563">
        <f>+ｷ.紙くず!$AR$24</f>
        <v>0</v>
      </c>
      <c r="N45" s="563">
        <f>+ｸ.木くず!$AR$24</f>
        <v>2448.3000000000002</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2660.4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419.29999999999995</v>
      </c>
      <c r="M55" s="634">
        <f t="shared" si="10"/>
        <v>0</v>
      </c>
      <c r="N55" s="634">
        <f t="shared" si="10"/>
        <v>4848.6000000000004</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0</v>
      </c>
      <c r="AA55" s="633">
        <f>+AA9+AA19+AA20</f>
        <v>5267.9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10日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川崎市中原区大倉町１０番地</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三菱ふそうトラック・バス株式会社
生産本部生産・計画統括部長　馬場高史</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044-330-7700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横浜ロジスティックスパーク</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2903</v>
      </c>
      <c r="Q25" s="989"/>
      <c r="R25" s="989"/>
      <c r="S25" s="989"/>
      <c r="T25" s="989"/>
      <c r="U25" s="990"/>
    </row>
    <row r="26" spans="1:22" ht="26.25" customHeight="1" x14ac:dyDescent="0.15">
      <c r="C26" s="1002" t="s">
        <v>11</v>
      </c>
      <c r="D26" s="1003"/>
      <c r="E26" s="1004"/>
      <c r="F26" s="1021" t="str">
        <f>+表紙!F50</f>
        <v>横浜市鶴見区大黒町9-18　横浜ﾛｼﾞｽﾃｨｯｸｽ･ﾊﾟｰｸA棟7F</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Ｅ31－輸送用機械器具製造業</v>
      </c>
      <c r="G30" s="992"/>
      <c r="H30" s="992"/>
      <c r="I30" s="992"/>
      <c r="J30" s="992"/>
      <c r="K30" s="992"/>
      <c r="L30" s="282" t="s">
        <v>48</v>
      </c>
      <c r="M30" s="282"/>
      <c r="N30" s="993" t="str">
        <f>IF(COUNTA(表紙!N54)=1,+表紙!N54,"")</f>
        <v>トラック・バス及びそのコンポーネント</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601688</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5</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2607.5</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梱包資材のリターナブル化
パレット買い取り業者のリサーチ、販売</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2660.4</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現在の取り組みの継続・促進</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廃棄物の種類毎の分別はもちろんのこと、有価・廃棄・リターナブルの分別、引渡し量の追跡</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現在の取り組みの継続</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2607.5</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2607.5</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2607.5</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2660.4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2660.4</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2660.4</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Metadata/LabelInfo.xml><?xml version="1.0" encoding="utf-8"?>
<clbl:labelList xmlns:clbl="http://schemas.microsoft.com/office/2020/mipLabelMetadata">
  <clbl:label id="{b97ea58d-47e6-47cc-9ab7-39ab03def869}" enabled="1" method="Standard" siteId="{505cca53-5750-4134-9501-8d52d5df3c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2024-06-11T04:18:46Z</dcterms:created>
  <dcterms:modified xsi:type="dcterms:W3CDTF">2024-09-09T10:26:56Z</dcterms:modified>
</cp:coreProperties>
</file>