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150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<sst xmlns="http://schemas.openxmlformats.org/spreadsheetml/2006/main" count="3273" uniqueCount="460">
  <si>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</si>
  <si>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</si>
  <si>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</si>
  <si>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</si>
  <si>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</si>
  <si>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</si>
  <si>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</si>
  <si>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</si>
  <si>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</si>
  <si>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</si>
  <si>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</si>
  <si>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</si>
  <si>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</si>
  <si>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</si>
  <si>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</si>
  <si>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</si>
  <si>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</si>
  <si>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</si>
  <si>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</si>
  <si>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</si>
  <si>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</si>
  <si>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</si>
  <si>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</si>
  <si>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</si>
  <si>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</si>
  <si>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</si>
  <si>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</si>
  <si>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</si>
  <si>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</si>
  <si>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</si>
  <si>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</si>
  <si>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</si>
  <si>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</si>
  <si>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</si>
  <si>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</si>
  <si>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</si>
  <si>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</si>
  <si>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</si>
  <si>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</si>
  <si>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</si>
  <si>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</si>
  <si>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</si>
  <si>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</si>
  <si>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</si>
  <si>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</si>
  <si>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</si>
  <si>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</si>
  <si>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</si>
  <si>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</si>
  <si>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</si>
  <si>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</si>
  <si>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</si>
  <si>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</si>
  <si>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</si>
  <si>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</si>
  <si>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</si>
  <si>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</si>
  <si>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</si>
  <si>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</si>
  <si>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</si>
  <si>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</si>
  <si>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</si>
  <si>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</si>
  <si>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</si>
  <si>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</si>
  <si>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</si>
  <si>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</si>
  <si>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</si>
  <si>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</si>
  <si>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</si>
  <si>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</si>
  <si>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</si>
  <si>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</si>
  <si>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</si>
  <si>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</si>
  <si>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</si>
  <si>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</si>
  <si>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</si>
  <si>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</si>
  <si>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</si>
  <si>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</si>
  <si>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</si>
  <si>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</si>
  <si>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</si>
  <si>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</si>
  <si>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</si>
  <si>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</si>
  <si>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</si>
  <si>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</si>
  <si>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</si>
  <si>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</si>
  <si>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</si>
  <si>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</si>
  <si>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</si>
  <si>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</si>
  <si>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</si>
  <si>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</si>
  <si>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</si>
  <si>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</si>
  <si>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</si>
  <si>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</si>
  <si>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</si>
  <si>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</si>
  <si>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</si>
  <si>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</si>
  <si>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</si>
  <si>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</si>
  <si>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</si>
  <si>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</si>
  <si>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</si>
  <si>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</si>
  <si>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</si>
  <si>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</si>
  <si>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</si>
  <si>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</si>
  <si>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</si>
  <si>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</si>
  <si>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</si>
  <si>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</si>
  <si>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</si>
  <si>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</si>
  <si>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</si>
  <si>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</si>
  <si>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</si>
  <si>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</si>
  <si>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</si>
  <si>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</si>
  <si>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</si>
  <si>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</si>
  <si>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</si>
  <si>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</si>
  <si>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</si>
  <si>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</si>
  <si>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</si>
  <si>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</si>
  <si>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</si>
  <si>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</si>
  <si>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</si>
  <si>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</si>
  <si>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</si>
  <si>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</si>
  <si>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</si>
  <si>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</si>
  <si>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</si>
  <si>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</si>
  <si>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</si>
  <si>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</si>
  <si>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</si>
  <si>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</si>
  <si>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</si>
  <si>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</si>
  <si>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</si>
  <si>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</si>
  <si>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</si>
  <si>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</si>
  <si>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</si>
  <si>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</si>
  <si>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</si>
  <si>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</si>
  <si>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</si>
  <si>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</si>
  <si>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</si>
  <si>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</si>
  <si>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</si>
  <si>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</si>
  <si>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</si>
  <si>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</si>
  <si>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</si>
  <si>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</si>
  <si>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</si>
  <si>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</si>
  <si>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</si>
  <si>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</si>
  <si>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</si>
  <si>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</si>
  <si>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</si>
  <si>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</si>
  <si>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</si>
  <si>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</si>
  <si>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</si>
  <si>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</si>
  <si>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</si>
  <si>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</si>
  <si>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</si>
  <si>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</si>
  <si>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</si>
  <si>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</si>
  <si>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</si>
  <si>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</si>
  <si>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</si>
  <si>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</si>
  <si>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</si>
  <si>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</si>
  <si>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</si>
  <si>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</si>
  <si>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</si>
  <si>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</si>
  <si>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</si>
  <si>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</si>
  <si>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</si>
  <si>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</si>
  <si>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</si>
  <si>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</si>
  <si>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</si>
  <si>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</si>
  <si>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</si>
  <si>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</si>
  <si>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</si>
  <si>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</si>
  <si>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</si>
  <si>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</si>
  <si>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</si>
  <si>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</si>
  <si>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</si>
  <si>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</si>
  <si>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</si>
  <si>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</si>
  <si>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</si>
  <si>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</si>
  <si>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</si>
  <si>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</si>
  <si>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</si>
  <si>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</si>
  <si>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</si>
  <si>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</si>
  <si>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</si>
  <si>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</si>
  <si>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</si>
  <si>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</si>
  <si>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</si>
  <si>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</si>
  <si>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</si>
  <si>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</si>
  <si>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</si>
  <si>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</si>
  <si>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</si>
  <si>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</si>
  <si>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</si>
  <si>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</si>
  <si>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</si>
  <si>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</si>
  <si>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</si>
  <si>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</si>
  <si>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</si>
  <si>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</si>
  <si>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</si>
  <si>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</si>
  <si>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</si>
  <si>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</si>
  <si>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</si>
  <si>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</si>
  <si>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</si>
  <si>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</si>
  <si>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</si>
  <si>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</si>
  <si>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</si>
  <si>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</si>
  <si>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</si>
  <si>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</si>
  <si>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</si>
  <si>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</si>
  <si>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</si>
  <si>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</si>
  <si>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</si>
  <si>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</si>
  <si>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</si>
  <si>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</si>
  <si>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</si>
  <si>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</si>
  <si>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</si>
  <si>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</si>
  <si>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</si>
  <si>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</si>
  <si>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</si>
  <si>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</si>
  <si>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</si>
  <si>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</si>
  <si>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</si>
  <si>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</si>
  <si>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</si>
  <si>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</si>
  <si>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</si>
  <si>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</si>
  <si>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</si>
  <si>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</si>
  <si>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</si>
  <si>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</si>
  <si>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</si>
  <si>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</si>
  <si>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</si>
  <si>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</si>
  <si>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</si>
  <si>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</si>
  <si>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</si>
  <si>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</si>
  <si>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</si>
  <si>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</si>
  <si>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</si>
  <si>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</si>
  <si>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</si>
  <si>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</si>
  <si>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</si>
  <si>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</si>
  <si>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</si>
  <si>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</si>
  <si>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</si>
  <si>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</si>
  <si>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</si>
  <si>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</si>
  <si>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</si>
  <si>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</si>
  <si>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</si>
  <si>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</si>
  <si>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</si>
  <si>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</si>
  <si>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</si>
  <si>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</si>
  <si>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</si>
  <si>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</si>
  <si>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</si>
  <si>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</si>
  <si>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</si>
  <si>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</si>
  <si>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</si>
  <si>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</si>
  <si>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</si>
  <si>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</si>
  <si>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</si>
  <si>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</si>
  <si>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</si>
  <si>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</si>
  <si>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</si>
  <si>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</si>
  <si>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</si>
  <si>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</si>
  <si>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</si>
  <si>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</si>
  <si>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</si>
  <si>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</si>
  <si>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</si>
  <si>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</si>
  <si>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</si>
  <si>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</si>
  <si>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</si>
  <si>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</si>
  <si>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</si>
  <si>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</si>
  <si>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</si>
  <si>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</si>
  <si>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</si>
  <si>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</si>
  <si>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</si>
  <si>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</si>
  <si>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</si>
  <si>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</si>
  <si>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</si>
  <si>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</si>
  <si>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</si>
  <si>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</si>
  <si>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</si>
  <si>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</si>
  <si>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</si>
  <si>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</si>
  <si>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</si>
  <si>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</si>
  <si>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</si>
  <si>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</si>
  <si>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</si>
  <si>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</si>
  <si>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</si>
  <si>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</si>
  <si>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</si>
  <si>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</si>
  <si>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</si>
  <si>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</si>
  <si>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</si>
  <si>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</si>
  <si>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</si>
  <si>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</si>
  <si>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</si>
  <si>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</si>
  <si>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</si>
  <si>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</si>
  <si>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</si>
  <si>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</si>
  <si>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</si>
  <si>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</si>
  <si>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</si>
  <si>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</si>
  <si>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</si>
  <si>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</si>
  <si>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</si>
  <si>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</si>
  <si>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</si>
  <si>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</si>
  <si>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</si>
  <si>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</si>
  <si>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</si>
  <si>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</si>
  <si>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</si>
  <si>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</si>
  <si>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</si>
  <si>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</si>
  <si>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</si>
  <si>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</si>
  <si>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</si>
  <si>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</si>
  <si>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</si>
  <si>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</si>
  <si>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</si>
  <si>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</si>
  <si>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</si>
  <si>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</si>
  <si>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</si>
  <si>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</si>
  <si>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</si>
  <si>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</si>
  <si>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</si>
  <si>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</si>
  <si>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</si>
  <si>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</si>
  <si>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</si>
  <si>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</si>
  <si>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</si>
  <si>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</si>
  <si>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</si>
  <si>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</si>
  <si>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</si>
  <si>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</si>
  <si>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</si>
  <si>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</si>
  <si>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</si>
  <si>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</si>
  <si>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</si>
  <si>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</si>
  <si>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</si>
  <si>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</si>
  <si>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</si>
  <si>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</si>
  <si>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</si>
  <si>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</si>
  <si>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</si>
  <si>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</si>
  <si>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</si>
  <si>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</si>
  <si>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</si>
  <si>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</si>
  <si>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</si>
  <si>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</si>
  <si>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</si>
  <si>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</si>
  <si>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〒467-0852
愛知県名古屋市瑞穂区明前町8番18号</t>
  </si>
  <si>
    <t>株式会社ダイセキ環境ソリューション
代表取締役　山本　浩也</t>
  </si>
  <si>
    <t>株式会社ダイセキ環境ソリューション　横浜恵比須リサイクルセンター</t>
  </si>
  <si>
    <t>横浜市神奈川区恵比須町5番地13</t>
  </si>
  <si>
    <t>052-819-5310</t>
  </si>
  <si>
    <t>横浜市長</t>
  </si>
  <si>
    <t>Ｒ－サービス業（他に分類されないもの）</t>
  </si>
  <si>
    <t>廃棄物処理業
その他のサービス業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</si>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</sst>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3" zoomScaleNormal="100" zoomScaleSheetLayoutView="100" workbookViewId="0">
      <selection activeCell="M49" sqref="M4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875" style="21" customWidth="1"/>
    <col min="7" max="7" width="6.875" style="21" customWidth="1"/>
    <col min="8" max="8" width="13.875" style="21" customWidth="1"/>
    <col min="9" max="9" width="5.875" style="21" customWidth="1"/>
    <col min="10" max="10" width="3.875" style="21" customWidth="1"/>
    <col min="11" max="11" width="10.875" style="21" customWidth="1"/>
    <col min="12" max="12" width="6.875" style="21" customWidth="1"/>
    <col min="13" max="13" width="7.875" style="21" customWidth="1"/>
    <col min="14" max="14" width="6.875" style="21" customWidth="1"/>
    <col min="15" max="15" width="7.875" style="21" customWidth="1"/>
    <col min="16" max="16" width="2.125" style="21" customWidth="1"/>
    <col min="17" max="18" width="9" style="21"/>
    <col min="19" max="19" width="10.875" style="21" customWidth="1"/>
    <col min="20" max="20" width="9" style="21"/>
    <col min="21" max="21" width="13.375" style="21" customWidth="1"/>
    <col min="22" max="27" width="9" style="21"/>
    <col min="28" max="28" width="33.8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459</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v>45471</v>
      </c>
      <c r="M34" s="475"/>
      <c r="N34" s="475"/>
      <c r="O34" s="476"/>
      <c r="Q34" s="20"/>
      <c r="R34" s="20"/>
      <c r="S34" s="20"/>
    </row>
    <row r="35" spans="1:19" ht="11.25" customHeight="1" x14ac:dyDescent="0.15">
      <c r="C35" s="78"/>
      <c r="O35" s="80"/>
      <c r="Q35" s="20"/>
      <c r="R35" s="20"/>
      <c r="S35" s="20"/>
    </row>
    <row r="36" spans="1:19" ht="13.5" x14ac:dyDescent="0.15">
      <c r="C36" s="442" t="s">
        <v>456</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451</v>
      </c>
      <c r="K39" s="454"/>
      <c r="L39" s="455"/>
      <c r="M39" s="455"/>
      <c r="N39" s="455"/>
      <c r="O39" s="456"/>
      <c r="Q39" s="20"/>
      <c r="R39" s="20"/>
    </row>
    <row r="40" spans="1:19" ht="26.25" customHeight="1" x14ac:dyDescent="0.15">
      <c r="C40" s="78"/>
      <c r="H40" s="23" t="s">
        <v>7</v>
      </c>
      <c r="I40" s="23"/>
      <c r="J40" s="454" t="s">
        <v>452</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453</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2931</v>
      </c>
      <c r="N48" s="481"/>
      <c r="O48" s="482"/>
    </row>
    <row r="49" spans="3:21" ht="18" customHeight="1" x14ac:dyDescent="0.15">
      <c r="C49" s="431" t="s">
        <v>11</v>
      </c>
      <c r="D49" s="463"/>
      <c r="E49" s="464"/>
      <c r="F49" s="450" t="s">
        <v>454</v>
      </c>
      <c r="G49" s="451"/>
      <c r="H49" s="451"/>
      <c r="I49" s="451"/>
      <c r="J49" s="451"/>
      <c r="K49" s="451"/>
      <c r="L49" s="126" t="s">
        <v>172</v>
      </c>
      <c r="M49" s="394"/>
      <c r="N49" s="483"/>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457</v>
      </c>
      <c r="G52" s="514"/>
      <c r="H52" s="514"/>
      <c r="I52" s="514"/>
      <c r="J52" s="30" t="s">
        <v>47</v>
      </c>
      <c r="K52" s="30"/>
      <c r="L52" s="515" t="s">
        <v>458</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v>20243</v>
      </c>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4</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6605</v>
      </c>
      <c r="I63" s="241" t="s">
        <v>4</v>
      </c>
      <c r="J63" s="499" t="s">
        <v>324</v>
      </c>
      <c r="K63" s="500"/>
      <c r="L63" s="501"/>
      <c r="M63" s="497">
        <f>+別紙!AA14</f>
        <v>6605</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6605</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2"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0" width="9" style="40"/>
    <col min="51" max="51" width="49.8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1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N25"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284</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v>0</v>
      </c>
      <c r="G15" s="558"/>
      <c r="H15" s="558"/>
      <c r="I15" s="44" t="s">
        <v>13</v>
      </c>
      <c r="J15" s="53"/>
      <c r="K15" s="56"/>
      <c r="L15" s="53"/>
      <c r="M15" s="556"/>
      <c r="N15" s="56"/>
      <c r="P15" s="580">
        <v>0</v>
      </c>
      <c r="Q15" s="584"/>
      <c r="R15" s="584"/>
      <c r="S15" s="584"/>
      <c r="T15" s="52" t="s">
        <v>13</v>
      </c>
      <c r="U15" s="53"/>
      <c r="V15" s="53"/>
      <c r="W15" s="53"/>
      <c r="X15" s="53"/>
      <c r="Y15"/>
      <c r="Z15"/>
      <c r="AA15"/>
      <c r="AB15"/>
      <c r="AC15" s="56"/>
      <c r="AH15" s="603">
        <v>0</v>
      </c>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v>0</v>
      </c>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360</v>
      </c>
      <c r="E24" s="558"/>
      <c r="F24" s="558"/>
      <c r="G24" s="195" t="s">
        <v>198</v>
      </c>
      <c r="H24" s="547">
        <f>+F12</f>
        <v>284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284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284</v>
      </c>
      <c r="Q27" s="607"/>
      <c r="R27" s="607"/>
      <c r="S27" s="607"/>
      <c r="T27" s="44" t="s">
        <v>38</v>
      </c>
      <c r="U27" s="64"/>
      <c r="V27" s="64"/>
      <c r="Y27" s="62" t="s">
        <v>39</v>
      </c>
      <c r="Z27" s="65"/>
      <c r="AH27" s="53"/>
      <c r="AI27" s="53"/>
      <c r="AJ27" s="53"/>
      <c r="AK27" s="53"/>
      <c r="AL27" s="577">
        <f>+AH18+P27</f>
        <v>284</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284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360</v>
      </c>
      <c r="E29" s="558"/>
      <c r="F29" s="558"/>
      <c r="G29" s="195" t="s">
        <v>198</v>
      </c>
      <c r="H29" s="547">
        <f>+AL27</f>
        <v>284</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284</v>
      </c>
      <c r="S30" s="607"/>
      <c r="T30" s="607"/>
      <c r="U30" s="607"/>
      <c r="V30" s="44" t="s">
        <v>16</v>
      </c>
      <c r="Y30" s="562" t="s">
        <v>186</v>
      </c>
      <c r="Z30" s="563"/>
      <c r="AA30" s="603">
        <v>0</v>
      </c>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360</v>
      </c>
      <c r="E31" s="558"/>
      <c r="F31" s="558"/>
      <c r="G31" s="195" t="s">
        <v>198</v>
      </c>
      <c r="H31" s="547">
        <f>+AS24</f>
        <v>284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AL30" sqref="AL30:AO3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137.5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v>0</v>
      </c>
      <c r="G15" s="558"/>
      <c r="H15" s="558"/>
      <c r="I15" s="44" t="s">
        <v>13</v>
      </c>
      <c r="J15" s="53"/>
      <c r="K15" s="56"/>
      <c r="L15" s="53"/>
      <c r="M15" s="556"/>
      <c r="N15" s="56"/>
      <c r="P15" s="580">
        <v>0</v>
      </c>
      <c r="Q15" s="584"/>
      <c r="R15" s="584"/>
      <c r="S15" s="584"/>
      <c r="T15" s="52" t="s">
        <v>13</v>
      </c>
      <c r="U15" s="53"/>
      <c r="V15" s="53"/>
      <c r="W15" s="53"/>
      <c r="X15" s="53"/>
      <c r="Y15"/>
      <c r="Z15"/>
      <c r="AA15"/>
      <c r="AB15"/>
      <c r="AC15" s="56"/>
      <c r="AH15" s="603">
        <v>0</v>
      </c>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6245</v>
      </c>
      <c r="E24" s="558"/>
      <c r="F24" s="558"/>
      <c r="G24" s="195" t="s">
        <v>198</v>
      </c>
      <c r="H24" s="547">
        <f>+F12</f>
        <v>137.5</v>
      </c>
      <c r="I24" s="548"/>
      <c r="J24" s="195" t="s">
        <v>198</v>
      </c>
      <c r="K24" s="56"/>
      <c r="L24" s="53"/>
      <c r="M24" s="557"/>
      <c r="P24" s="603">
        <v>0</v>
      </c>
      <c r="Q24" s="608"/>
      <c r="R24" s="608"/>
      <c r="S24" s="608"/>
      <c r="T24" s="44" t="s">
        <v>13</v>
      </c>
      <c r="U24"/>
      <c r="V24"/>
      <c r="W24"/>
      <c r="X24"/>
      <c r="AC24" s="53"/>
      <c r="AD24" s="53"/>
      <c r="AE24"/>
      <c r="AF24"/>
      <c r="AG24"/>
      <c r="AH24"/>
      <c r="AI24" s="258"/>
      <c r="AJ24"/>
      <c r="AK24" s="53"/>
      <c r="AL24" s="141"/>
      <c r="AM24" s="53"/>
      <c r="AN24" s="53"/>
      <c r="AQ24" s="56"/>
      <c r="AR24" s="146"/>
      <c r="AS24" s="577">
        <f>+ROUND(AU16,1)+ROUND(AA28,1)</f>
        <v>137.5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137.5</v>
      </c>
      <c r="Q27" s="607"/>
      <c r="R27" s="607"/>
      <c r="S27" s="607"/>
      <c r="T27" s="44" t="s">
        <v>38</v>
      </c>
      <c r="U27" s="64"/>
      <c r="V27" s="64"/>
      <c r="Y27" s="62" t="s">
        <v>39</v>
      </c>
      <c r="Z27" s="65"/>
      <c r="AH27" s="53"/>
      <c r="AI27" s="53"/>
      <c r="AJ27" s="53"/>
      <c r="AK27" s="53"/>
      <c r="AL27" s="577">
        <f>+AH18+P27</f>
        <v>137.5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137.5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6245</v>
      </c>
      <c r="E29" s="558"/>
      <c r="F29" s="558"/>
      <c r="G29" s="195" t="s">
        <v>198</v>
      </c>
      <c r="H29" s="547">
        <f>+AL27</f>
        <v>137.5</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43.8</v>
      </c>
      <c r="I30" s="548"/>
      <c r="J30" s="195" t="s">
        <v>198</v>
      </c>
      <c r="M30" s="556"/>
      <c r="P30" s="56"/>
      <c r="R30" s="561">
        <f>+ROUND(AA28,1)+ROUND(AA29,1)+ROUND(AA30,1)</f>
        <v>137.5</v>
      </c>
      <c r="S30" s="607"/>
      <c r="T30" s="607"/>
      <c r="U30" s="607"/>
      <c r="V30" s="44" t="s">
        <v>16</v>
      </c>
      <c r="Y30" s="562" t="s">
        <v>186</v>
      </c>
      <c r="Z30" s="563"/>
      <c r="AA30" s="603">
        <v>0</v>
      </c>
      <c r="AB30" s="604"/>
      <c r="AC30" s="604"/>
      <c r="AD30" s="604"/>
      <c r="AE30" s="604"/>
      <c r="AF30" s="44" t="s">
        <v>13</v>
      </c>
      <c r="AL30" s="580">
        <v>43.8</v>
      </c>
      <c r="AM30" s="581"/>
      <c r="AN30" s="581"/>
      <c r="AO30" s="581"/>
      <c r="AP30" s="52" t="s">
        <v>13</v>
      </c>
      <c r="AS30" s="599"/>
      <c r="AT30" s="596"/>
      <c r="AU30" s="596"/>
      <c r="AV30" s="597"/>
      <c r="AW30" s="413"/>
    </row>
    <row r="31" spans="2:49" ht="27" customHeight="1" thickTop="1" thickBot="1" x14ac:dyDescent="0.2">
      <c r="B31" s="534" t="s">
        <v>226</v>
      </c>
      <c r="C31" s="535"/>
      <c r="D31" s="558">
        <v>6245</v>
      </c>
      <c r="E31" s="558"/>
      <c r="F31" s="558"/>
      <c r="G31" s="195" t="s">
        <v>198</v>
      </c>
      <c r="H31" s="547">
        <f>+AS24</f>
        <v>137.5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株式会社ダイセキ環境ソリューション　横浜恵比須リサイクルセンター</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70" zoomScaleNormal="70" workbookViewId="0"/>
  </sheetViews>
  <sheetFormatPr defaultColWidth="9" defaultRowHeight="11.25" x14ac:dyDescent="0.15"/>
  <cols>
    <col min="1" max="1" width="2.5" style="9" customWidth="1"/>
    <col min="2" max="3" width="3.875" style="9" customWidth="1"/>
    <col min="4" max="4" width="4.5" style="9" customWidth="1"/>
    <col min="5" max="5" width="3.875" style="9" customWidth="1"/>
    <col min="6" max="6" width="40.875" style="9" customWidth="1"/>
    <col min="7" max="7" width="9.875" style="9" customWidth="1"/>
    <col min="8" max="8" width="10.375" style="9" customWidth="1"/>
    <col min="9" max="26" width="9.875" style="9" customWidth="1"/>
    <col min="27" max="27" width="11.8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株式会社ダイセキ環境ソリューション　横浜恵比須リサイクルセンター</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360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6245</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6605</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360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6245</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6605</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360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6245</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6605</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284</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137.5</v>
      </c>
      <c r="W19" s="332">
        <f t="shared" si="1"/>
        <v>0</v>
      </c>
      <c r="X19" s="332">
        <f t="shared" si="1"/>
        <v>0</v>
      </c>
      <c r="Y19" s="332">
        <f t="shared" si="1"/>
        <v>0</v>
      </c>
      <c r="Z19" s="333">
        <f t="shared" si="1"/>
        <v>0</v>
      </c>
      <c r="AA19" s="334">
        <f t="shared" ref="AA19:AA25" si="2">SUM(G19:Z19)</f>
        <v>421.5</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284</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137.5</v>
      </c>
      <c r="W37" s="368">
        <f t="shared" si="8"/>
        <v>0</v>
      </c>
      <c r="X37" s="368">
        <f t="shared" si="8"/>
        <v>0</v>
      </c>
      <c r="Y37" s="368">
        <f t="shared" si="8"/>
        <v>0</v>
      </c>
      <c r="Z37" s="369">
        <f t="shared" si="8"/>
        <v>0</v>
      </c>
      <c r="AA37" s="370">
        <f t="shared" si="4"/>
        <v>421.5</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284</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137.5</v>
      </c>
      <c r="W38" s="359">
        <f t="shared" si="9"/>
        <v>0</v>
      </c>
      <c r="X38" s="359">
        <f t="shared" si="9"/>
        <v>0</v>
      </c>
      <c r="Y38" s="359">
        <f t="shared" si="9"/>
        <v>0</v>
      </c>
      <c r="Z38" s="360">
        <f t="shared" si="9"/>
        <v>0</v>
      </c>
      <c r="AA38" s="361">
        <f t="shared" si="4"/>
        <v>421.5</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284</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137.5</v>
      </c>
      <c r="W39" s="362">
        <f>+ﾁ.動物のふん尿!$AA$28</f>
        <v>0</v>
      </c>
      <c r="X39" s="362">
        <f>+ﾂ.動物の死体!$AA$28</f>
        <v>0</v>
      </c>
      <c r="Y39" s="362">
        <f>+ﾃ.ばいじん!$AA$28</f>
        <v>0</v>
      </c>
      <c r="Z39" s="363">
        <f>+ﾄ.混合廃棄物その他!$AA$28</f>
        <v>0</v>
      </c>
      <c r="AA39" s="364">
        <f t="shared" si="4"/>
        <v>421.5</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284</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137.5</v>
      </c>
      <c r="W43" s="371">
        <f>+ﾁ.動物のふん尿!$AL$27</f>
        <v>0</v>
      </c>
      <c r="X43" s="371">
        <f>+ﾂ.動物の死体!$AL$27</f>
        <v>0</v>
      </c>
      <c r="Y43" s="371">
        <f>+ﾃ.ばいじん!$AL$27</f>
        <v>0</v>
      </c>
      <c r="Z43" s="372">
        <f>+ﾄ.混合廃棄物その他!$AL$27</f>
        <v>0</v>
      </c>
      <c r="AA43" s="373">
        <f t="shared" si="4"/>
        <v>421.5</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43.8</v>
      </c>
      <c r="W44" s="374">
        <f>+ﾁ.動物のふん尿!$AL$30</f>
        <v>0</v>
      </c>
      <c r="X44" s="374">
        <f>+ﾂ.動物の死体!$AL$30</f>
        <v>0</v>
      </c>
      <c r="Y44" s="374">
        <f>+ﾃ.ばいじん!$AL$30</f>
        <v>0</v>
      </c>
      <c r="Z44" s="375">
        <f>+ﾄ.混合廃棄物その他!$AL$30</f>
        <v>0</v>
      </c>
      <c r="AA44" s="376">
        <f t="shared" si="4"/>
        <v>43.8</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284</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137.5</v>
      </c>
      <c r="W45" s="377">
        <f>+ﾁ.動物のふん尿!$AS$24</f>
        <v>0</v>
      </c>
      <c r="X45" s="377">
        <f>+ﾂ.動物の死体!$AS$24</f>
        <v>0</v>
      </c>
      <c r="Y45" s="377">
        <f>+ﾃ.ばいじん!$AS$24</f>
        <v>0</v>
      </c>
      <c r="Z45" s="378">
        <f>+ﾄ.混合廃棄物その他!$AS$24</f>
        <v>0</v>
      </c>
      <c r="AA45" s="379">
        <f t="shared" si="4"/>
        <v>421.5</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644</v>
      </c>
      <c r="M55" s="414">
        <f t="shared" si="10"/>
        <v>0</v>
      </c>
      <c r="N55" s="414">
        <f t="shared" si="10"/>
        <v>0</v>
      </c>
      <c r="O55" s="414">
        <f t="shared" si="10"/>
        <v>0</v>
      </c>
      <c r="P55" s="414">
        <f t="shared" si="10"/>
        <v>0</v>
      </c>
      <c r="Q55" s="414">
        <f t="shared" si="10"/>
        <v>0</v>
      </c>
      <c r="R55" s="414">
        <f t="shared" si="10"/>
        <v>0</v>
      </c>
      <c r="S55" s="414">
        <f t="shared" si="10"/>
        <v>0</v>
      </c>
      <c r="T55" s="414">
        <f t="shared" si="10"/>
        <v>0</v>
      </c>
      <c r="U55" s="414">
        <f t="shared" si="10"/>
        <v>0</v>
      </c>
      <c r="V55" s="414">
        <f t="shared" si="10"/>
        <v>6382.5</v>
      </c>
      <c r="W55" s="414">
        <f t="shared" si="10"/>
        <v>0</v>
      </c>
      <c r="X55" s="414">
        <f t="shared" si="10"/>
        <v>0</v>
      </c>
      <c r="Y55" s="414">
        <f t="shared" si="10"/>
        <v>0</v>
      </c>
      <c r="Z55" s="414">
        <f t="shared" si="10"/>
        <v>0</v>
      </c>
      <c r="AA55" s="415">
        <f>+AA9+AA19+AA20</f>
        <v>7026.5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875" style="21" customWidth="1"/>
    <col min="7" max="7" width="6.875" style="21" customWidth="1"/>
    <col min="8" max="8" width="13.875" style="21" customWidth="1"/>
    <col min="9" max="9" width="5.875" style="21" customWidth="1"/>
    <col min="10" max="10" width="3.875" style="21" customWidth="1"/>
    <col min="11" max="11" width="10.875" style="21" customWidth="1"/>
    <col min="12" max="12" width="6.875" style="21" customWidth="1"/>
    <col min="13" max="13" width="7.875" style="21" customWidth="1"/>
    <col min="14" max="14" width="6.875" style="21" customWidth="1"/>
    <col min="15" max="15" width="7.875" style="21" customWidth="1"/>
    <col min="16" max="16" width="2.1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f>+表紙!L34</f>
        <v>45471</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〒467-0852
愛知県名古屋市瑞穂区明前町8番18号</v>
      </c>
      <c r="K16" s="740"/>
      <c r="L16" s="741"/>
      <c r="M16" s="741"/>
      <c r="N16" s="741"/>
      <c r="O16" s="742"/>
    </row>
    <row r="17" spans="1:15" ht="26.25" customHeight="1" x14ac:dyDescent="0.15">
      <c r="C17" s="78"/>
      <c r="H17" s="23" t="s">
        <v>7</v>
      </c>
      <c r="I17" s="23"/>
      <c r="J17" s="740" t="str">
        <f>+表紙!J40</f>
        <v>株式会社ダイセキ環境ソリューション
代表取締役　山本　浩也</v>
      </c>
      <c r="K17" s="740"/>
      <c r="L17" s="741"/>
      <c r="M17" s="741"/>
      <c r="N17" s="741"/>
      <c r="O17" s="742"/>
    </row>
    <row r="18" spans="1:15" x14ac:dyDescent="0.15">
      <c r="C18" s="78"/>
      <c r="J18" s="21" t="s">
        <v>8</v>
      </c>
      <c r="O18" s="79"/>
    </row>
    <row r="19" spans="1:15" x14ac:dyDescent="0.15">
      <c r="C19" s="78"/>
      <c r="J19" s="24" t="s">
        <v>9</v>
      </c>
      <c r="K19" s="24"/>
      <c r="L19" s="705" t="str">
        <f>IF(+表紙!L42="","",+表紙!L42)</f>
        <v>052-819-5310</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株式会社ダイセキ環境ソリューション　横浜恵比須リサイクルセンター</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2931</v>
      </c>
      <c r="N25" s="730"/>
      <c r="O25" s="731"/>
    </row>
    <row r="26" spans="1:15" ht="18" customHeight="1" x14ac:dyDescent="0.15">
      <c r="C26" s="431" t="s">
        <v>11</v>
      </c>
      <c r="D26" s="463"/>
      <c r="E26" s="464"/>
      <c r="F26" s="716" t="str">
        <f>+表紙!F49</f>
        <v>横浜市神奈川区恵比須町5番地13</v>
      </c>
      <c r="G26" s="717"/>
      <c r="H26" s="717"/>
      <c r="I26" s="717"/>
      <c r="J26" s="717"/>
      <c r="K26" s="717"/>
      <c r="L26" s="126" t="s">
        <v>172</v>
      </c>
      <c r="M26" s="223"/>
      <c r="N26" s="720" t="str">
        <f>IF(+表紙!N49="","",+表紙!N49)</f>
        <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Ｒ－サービス業（他に分類されないもの）</v>
      </c>
      <c r="G29" s="733"/>
      <c r="H29" s="733"/>
      <c r="I29" s="733"/>
      <c r="J29" s="30" t="s">
        <v>47</v>
      </c>
      <c r="K29" s="30"/>
      <c r="L29" s="734" t="str">
        <f>+表紙!L52</f>
        <v>廃棄物処理業
その他のサービス業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20243</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4</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6605</v>
      </c>
      <c r="I40" s="241" t="s">
        <v>4</v>
      </c>
      <c r="J40" s="499" t="s">
        <v>324</v>
      </c>
      <c r="K40" s="500"/>
      <c r="L40" s="501"/>
      <c r="M40" s="700">
        <f>+表紙!M63</f>
        <v>6605</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6605</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2024-07-01T23:42:11Z</dcterms:created>
  <dcterms:modified xsi:type="dcterms:W3CDTF">2024-07-01T23:42:12Z</dcterms:modified>
</cp:coreProperties>
</file>