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8215" windowHeight="1584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55" i="94" s="1"/>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K195" i="95"/>
  <c r="K171" i="98" s="1"/>
  <c r="X38" i="94"/>
  <c r="G55"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<sst xmlns="http://schemas.openxmlformats.org/spreadsheetml/2006/main" count="2763" uniqueCount="430">
  <si>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</si>
  <si>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</si>
  <si>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</si>
  <si>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</si>
  <si>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</si>
  <si>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</si>
  <si>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</si>
  <si>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</si>
  <si>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</si>
  <si>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</si>
  <si>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</si>
  <si>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</si>
  <si>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</si>
  <si>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</si>
  <si>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</si>
  <si>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</si>
  <si>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</si>
  <si>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</si>
  <si>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</si>
  <si>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</si>
  <si>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</si>
  <si>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</si>
  <si>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</si>
  <si>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</si>
  <si>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</si>
  <si>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</si>
  <si>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</si>
  <si>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</si>
  <si>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</si>
  <si>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</si>
  <si>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</si>
  <si>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</si>
  <si>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</si>
  <si>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</si>
  <si>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</si>
  <si>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</si>
  <si>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</si>
  <si>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</si>
  <si>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</si>
  <si>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</si>
  <si>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</si>
  <si>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</si>
  <si>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</si>
  <si>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</si>
  <si>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</si>
  <si>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</si>
  <si>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</si>
  <si>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</si>
  <si>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</si>
  <si>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</si>
  <si>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</si>
  <si>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</si>
  <si>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</si>
  <si>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</si>
  <si>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</si>
  <si>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</si>
  <si>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</si>
  <si>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</si>
  <si>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</si>
  <si>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</si>
  <si>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</si>
  <si>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</si>
  <si>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</si>
  <si>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</si>
  <si>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</si>
  <si>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</si>
  <si>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</si>
  <si>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</si>
  <si>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</si>
  <si>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</si>
  <si>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</si>
  <si>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</si>
  <si>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</si>
  <si>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</si>
  <si>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</si>
  <si>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</si>
  <si>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</si>
  <si>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</si>
  <si>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</si>
  <si>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</si>
  <si>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</si>
  <si>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</si>
  <si>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</si>
  <si>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</si>
  <si>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</si>
  <si>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</si>
  <si>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</si>
  <si>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</si>
  <si>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</si>
  <si>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</si>
  <si>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</si>
  <si>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</si>
  <si>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</si>
  <si>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</si>
  <si>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</si>
  <si>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</si>
  <si>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</si>
  <si>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</si>
  <si>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</si>
  <si>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</si>
  <si>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</si>
  <si>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</si>
  <si>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</si>
  <si>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</si>
  <si>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</si>
  <si>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</si>
  <si>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</si>
  <si>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</si>
  <si>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</si>
  <si>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</si>
  <si>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</si>
  <si>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</si>
  <si>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</si>
  <si>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</si>
  <si>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</si>
  <si>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</si>
  <si>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</si>
  <si>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</si>
  <si>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</si>
  <si>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</si>
  <si>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</si>
  <si>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</si>
  <si>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</si>
  <si>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</si>
  <si>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</si>
  <si>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</si>
  <si>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</si>
  <si>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</si>
  <si>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</si>
  <si>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</si>
  <si>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</si>
  <si>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</si>
  <si>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</si>
  <si>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</si>
  <si>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</si>
  <si>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</si>
  <si>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</si>
  <si>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</si>
  <si>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</si>
  <si>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</si>
  <si>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</si>
  <si>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</si>
  <si>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</si>
  <si>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</si>
  <si>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</si>
  <si>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</si>
  <si>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</si>
  <si>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</si>
  <si>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</si>
  <si>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</si>
  <si>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</si>
  <si>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</si>
  <si>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</si>
  <si>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</si>
  <si>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</si>
  <si>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</si>
  <si>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</si>
  <si>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</si>
  <si>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</si>
  <si>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</si>
  <si>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</si>
  <si>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</si>
  <si>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</si>
  <si>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</si>
  <si>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</si>
  <si>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</si>
  <si>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</si>
  <si>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</si>
  <si>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</si>
  <si>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</si>
  <si>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</si>
  <si>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</si>
  <si>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</si>
  <si>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</si>
  <si>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</si>
  <si>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</si>
  <si>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</si>
  <si>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</si>
  <si>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</si>
  <si>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</si>
  <si>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</si>
  <si>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</si>
  <si>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</si>
  <si>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</si>
  <si>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</si>
  <si>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</si>
  <si>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</si>
  <si>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</si>
  <si>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</si>
  <si>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</si>
  <si>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</si>
  <si>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</si>
  <si>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</si>
  <si>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</si>
  <si>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</si>
  <si>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</si>
  <si>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</si>
  <si>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</si>
  <si>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</si>
  <si>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</si>
  <si>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</si>
  <si>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</si>
  <si>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</si>
  <si>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</si>
  <si>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</si>
  <si>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</si>
  <si>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</si>
  <si>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</si>
  <si>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</si>
  <si>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</si>
  <si>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</si>
  <si>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</si>
  <si>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</si>
  <si>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</si>
  <si>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</si>
  <si>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</si>
  <si>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</si>
  <si>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</si>
  <si>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</si>
  <si>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</si>
  <si>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</si>
  <si>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</si>
  <si>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</si>
  <si>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</si>
  <si>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</si>
  <si>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</si>
  <si>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</si>
  <si>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</si>
  <si>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</si>
  <si>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</si>
  <si>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</si>
  <si>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</si>
  <si>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</si>
  <si>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</si>
  <si>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</si>
  <si>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</si>
  <si>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</si>
  <si>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</si>
  <si>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</si>
  <si>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</si>
  <si>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</si>
  <si>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</si>
  <si>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</si>
  <si>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</si>
  <si>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</si>
  <si>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</si>
  <si>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</si>
  <si>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</si>
  <si>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</si>
  <si>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</si>
  <si>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</si>
  <si>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</si>
  <si>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</si>
  <si>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</si>
  <si>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</si>
  <si>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</si>
  <si>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</si>
  <si>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</si>
  <si>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</si>
  <si>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</si>
  <si>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</si>
  <si>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</si>
  <si>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</si>
  <si>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</si>
  <si>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</si>
  <si>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</si>
  <si>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</si>
  <si>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</si>
  <si>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</si>
  <si>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</si>
  <si>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</si>
  <si>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</si>
  <si>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</si>
  <si>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</si>
  <si>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</si>
  <si>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</si>
  <si>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</si>
  <si>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</si>
  <si>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</si>
  <si>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</si>
  <si>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</si>
  <si>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</si>
  <si>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</si>
  <si>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</si>
  <si>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</si>
  <si>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</si>
  <si>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</si>
  <si>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</si>
  <si>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</si>
  <si>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</si>
  <si>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</si>
  <si>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</si>
  <si>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</si>
  <si>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</si>
  <si>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</si>
  <si>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</si>
  <si>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</si>
  <si>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</si>
  <si>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</si>
  <si>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</si>
  <si>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</si>
  <si>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</si>
  <si>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</si>
  <si>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</si>
  <si>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</si>
  <si>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</si>
  <si>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</si>
  <si>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</si>
  <si>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</si>
  <si>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</si>
  <si>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</si>
  <si>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</si>
  <si>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</si>
  <si>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</si>
  <si>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</si>
  <si>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</si>
  <si>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</si>
  <si>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</si>
  <si>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</si>
  <si>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</si>
  <si>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</si>
  <si>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</si>
  <si>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</si>
  <si>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</si>
  <si>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</si>
  <si>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</si>
  <si>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</si>
  <si>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</si>
  <si>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</si>
  <si>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</si>
  <si>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</si>
  <si>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</si>
  <si>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</si>
  <si>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</si>
  <si>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</si>
  <si>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</si>
  <si>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</si>
  <si>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</si>
  <si>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</si>
  <si>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</si>
  <si>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</si>
  <si>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</si>
  <si>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</si>
  <si>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</si>
  <si>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</si>
  <si>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</si>
  <si>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</si>
  <si>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</si>
  <si>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</si>
  <si>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</si>
  <si>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</si>
  <si>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</si>
  <si>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</si>
  <si>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</si>
  <si>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</si>
  <si>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</si>
  <si>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</si>
  <si>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</si>
  <si>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</si>
  <si>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</si>
  <si>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</si>
  <si>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</si>
  <si>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</si>
  <si>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</si>
  <si>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</si>
  <si>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</si>
  <si>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</si>
  <si>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</si>
  <si>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</si>
  <si>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</si>
  <si>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</si>
  <si>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</si>
  <si>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</si>
  <si>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</si>
  <si>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</si>
  <si>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</si>
  <si>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</si>
  <si>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</si>
  <si>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</si>
  <si>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</si>
  <si>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</si>
  <si>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</si>
  <si>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</si>
  <si>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</si>
  <si>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</si>
  <si>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</si>
  <si>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</si>
  <si>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</si>
  <si>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</si>
  <si>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</si>
  <si>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</si>
  <si>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</si>
  <si>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</si>
  <si>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</si>
  <si>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</si>
  <si>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</si>
  <si>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</si>
  <si>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</si>
  <si>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</si>
  <si>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</si>
  <si>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</si>
  <si>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</si>
  <si>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</si>
  <si>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</si>
  <si>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</si>
  <si>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</si>
  <si>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</si>
  <si>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</si>
  <si>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</si>
  <si>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</si>
  <si>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</si>
  <si>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</si>
  <si>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</si>
  <si>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</si>
  <si>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</si>
  <si>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</si>
  <si>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</si>
  <si>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</si>
  <si>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</si>
  <si>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横浜市金沢区幸浦1丁目14-2</t>
  </si>
  <si>
    <t>一般社団法人　日本海事検定協会
理化学分析センター　センター長　西田　紀彦</t>
  </si>
  <si>
    <t>一般社団法人　日本海事検定協会
理化学分析センター</t>
  </si>
  <si>
    <t>横浜市金沢区幸浦1丁目14-21</t>
  </si>
  <si>
    <t>045-772-1520</t>
  </si>
  <si>
    <t>横浜市長</t>
  </si>
  <si>
    <t>Ｒ－サービス業（他に分類されないもの）</t>
  </si>
  <si>
    <t>化学分析業</t>
  </si>
  <si>
    <t>特管廃油 → 焼却 → 焼却後残さなし
特管廃油 → 中和 → 管理型埋立処理
有害廃油 → 焼却 → 焼却後残さなし
有害廃油 → 中和 → 管理型埋立処理</t>
    <rPh sb="0" eb="2">
      <t>トッカン</t>
    </rPh>
    <rPh sb="2" eb="4">
      <t>ハイユ</t>
    </rPh>
    <rPh sb="42" eb="44">
      <t>ユウガイ</t>
    </rPh>
    <phoneticPr fontId="3"/>
  </si>
  <si>
    <t>代表理事会長 - 理化学分析センター　センター長 - 産業廃棄物管理責任者</t>
    <rPh sb="9" eb="12">
      <t>リカガク</t>
    </rPh>
    <rPh sb="12" eb="14">
      <t>ブンセキ</t>
    </rPh>
    <rPh sb="23" eb="24">
      <t>チョウ</t>
    </rPh>
    <rPh sb="27" eb="29">
      <t>サンギョウ</t>
    </rPh>
    <rPh sb="29" eb="32">
      <t>ハイキブツ</t>
    </rPh>
    <rPh sb="32" eb="34">
      <t>カンリ</t>
    </rPh>
    <rPh sb="34" eb="36">
      <t>セキニン</t>
    </rPh>
    <rPh sb="36" eb="37">
      <t>シャ</t>
    </rPh>
    <phoneticPr fontId="3"/>
  </si>
  <si>
    <t>令和    6年    6月    4日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</si>
</sst>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3">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0" borderId="0" xfId="0" applyFont="1" applyAlignment="1">
      <alignment vertical="top" wrapText="1"/>
    </xf>
    <xf numFmtId="0" fontId="4" fillId="0" borderId="13" xfId="0" applyFont="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0" borderId="9" xfId="4" applyFont="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Alignment="1">
      <alignment vertical="top" wrapText="1"/>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40" fontId="4" fillId="4" borderId="10" xfId="1" applyNumberFormat="1" applyFont="1" applyFill="1" applyBorder="1" applyAlignment="1" applyProtection="1">
      <alignment horizontal="center" vertical="center"/>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xf numFmtId="186" fontId="4" fillId="0" borderId="10" xfId="1" applyNumberFormat="1" applyFont="1" applyFill="1" applyBorder="1" applyAlignment="1" applyProtection="1">
      <alignment horizontal="center" vertical="center"/>
    </xf>
    <xf numFmtId="0" fontId="4" fillId="0" borderId="57"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186" fontId="0" fillId="0" borderId="9" xfId="0" applyNumberFormat="1" applyBorder="1" applyAlignment="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77" fontId="4" fillId="0" borderId="1" xfId="4" applyNumberFormat="1" applyFont="1" applyBorder="1" applyAlignment="1">
      <alignment horizontal="center" vertical="center"/>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50"/>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51"/>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4" zoomScaleNormal="100" zoomScaleSheetLayoutView="100" workbookViewId="0">
      <selection activeCell="P36" sqref="P36"/>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41" t="s">
        <v>354</v>
      </c>
      <c r="D18" s="542"/>
      <c r="E18" s="542"/>
      <c r="F18" s="542"/>
      <c r="G18" s="542"/>
      <c r="H18" s="542"/>
      <c r="I18" s="542"/>
      <c r="J18" s="542"/>
      <c r="K18" s="542"/>
      <c r="L18" s="542"/>
      <c r="M18" s="543"/>
      <c r="N18" s="543"/>
      <c r="O18" s="543"/>
      <c r="P18" s="543"/>
      <c r="Q18" s="543"/>
      <c r="R18" s="543"/>
      <c r="S18" s="543"/>
      <c r="T18" s="543"/>
      <c r="U18" s="543"/>
      <c r="V18" s="543"/>
      <c r="W18" s="543"/>
      <c r="X18" s="54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44"/>
      <c r="D21" s="545"/>
      <c r="E21" s="16" t="s">
        <v>50</v>
      </c>
      <c r="W21" s="16"/>
      <c r="X21" s="16"/>
      <c r="Y21" s="18"/>
    </row>
    <row r="22" spans="1:27" ht="13.5">
      <c r="C22" s="546" t="s">
        <v>382</v>
      </c>
      <c r="D22" s="547"/>
      <c r="E22" s="16" t="s">
        <v>345</v>
      </c>
      <c r="W22" s="16"/>
      <c r="X22" s="18"/>
      <c r="Y22" s="18"/>
    </row>
    <row r="23" spans="1:27" ht="13.5">
      <c r="C23" s="548" t="s">
        <v>383</v>
      </c>
      <c r="D23" s="549"/>
      <c r="E23" s="16" t="s">
        <v>1</v>
      </c>
      <c r="W23" s="16"/>
      <c r="X23" s="18"/>
      <c r="Y23" s="18"/>
    </row>
    <row r="24" spans="1:27" ht="13.5">
      <c r="C24" s="550" t="s">
        <v>384</v>
      </c>
      <c r="D24" s="551"/>
      <c r="E24" s="16" t="s">
        <v>46</v>
      </c>
      <c r="W24" s="16"/>
      <c r="X24" s="18"/>
      <c r="Y24" s="18"/>
    </row>
    <row r="25" spans="1:27" ht="13.5">
      <c r="C25" s="552" t="s">
        <v>385</v>
      </c>
      <c r="D25" s="55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62" t="s">
        <v>327</v>
      </c>
      <c r="Q28" s="574" t="s">
        <v>86</v>
      </c>
      <c r="R28" s="575"/>
      <c r="S28" s="576"/>
      <c r="T28" s="228" t="s">
        <v>87</v>
      </c>
      <c r="U28" s="313"/>
      <c r="V28" s="313"/>
      <c r="X28" s="16"/>
      <c r="Y28" s="16"/>
      <c r="Z28" s="343"/>
    </row>
    <row r="29" spans="1:27" ht="20.100000000000001" customHeight="1" thickBot="1">
      <c r="A29" s="19">
        <f>+X261</f>
        <v>0</v>
      </c>
      <c r="C29" s="17" t="s">
        <v>298</v>
      </c>
      <c r="P29" s="563"/>
      <c r="Q29" s="582" t="str">
        <f>IF($K$90+1E-24&gt;=50,"〇","")</f>
        <v>〇</v>
      </c>
      <c r="R29" s="583" t="str">
        <f t="shared" ref="R29:S29" si="0">IF($K$90+1E-21&lt;50,"〇","")</f>
        <v/>
      </c>
      <c r="S29" s="584" t="str">
        <f t="shared" si="0"/>
        <v/>
      </c>
      <c r="T29" s="366" t="str">
        <f>IF($K$90+1E-21&lt;50,"〇","")</f>
        <v/>
      </c>
      <c r="U29" s="424"/>
      <c r="V29" s="16"/>
      <c r="X29" s="16"/>
      <c r="Y29" s="16"/>
      <c r="Z29" s="343"/>
      <c r="AA29" s="344"/>
    </row>
    <row r="30" spans="1:27" ht="13.5">
      <c r="C30" s="611" t="s">
        <v>390</v>
      </c>
      <c r="D30" s="611"/>
      <c r="E30" s="611"/>
      <c r="F30" s="611"/>
      <c r="G30" s="611"/>
      <c r="H30" s="611"/>
      <c r="I30" s="611"/>
      <c r="J30" s="611"/>
      <c r="K30" s="611"/>
      <c r="L30" s="611"/>
      <c r="M30" s="611"/>
      <c r="N30" s="611"/>
      <c r="O30" s="611"/>
      <c r="P30" s="611"/>
      <c r="Q30" s="611"/>
      <c r="R30" s="611"/>
      <c r="S30" s="611"/>
      <c r="T30" s="611"/>
      <c r="U30" s="611"/>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612" t="s">
        <v>300</v>
      </c>
      <c r="D32" s="613"/>
      <c r="E32" s="613"/>
      <c r="F32" s="613"/>
      <c r="G32" s="613"/>
      <c r="H32" s="613"/>
      <c r="I32" s="613"/>
      <c r="J32" s="613"/>
      <c r="K32" s="613"/>
      <c r="L32" s="613"/>
      <c r="M32" s="613"/>
      <c r="N32" s="613"/>
      <c r="O32" s="613"/>
      <c r="P32" s="613"/>
      <c r="Q32" s="613"/>
      <c r="R32" s="613"/>
      <c r="S32" s="613"/>
      <c r="T32" s="613"/>
      <c r="U32" s="614"/>
      <c r="V32" s="16"/>
      <c r="W32" s="16"/>
      <c r="X32" s="16"/>
      <c r="Y32" s="16"/>
    </row>
    <row r="33" spans="1:25" ht="12" customHeight="1">
      <c r="C33" s="612"/>
      <c r="D33" s="613"/>
      <c r="E33" s="613"/>
      <c r="F33" s="613"/>
      <c r="G33" s="613"/>
      <c r="H33" s="613"/>
      <c r="I33" s="613"/>
      <c r="J33" s="613"/>
      <c r="K33" s="613"/>
      <c r="L33" s="613"/>
      <c r="M33" s="613"/>
      <c r="N33" s="613"/>
      <c r="O33" s="613"/>
      <c r="P33" s="613"/>
      <c r="Q33" s="613"/>
      <c r="R33" s="613"/>
      <c r="S33" s="613"/>
      <c r="T33" s="613"/>
      <c r="U33" s="614"/>
      <c r="W33" s="16"/>
      <c r="X33" s="16"/>
      <c r="Y33" s="16"/>
    </row>
    <row r="34" spans="1:25" ht="10.15" customHeight="1">
      <c r="C34" s="80"/>
      <c r="U34" s="81"/>
      <c r="W34" s="16"/>
      <c r="X34" s="16"/>
      <c r="Y34" s="343"/>
    </row>
    <row r="35" spans="1:25" ht="13.5">
      <c r="C35" s="80"/>
      <c r="P35" s="587" t="s">
        <v>429</v>
      </c>
      <c r="Q35" s="588"/>
      <c r="R35" s="588"/>
      <c r="S35" s="588"/>
      <c r="T35" s="588"/>
      <c r="U35" s="589"/>
      <c r="W35" s="16"/>
      <c r="X35" s="16"/>
      <c r="Y35" s="18"/>
    </row>
    <row r="36" spans="1:25" ht="13.5">
      <c r="C36" s="80"/>
      <c r="S36" s="38"/>
      <c r="T36" s="38"/>
      <c r="U36" s="82"/>
      <c r="W36" s="16"/>
      <c r="X36" s="16"/>
      <c r="Y36" s="18"/>
    </row>
    <row r="37" spans="1:25" ht="13.5">
      <c r="C37" s="585" t="s">
        <v>424</v>
      </c>
      <c r="D37" s="586"/>
      <c r="E37" s="586"/>
      <c r="F37" s="586"/>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615" t="s">
        <v>419</v>
      </c>
      <c r="M40" s="615"/>
      <c r="N40" s="615"/>
      <c r="O40" s="615"/>
      <c r="P40" s="615"/>
      <c r="Q40" s="615"/>
      <c r="R40" s="615"/>
      <c r="S40" s="615"/>
      <c r="T40" s="615"/>
      <c r="U40" s="616"/>
      <c r="W40" s="16"/>
      <c r="X40" s="16"/>
    </row>
    <row r="41" spans="1:25" ht="26.25" customHeight="1">
      <c r="C41" s="80"/>
      <c r="I41" s="20"/>
      <c r="J41" s="20" t="s">
        <v>7</v>
      </c>
      <c r="K41" s="20"/>
      <c r="L41" s="615" t="s">
        <v>420</v>
      </c>
      <c r="M41" s="615"/>
      <c r="N41" s="615"/>
      <c r="O41" s="615"/>
      <c r="P41" s="615"/>
      <c r="Q41" s="615"/>
      <c r="R41" s="615"/>
      <c r="S41" s="615"/>
      <c r="T41" s="615"/>
      <c r="U41" s="616"/>
    </row>
    <row r="42" spans="1:25">
      <c r="C42" s="80"/>
      <c r="L42" s="17" t="s">
        <v>8</v>
      </c>
      <c r="U42" s="81"/>
    </row>
    <row r="43" spans="1:25" ht="13.5">
      <c r="C43" s="80"/>
      <c r="L43" s="21"/>
      <c r="M43" s="21" t="s">
        <v>9</v>
      </c>
      <c r="N43" s="21"/>
      <c r="O43" s="617" t="s">
        <v>423</v>
      </c>
      <c r="P43" s="617"/>
      <c r="Q43" s="617"/>
      <c r="R43" s="617"/>
      <c r="S43" s="617"/>
      <c r="T43" s="617"/>
      <c r="U43" s="618"/>
    </row>
    <row r="44" spans="1:25">
      <c r="C44" s="80"/>
      <c r="L44" s="21"/>
      <c r="M44" s="21"/>
      <c r="N44" s="21"/>
      <c r="U44" s="81"/>
    </row>
    <row r="45" spans="1:25">
      <c r="C45" s="80"/>
      <c r="U45" s="81"/>
    </row>
    <row r="46" spans="1:25" ht="30" customHeight="1">
      <c r="A46" s="19">
        <v>4</v>
      </c>
      <c r="C46" s="564" t="s">
        <v>369</v>
      </c>
      <c r="D46" s="565"/>
      <c r="E46" s="565"/>
      <c r="F46" s="565"/>
      <c r="G46" s="565"/>
      <c r="H46" s="565"/>
      <c r="I46" s="565"/>
      <c r="J46" s="565"/>
      <c r="K46" s="565"/>
      <c r="L46" s="565"/>
      <c r="M46" s="565"/>
      <c r="N46" s="565"/>
      <c r="O46" s="565"/>
      <c r="P46" s="565"/>
      <c r="Q46" s="565"/>
      <c r="R46" s="565"/>
      <c r="S46" s="565"/>
      <c r="T46" s="565"/>
      <c r="U46" s="566"/>
    </row>
    <row r="47" spans="1:25">
      <c r="C47" s="83"/>
      <c r="D47" s="22"/>
      <c r="E47" s="22"/>
      <c r="F47" s="22"/>
      <c r="G47" s="22"/>
      <c r="H47" s="22"/>
      <c r="I47" s="22"/>
      <c r="J47" s="22"/>
      <c r="K47" s="22"/>
      <c r="L47" s="22"/>
      <c r="M47" s="22"/>
      <c r="N47" s="22"/>
      <c r="O47" s="22"/>
      <c r="P47" s="22"/>
      <c r="Q47" s="22"/>
      <c r="R47" s="22"/>
      <c r="S47" s="22"/>
      <c r="U47" s="81"/>
    </row>
    <row r="48" spans="1:25" ht="24.75" customHeight="1">
      <c r="C48" s="590" t="s">
        <v>10</v>
      </c>
      <c r="D48" s="633"/>
      <c r="E48" s="634"/>
      <c r="F48" s="596" t="s">
        <v>421</v>
      </c>
      <c r="G48" s="597"/>
      <c r="H48" s="597"/>
      <c r="I48" s="598"/>
      <c r="J48" s="598"/>
      <c r="K48" s="598"/>
      <c r="L48" s="598"/>
      <c r="M48" s="598"/>
      <c r="N48" s="598"/>
      <c r="O48" s="598"/>
      <c r="P48" s="630" t="s">
        <v>406</v>
      </c>
      <c r="Q48" s="638"/>
      <c r="R48" s="638"/>
      <c r="S48" s="638"/>
      <c r="T48" s="638"/>
      <c r="U48" s="639"/>
    </row>
    <row r="49" spans="3:23" ht="21.75" customHeight="1">
      <c r="C49" s="635"/>
      <c r="D49" s="636"/>
      <c r="E49" s="637"/>
      <c r="F49" s="599"/>
      <c r="G49" s="600"/>
      <c r="H49" s="600"/>
      <c r="I49" s="600"/>
      <c r="J49" s="600"/>
      <c r="K49" s="600"/>
      <c r="L49" s="600"/>
      <c r="M49" s="600"/>
      <c r="N49" s="600"/>
      <c r="O49" s="600"/>
      <c r="P49" s="577">
        <v>2938</v>
      </c>
      <c r="Q49" s="578"/>
      <c r="R49" s="578"/>
      <c r="S49" s="578"/>
      <c r="T49" s="578"/>
      <c r="U49" s="579"/>
    </row>
    <row r="50" spans="3:23" ht="26.25" customHeight="1">
      <c r="C50" s="590" t="s">
        <v>11</v>
      </c>
      <c r="D50" s="591"/>
      <c r="E50" s="592"/>
      <c r="F50" s="601" t="s">
        <v>422</v>
      </c>
      <c r="G50" s="602"/>
      <c r="H50" s="602"/>
      <c r="I50" s="602"/>
      <c r="J50" s="602"/>
      <c r="K50" s="602"/>
      <c r="L50" s="602"/>
      <c r="M50" s="602"/>
      <c r="N50" s="116" t="s">
        <v>131</v>
      </c>
      <c r="O50" s="425"/>
      <c r="P50" s="425"/>
      <c r="Q50" s="580" t="s">
        <v>423</v>
      </c>
      <c r="R50" s="580"/>
      <c r="S50" s="580"/>
      <c r="T50" s="580"/>
      <c r="U50" s="581"/>
    </row>
    <row r="51" spans="3:23" ht="26.25" customHeight="1">
      <c r="C51" s="593"/>
      <c r="D51" s="594"/>
      <c r="E51" s="595"/>
      <c r="F51" s="603"/>
      <c r="G51" s="604"/>
      <c r="H51" s="604"/>
      <c r="I51" s="604"/>
      <c r="J51" s="604"/>
      <c r="K51" s="604"/>
      <c r="L51" s="604"/>
      <c r="M51" s="604"/>
      <c r="N51" s="609"/>
      <c r="O51" s="609"/>
      <c r="P51" s="609"/>
      <c r="Q51" s="609"/>
      <c r="R51" s="609"/>
      <c r="S51" s="609"/>
      <c r="T51" s="609"/>
      <c r="U51" s="610"/>
    </row>
    <row r="52" spans="3:23" ht="26.25" customHeight="1">
      <c r="C52" s="606" t="s">
        <v>178</v>
      </c>
      <c r="D52" s="607"/>
      <c r="E52" s="608"/>
      <c r="F52" s="567" t="s">
        <v>407</v>
      </c>
      <c r="G52" s="568"/>
      <c r="H52" s="568"/>
      <c r="I52" s="568"/>
      <c r="J52" s="568"/>
      <c r="K52" s="568"/>
      <c r="L52" s="568"/>
      <c r="M52" s="568"/>
      <c r="N52" s="568"/>
      <c r="O52" s="568"/>
      <c r="P52" s="568"/>
      <c r="Q52" s="568"/>
      <c r="R52" s="568"/>
      <c r="S52" s="568"/>
      <c r="T52" s="568"/>
      <c r="U52" s="569"/>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70" t="s">
        <v>425</v>
      </c>
      <c r="G54" s="571"/>
      <c r="H54" s="571"/>
      <c r="I54" s="571"/>
      <c r="J54" s="571"/>
      <c r="K54" s="571"/>
      <c r="L54" s="27" t="s">
        <v>48</v>
      </c>
      <c r="M54" s="27"/>
      <c r="N54" s="572" t="s">
        <v>426</v>
      </c>
      <c r="O54" s="572"/>
      <c r="P54" s="572"/>
      <c r="Q54" s="572"/>
      <c r="R54" s="572"/>
      <c r="S54" s="572"/>
      <c r="T54" s="572"/>
      <c r="U54" s="573"/>
      <c r="W54" s="23"/>
    </row>
    <row r="55" spans="3:23" ht="27" customHeight="1">
      <c r="C55" s="173"/>
      <c r="D55" s="229" t="s">
        <v>209</v>
      </c>
      <c r="E55" s="233" t="s">
        <v>179</v>
      </c>
      <c r="F55" s="556" t="s">
        <v>198</v>
      </c>
      <c r="G55" s="557"/>
      <c r="H55" s="557"/>
      <c r="I55" s="558"/>
      <c r="J55" s="559" t="s">
        <v>201</v>
      </c>
      <c r="K55" s="560"/>
      <c r="L55" s="560"/>
      <c r="M55" s="561"/>
      <c r="N55" s="554"/>
      <c r="O55" s="555"/>
      <c r="P55" s="555"/>
      <c r="Q55" s="555"/>
      <c r="R55" s="555"/>
      <c r="S55" s="25" t="s">
        <v>205</v>
      </c>
      <c r="T55" s="320"/>
      <c r="U55" s="227"/>
      <c r="W55" s="23"/>
    </row>
    <row r="56" spans="3:23" ht="27" customHeight="1">
      <c r="C56" s="173"/>
      <c r="D56" s="174"/>
      <c r="E56" s="175"/>
      <c r="F56" s="556" t="s">
        <v>199</v>
      </c>
      <c r="G56" s="557"/>
      <c r="H56" s="557"/>
      <c r="I56" s="558"/>
      <c r="J56" s="559" t="s">
        <v>204</v>
      </c>
      <c r="K56" s="560"/>
      <c r="L56" s="560"/>
      <c r="M56" s="561"/>
      <c r="N56" s="554"/>
      <c r="O56" s="555"/>
      <c r="P56" s="555"/>
      <c r="Q56" s="555"/>
      <c r="R56" s="555"/>
      <c r="S56" s="25" t="s">
        <v>205</v>
      </c>
      <c r="T56" s="320"/>
      <c r="U56" s="227"/>
      <c r="W56" s="23"/>
    </row>
    <row r="57" spans="3:23" ht="27" customHeight="1">
      <c r="C57" s="173"/>
      <c r="D57" s="628" t="s">
        <v>238</v>
      </c>
      <c r="E57" s="629"/>
      <c r="F57" s="556" t="s">
        <v>200</v>
      </c>
      <c r="G57" s="557"/>
      <c r="H57" s="557"/>
      <c r="I57" s="558"/>
      <c r="J57" s="559" t="s">
        <v>202</v>
      </c>
      <c r="K57" s="560"/>
      <c r="L57" s="560"/>
      <c r="M57" s="561"/>
      <c r="N57" s="554"/>
      <c r="O57" s="555"/>
      <c r="P57" s="555"/>
      <c r="Q57" s="555"/>
      <c r="R57" s="555"/>
      <c r="S57" s="25" t="s">
        <v>206</v>
      </c>
      <c r="T57" s="320"/>
      <c r="U57" s="227"/>
      <c r="W57" s="23"/>
    </row>
    <row r="58" spans="3:23" ht="27" customHeight="1">
      <c r="C58" s="173"/>
      <c r="D58" s="628"/>
      <c r="E58" s="629"/>
      <c r="F58" s="556" t="s">
        <v>207</v>
      </c>
      <c r="G58" s="557"/>
      <c r="H58" s="557"/>
      <c r="I58" s="558"/>
      <c r="J58" s="559" t="s">
        <v>203</v>
      </c>
      <c r="K58" s="560"/>
      <c r="L58" s="560"/>
      <c r="M58" s="561"/>
      <c r="N58" s="554">
        <v>1246</v>
      </c>
      <c r="O58" s="555"/>
      <c r="P58" s="555"/>
      <c r="Q58" s="555"/>
      <c r="R58" s="555"/>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17"/>
      <c r="G60" s="518"/>
      <c r="H60" s="518"/>
      <c r="I60" s="518"/>
      <c r="J60" s="518"/>
      <c r="K60" s="518"/>
      <c r="L60" s="518"/>
      <c r="M60" s="518"/>
      <c r="N60" s="518"/>
      <c r="O60" s="518"/>
      <c r="P60" s="518"/>
      <c r="Q60" s="518"/>
      <c r="R60" s="518"/>
      <c r="S60" s="518"/>
      <c r="T60" s="518"/>
      <c r="U60" s="519"/>
      <c r="W60" s="23"/>
    </row>
    <row r="61" spans="3:23" ht="18" customHeight="1">
      <c r="C61" s="426"/>
      <c r="D61" s="231" t="s">
        <v>210</v>
      </c>
      <c r="E61" s="230" t="s">
        <v>180</v>
      </c>
      <c r="F61" s="520">
        <v>88</v>
      </c>
      <c r="G61" s="521"/>
      <c r="H61" s="521"/>
      <c r="I61" s="521"/>
      <c r="J61" s="521"/>
      <c r="K61" s="521"/>
      <c r="L61" s="521"/>
      <c r="M61" s="521"/>
      <c r="N61" s="521"/>
      <c r="O61" s="521"/>
      <c r="P61" s="521"/>
      <c r="Q61" s="521"/>
      <c r="R61" s="521"/>
      <c r="S61" s="521"/>
      <c r="T61" s="521"/>
      <c r="U61" s="522"/>
      <c r="W61" s="23"/>
    </row>
    <row r="62" spans="3:23" ht="13.9" customHeight="1">
      <c r="C62" s="426"/>
      <c r="D62" s="368"/>
      <c r="E62" s="233"/>
      <c r="F62" s="619" t="s">
        <v>427</v>
      </c>
      <c r="G62" s="620"/>
      <c r="H62" s="620"/>
      <c r="I62" s="620"/>
      <c r="J62" s="620"/>
      <c r="K62" s="620"/>
      <c r="L62" s="620"/>
      <c r="M62" s="620"/>
      <c r="N62" s="620"/>
      <c r="O62" s="620"/>
      <c r="P62" s="620"/>
      <c r="Q62" s="620"/>
      <c r="R62" s="620"/>
      <c r="S62" s="620"/>
      <c r="T62" s="620"/>
      <c r="U62" s="621"/>
      <c r="W62" s="23"/>
    </row>
    <row r="63" spans="3:23" ht="13.9" customHeight="1">
      <c r="C63" s="426"/>
      <c r="D63" s="369" t="s">
        <v>386</v>
      </c>
      <c r="E63" s="528" t="s">
        <v>387</v>
      </c>
      <c r="F63" s="622"/>
      <c r="G63" s="623"/>
      <c r="H63" s="623"/>
      <c r="I63" s="623"/>
      <c r="J63" s="623"/>
      <c r="K63" s="623"/>
      <c r="L63" s="623"/>
      <c r="M63" s="623"/>
      <c r="N63" s="623"/>
      <c r="O63" s="623"/>
      <c r="P63" s="623"/>
      <c r="Q63" s="623"/>
      <c r="R63" s="623"/>
      <c r="S63" s="623"/>
      <c r="T63" s="623"/>
      <c r="U63" s="624"/>
      <c r="W63" s="23"/>
    </row>
    <row r="64" spans="3:23" ht="13.9" customHeight="1">
      <c r="C64" s="426"/>
      <c r="D64" s="369"/>
      <c r="E64" s="528"/>
      <c r="F64" s="622"/>
      <c r="G64" s="623"/>
      <c r="H64" s="623"/>
      <c r="I64" s="623"/>
      <c r="J64" s="623"/>
      <c r="K64" s="623"/>
      <c r="L64" s="623"/>
      <c r="M64" s="623"/>
      <c r="N64" s="623"/>
      <c r="O64" s="623"/>
      <c r="P64" s="623"/>
      <c r="Q64" s="623"/>
      <c r="R64" s="623"/>
      <c r="S64" s="623"/>
      <c r="T64" s="623"/>
      <c r="U64" s="624"/>
      <c r="W64" s="23"/>
    </row>
    <row r="65" spans="3:23" ht="13.9" customHeight="1">
      <c r="C65" s="426"/>
      <c r="D65" s="369"/>
      <c r="E65" s="528"/>
      <c r="F65" s="622"/>
      <c r="G65" s="623"/>
      <c r="H65" s="623"/>
      <c r="I65" s="623"/>
      <c r="J65" s="623"/>
      <c r="K65" s="623"/>
      <c r="L65" s="623"/>
      <c r="M65" s="623"/>
      <c r="N65" s="623"/>
      <c r="O65" s="623"/>
      <c r="P65" s="623"/>
      <c r="Q65" s="623"/>
      <c r="R65" s="623"/>
      <c r="S65" s="623"/>
      <c r="T65" s="623"/>
      <c r="U65" s="624"/>
      <c r="W65" s="23"/>
    </row>
    <row r="66" spans="3:23" ht="13.9" customHeight="1">
      <c r="C66" s="426"/>
      <c r="D66" s="369"/>
      <c r="E66" s="528"/>
      <c r="F66" s="622"/>
      <c r="G66" s="623"/>
      <c r="H66" s="623"/>
      <c r="I66" s="623"/>
      <c r="J66" s="623"/>
      <c r="K66" s="623"/>
      <c r="L66" s="623"/>
      <c r="M66" s="623"/>
      <c r="N66" s="623"/>
      <c r="O66" s="623"/>
      <c r="P66" s="623"/>
      <c r="Q66" s="623"/>
      <c r="R66" s="623"/>
      <c r="S66" s="623"/>
      <c r="T66" s="623"/>
      <c r="U66" s="624"/>
      <c r="W66" s="23"/>
    </row>
    <row r="67" spans="3:23" ht="13.9" customHeight="1">
      <c r="C67" s="426"/>
      <c r="D67" s="369"/>
      <c r="E67" s="528"/>
      <c r="F67" s="622"/>
      <c r="G67" s="623"/>
      <c r="H67" s="623"/>
      <c r="I67" s="623"/>
      <c r="J67" s="623"/>
      <c r="K67" s="623"/>
      <c r="L67" s="623"/>
      <c r="M67" s="623"/>
      <c r="N67" s="623"/>
      <c r="O67" s="623"/>
      <c r="P67" s="623"/>
      <c r="Q67" s="623"/>
      <c r="R67" s="623"/>
      <c r="S67" s="623"/>
      <c r="T67" s="623"/>
      <c r="U67" s="624"/>
      <c r="W67" s="23"/>
    </row>
    <row r="68" spans="3:23" ht="13.9" customHeight="1">
      <c r="C68" s="426"/>
      <c r="D68" s="529" t="s">
        <v>388</v>
      </c>
      <c r="E68" s="530"/>
      <c r="F68" s="622"/>
      <c r="G68" s="623"/>
      <c r="H68" s="623"/>
      <c r="I68" s="623"/>
      <c r="J68" s="623"/>
      <c r="K68" s="623"/>
      <c r="L68" s="623"/>
      <c r="M68" s="623"/>
      <c r="N68" s="623"/>
      <c r="O68" s="623"/>
      <c r="P68" s="623"/>
      <c r="Q68" s="623"/>
      <c r="R68" s="623"/>
      <c r="S68" s="623"/>
      <c r="T68" s="623"/>
      <c r="U68" s="624"/>
      <c r="W68" s="23"/>
    </row>
    <row r="69" spans="3:23" ht="13.9" customHeight="1">
      <c r="C69" s="426"/>
      <c r="D69" s="531"/>
      <c r="E69" s="530"/>
      <c r="F69" s="622"/>
      <c r="G69" s="623"/>
      <c r="H69" s="623"/>
      <c r="I69" s="623"/>
      <c r="J69" s="623"/>
      <c r="K69" s="623"/>
      <c r="L69" s="623"/>
      <c r="M69" s="623"/>
      <c r="N69" s="623"/>
      <c r="O69" s="623"/>
      <c r="P69" s="623"/>
      <c r="Q69" s="623"/>
      <c r="R69" s="623"/>
      <c r="S69" s="623"/>
      <c r="T69" s="623"/>
      <c r="U69" s="624"/>
      <c r="W69" s="23"/>
    </row>
    <row r="70" spans="3:23" ht="13.9" customHeight="1">
      <c r="C70" s="426"/>
      <c r="D70" s="531"/>
      <c r="E70" s="530"/>
      <c r="F70" s="622"/>
      <c r="G70" s="623"/>
      <c r="H70" s="623"/>
      <c r="I70" s="623"/>
      <c r="J70" s="623"/>
      <c r="K70" s="623"/>
      <c r="L70" s="623"/>
      <c r="M70" s="623"/>
      <c r="N70" s="623"/>
      <c r="O70" s="623"/>
      <c r="P70" s="623"/>
      <c r="Q70" s="623"/>
      <c r="R70" s="623"/>
      <c r="S70" s="623"/>
      <c r="T70" s="623"/>
      <c r="U70" s="624"/>
      <c r="W70" s="23"/>
    </row>
    <row r="71" spans="3:23" ht="13.9" customHeight="1">
      <c r="C71" s="426"/>
      <c r="D71" s="531"/>
      <c r="E71" s="530"/>
      <c r="F71" s="622"/>
      <c r="G71" s="623"/>
      <c r="H71" s="623"/>
      <c r="I71" s="623"/>
      <c r="J71" s="623"/>
      <c r="K71" s="623"/>
      <c r="L71" s="623"/>
      <c r="M71" s="623"/>
      <c r="N71" s="623"/>
      <c r="O71" s="623"/>
      <c r="P71" s="623"/>
      <c r="Q71" s="623"/>
      <c r="R71" s="623"/>
      <c r="S71" s="623"/>
      <c r="T71" s="623"/>
      <c r="U71" s="624"/>
      <c r="W71" s="23"/>
    </row>
    <row r="72" spans="3:23" ht="13.9" customHeight="1">
      <c r="C72" s="427"/>
      <c r="D72" s="370"/>
      <c r="E72" s="367"/>
      <c r="F72" s="625"/>
      <c r="G72" s="626"/>
      <c r="H72" s="626"/>
      <c r="I72" s="626"/>
      <c r="J72" s="626"/>
      <c r="K72" s="626"/>
      <c r="L72" s="626"/>
      <c r="M72" s="626"/>
      <c r="N72" s="626"/>
      <c r="O72" s="626"/>
      <c r="P72" s="626"/>
      <c r="Q72" s="626"/>
      <c r="R72" s="626"/>
      <c r="S72" s="626"/>
      <c r="T72" s="626"/>
      <c r="U72" s="627"/>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461" t="s">
        <v>391</v>
      </c>
      <c r="D74" s="461"/>
      <c r="E74" s="461"/>
      <c r="F74" s="461"/>
      <c r="G74" s="461"/>
      <c r="H74" s="461"/>
      <c r="I74" s="461"/>
      <c r="J74" s="461"/>
      <c r="K74" s="461"/>
      <c r="L74" s="461"/>
      <c r="M74" s="461"/>
      <c r="N74" s="461"/>
      <c r="O74" s="461"/>
      <c r="P74" s="461"/>
      <c r="Q74" s="461"/>
      <c r="R74" s="461"/>
      <c r="S74" s="461"/>
      <c r="T74" s="461"/>
      <c r="U74" s="461"/>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58" t="s">
        <v>428</v>
      </c>
      <c r="E77" s="459"/>
      <c r="F77" s="459"/>
      <c r="G77" s="459"/>
      <c r="H77" s="459"/>
      <c r="I77" s="459"/>
      <c r="J77" s="459"/>
      <c r="K77" s="459"/>
      <c r="L77" s="459"/>
      <c r="M77" s="459"/>
      <c r="N77" s="459"/>
      <c r="O77" s="459"/>
      <c r="P77" s="459"/>
      <c r="Q77" s="459"/>
      <c r="R77" s="459"/>
      <c r="S77" s="459"/>
      <c r="T77" s="459"/>
      <c r="U77" s="460"/>
      <c r="W77" s="23"/>
    </row>
    <row r="78" spans="3:23" ht="13.9" customHeight="1">
      <c r="C78" s="173"/>
      <c r="D78" s="458"/>
      <c r="E78" s="459"/>
      <c r="F78" s="459"/>
      <c r="G78" s="459"/>
      <c r="H78" s="459"/>
      <c r="I78" s="459"/>
      <c r="J78" s="459"/>
      <c r="K78" s="459"/>
      <c r="L78" s="459"/>
      <c r="M78" s="459"/>
      <c r="N78" s="459"/>
      <c r="O78" s="459"/>
      <c r="P78" s="459"/>
      <c r="Q78" s="459"/>
      <c r="R78" s="459"/>
      <c r="S78" s="459"/>
      <c r="T78" s="459"/>
      <c r="U78" s="460"/>
      <c r="W78" s="23"/>
    </row>
    <row r="79" spans="3:23" ht="13.9" customHeight="1">
      <c r="C79" s="173"/>
      <c r="D79" s="458"/>
      <c r="E79" s="459"/>
      <c r="F79" s="459"/>
      <c r="G79" s="459"/>
      <c r="H79" s="459"/>
      <c r="I79" s="459"/>
      <c r="J79" s="459"/>
      <c r="K79" s="459"/>
      <c r="L79" s="459"/>
      <c r="M79" s="459"/>
      <c r="N79" s="459"/>
      <c r="O79" s="459"/>
      <c r="P79" s="459"/>
      <c r="Q79" s="459"/>
      <c r="R79" s="459"/>
      <c r="S79" s="459"/>
      <c r="T79" s="459"/>
      <c r="U79" s="460"/>
      <c r="W79" s="23"/>
    </row>
    <row r="80" spans="3:23" ht="13.9" customHeight="1">
      <c r="C80" s="173"/>
      <c r="D80" s="458"/>
      <c r="E80" s="459"/>
      <c r="F80" s="459"/>
      <c r="G80" s="459"/>
      <c r="H80" s="459"/>
      <c r="I80" s="459"/>
      <c r="J80" s="459"/>
      <c r="K80" s="459"/>
      <c r="L80" s="459"/>
      <c r="M80" s="459"/>
      <c r="N80" s="459"/>
      <c r="O80" s="459"/>
      <c r="P80" s="459"/>
      <c r="Q80" s="459"/>
      <c r="R80" s="459"/>
      <c r="S80" s="459"/>
      <c r="T80" s="459"/>
      <c r="U80" s="460"/>
      <c r="W80" s="23"/>
    </row>
    <row r="81" spans="1:29" ht="13.9" customHeight="1">
      <c r="C81" s="173"/>
      <c r="D81" s="458"/>
      <c r="E81" s="459"/>
      <c r="F81" s="459"/>
      <c r="G81" s="459"/>
      <c r="H81" s="459"/>
      <c r="I81" s="459"/>
      <c r="J81" s="459"/>
      <c r="K81" s="459"/>
      <c r="L81" s="459"/>
      <c r="M81" s="459"/>
      <c r="N81" s="459"/>
      <c r="O81" s="459"/>
      <c r="P81" s="459"/>
      <c r="Q81" s="459"/>
      <c r="R81" s="459"/>
      <c r="S81" s="459"/>
      <c r="T81" s="459"/>
      <c r="U81" s="460"/>
      <c r="W81" s="23"/>
    </row>
    <row r="82" spans="1:29" ht="13.9" customHeight="1">
      <c r="C82" s="173"/>
      <c r="D82" s="458"/>
      <c r="E82" s="459"/>
      <c r="F82" s="459"/>
      <c r="G82" s="459"/>
      <c r="H82" s="459"/>
      <c r="I82" s="459"/>
      <c r="J82" s="459"/>
      <c r="K82" s="459"/>
      <c r="L82" s="459"/>
      <c r="M82" s="459"/>
      <c r="N82" s="459"/>
      <c r="O82" s="459"/>
      <c r="P82" s="459"/>
      <c r="Q82" s="459"/>
      <c r="R82" s="459"/>
      <c r="S82" s="459"/>
      <c r="T82" s="459"/>
      <c r="U82" s="460"/>
      <c r="W82" s="23"/>
    </row>
    <row r="83" spans="1:29" ht="13.9" customHeight="1">
      <c r="C83" s="173"/>
      <c r="D83" s="458"/>
      <c r="E83" s="459"/>
      <c r="F83" s="459"/>
      <c r="G83" s="459"/>
      <c r="H83" s="459"/>
      <c r="I83" s="459"/>
      <c r="J83" s="459"/>
      <c r="K83" s="459"/>
      <c r="L83" s="459"/>
      <c r="M83" s="459"/>
      <c r="N83" s="459"/>
      <c r="O83" s="459"/>
      <c r="P83" s="459"/>
      <c r="Q83" s="459"/>
      <c r="R83" s="459"/>
      <c r="S83" s="459"/>
      <c r="T83" s="459"/>
      <c r="U83" s="460"/>
      <c r="W83" s="23"/>
    </row>
    <row r="84" spans="1:29" ht="13.9" customHeight="1">
      <c r="C84" s="173"/>
      <c r="D84" s="458"/>
      <c r="E84" s="459"/>
      <c r="F84" s="459"/>
      <c r="G84" s="459"/>
      <c r="H84" s="459"/>
      <c r="I84" s="459"/>
      <c r="J84" s="459"/>
      <c r="K84" s="459"/>
      <c r="L84" s="459"/>
      <c r="M84" s="459"/>
      <c r="N84" s="459"/>
      <c r="O84" s="459"/>
      <c r="P84" s="459"/>
      <c r="Q84" s="459"/>
      <c r="R84" s="459"/>
      <c r="S84" s="459"/>
      <c r="T84" s="459"/>
      <c r="U84" s="460"/>
      <c r="W84" s="23"/>
    </row>
    <row r="85" spans="1:29" ht="13.9" customHeight="1">
      <c r="C85" s="173"/>
      <c r="D85" s="458"/>
      <c r="E85" s="459"/>
      <c r="F85" s="459"/>
      <c r="G85" s="459"/>
      <c r="H85" s="459"/>
      <c r="I85" s="459"/>
      <c r="J85" s="459"/>
      <c r="K85" s="459"/>
      <c r="L85" s="459"/>
      <c r="M85" s="459"/>
      <c r="N85" s="459"/>
      <c r="O85" s="459"/>
      <c r="P85" s="459"/>
      <c r="Q85" s="459"/>
      <c r="R85" s="459"/>
      <c r="S85" s="459"/>
      <c r="T85" s="459"/>
      <c r="U85" s="460"/>
      <c r="W85" s="23"/>
    </row>
    <row r="86" spans="1:29" ht="13.9" customHeight="1">
      <c r="C86" s="427"/>
      <c r="D86" s="489"/>
      <c r="E86" s="490"/>
      <c r="F86" s="490"/>
      <c r="G86" s="490"/>
      <c r="H86" s="490"/>
      <c r="I86" s="490"/>
      <c r="J86" s="490"/>
      <c r="K86" s="490"/>
      <c r="L86" s="490"/>
      <c r="M86" s="490"/>
      <c r="N86" s="490"/>
      <c r="O86" s="490"/>
      <c r="P86" s="490"/>
      <c r="Q86" s="490"/>
      <c r="R86" s="490"/>
      <c r="S86" s="490"/>
      <c r="T86" s="490"/>
      <c r="U86" s="49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32"/>
      <c r="D88" s="630" t="s">
        <v>208</v>
      </c>
      <c r="E88" s="535" t="s">
        <v>182</v>
      </c>
      <c r="F88" s="27" t="s">
        <v>408</v>
      </c>
      <c r="G88" s="429"/>
      <c r="H88" s="429"/>
      <c r="I88" s="25"/>
      <c r="J88" s="25"/>
      <c r="K88" s="25"/>
      <c r="L88" s="26"/>
      <c r="M88" s="26"/>
      <c r="N88" s="26"/>
      <c r="O88" s="27"/>
      <c r="P88" s="27"/>
      <c r="Q88" s="27"/>
      <c r="R88" s="27"/>
      <c r="S88" s="25"/>
      <c r="T88" s="25"/>
      <c r="U88" s="28"/>
      <c r="W88" s="23"/>
    </row>
    <row r="89" spans="1:29" ht="15" customHeight="1">
      <c r="A89" s="19">
        <v>5</v>
      </c>
      <c r="C89" s="532"/>
      <c r="D89" s="631"/>
      <c r="E89" s="536"/>
      <c r="F89" s="165" t="s">
        <v>303</v>
      </c>
      <c r="G89" s="323"/>
      <c r="H89" s="323"/>
      <c r="I89" s="323"/>
      <c r="J89" s="323"/>
      <c r="K89" s="534">
        <f>+COUNTIF(別紙!G9:W9,"&gt;0")</f>
        <v>4</v>
      </c>
      <c r="L89" s="534"/>
      <c r="M89" s="534"/>
      <c r="N89" s="30" t="s">
        <v>47</v>
      </c>
      <c r="O89" s="30"/>
      <c r="P89" s="430"/>
      <c r="Q89" s="524" t="s">
        <v>323</v>
      </c>
      <c r="R89" s="524"/>
      <c r="S89" s="524"/>
      <c r="T89" s="524"/>
      <c r="U89" s="525"/>
      <c r="V89" s="301"/>
      <c r="W89" s="301"/>
      <c r="Y89" s="23"/>
    </row>
    <row r="90" spans="1:29" ht="18" customHeight="1">
      <c r="A90" s="19">
        <v>6</v>
      </c>
      <c r="C90" s="532"/>
      <c r="D90" s="631"/>
      <c r="E90" s="536"/>
      <c r="F90" s="171" t="s">
        <v>157</v>
      </c>
      <c r="G90" s="178"/>
      <c r="H90" s="178"/>
      <c r="I90" s="178"/>
      <c r="J90" s="178"/>
      <c r="K90" s="523">
        <f>+別紙!X9</f>
        <v>103.03</v>
      </c>
      <c r="L90" s="523"/>
      <c r="M90" s="523"/>
      <c r="N90" s="523"/>
      <c r="O90" s="523"/>
      <c r="P90" s="178" t="s">
        <v>211</v>
      </c>
      <c r="Q90" s="526"/>
      <c r="R90" s="526"/>
      <c r="S90" s="526"/>
      <c r="T90" s="526"/>
      <c r="U90" s="527"/>
      <c r="V90" s="301"/>
      <c r="W90" s="301"/>
      <c r="X90" s="605"/>
      <c r="Y90" s="605"/>
      <c r="Z90" s="605"/>
      <c r="AA90" s="605"/>
      <c r="AB90" s="605"/>
      <c r="AC90" s="605"/>
    </row>
    <row r="91" spans="1:29" ht="13.9" customHeight="1">
      <c r="C91" s="532"/>
      <c r="D91" s="631"/>
      <c r="E91" s="536"/>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32"/>
      <c r="D92" s="631"/>
      <c r="E92" s="536"/>
      <c r="F92" s="310"/>
      <c r="G92" s="415"/>
      <c r="H92" s="309"/>
      <c r="I92" s="309"/>
      <c r="J92" s="415"/>
      <c r="K92" s="309"/>
      <c r="L92" s="311"/>
      <c r="M92" s="415"/>
      <c r="N92" s="309"/>
      <c r="O92" s="312"/>
      <c r="P92" s="415"/>
      <c r="Q92" s="309"/>
      <c r="R92" s="312"/>
      <c r="S92" s="539"/>
      <c r="T92" s="539"/>
      <c r="U92" s="333"/>
      <c r="V92" s="334" t="str">
        <f>+IF($F$54="Ｄ－建設業",IF($T$29="○","←　（建設業の場合は行政区毎の排出量内訳も記入してください）",""),"")</f>
        <v/>
      </c>
      <c r="W92" s="164"/>
      <c r="X92" s="164"/>
      <c r="Y92" s="164"/>
    </row>
    <row r="93" spans="1:29" ht="15" customHeight="1">
      <c r="C93" s="532"/>
      <c r="D93" s="631"/>
      <c r="E93" s="536"/>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32"/>
      <c r="D94" s="631"/>
      <c r="E94" s="536"/>
      <c r="F94" s="458"/>
      <c r="G94" s="459"/>
      <c r="H94" s="459"/>
      <c r="I94" s="459"/>
      <c r="J94" s="459"/>
      <c r="K94" s="459"/>
      <c r="L94" s="459"/>
      <c r="M94" s="459"/>
      <c r="N94" s="459"/>
      <c r="O94" s="459"/>
      <c r="P94" s="459"/>
      <c r="Q94" s="459"/>
      <c r="R94" s="459"/>
      <c r="S94" s="459"/>
      <c r="T94" s="459"/>
      <c r="U94" s="460"/>
      <c r="V94" s="164"/>
      <c r="W94" s="150"/>
      <c r="X94" s="150"/>
      <c r="Y94" s="150"/>
    </row>
    <row r="95" spans="1:29" ht="13.9" customHeight="1">
      <c r="C95" s="436"/>
      <c r="D95" s="631"/>
      <c r="E95" s="536"/>
      <c r="F95" s="458"/>
      <c r="G95" s="459"/>
      <c r="H95" s="459"/>
      <c r="I95" s="459"/>
      <c r="J95" s="459"/>
      <c r="K95" s="459"/>
      <c r="L95" s="459"/>
      <c r="M95" s="459"/>
      <c r="N95" s="459"/>
      <c r="O95" s="459"/>
      <c r="P95" s="459"/>
      <c r="Q95" s="459"/>
      <c r="R95" s="459"/>
      <c r="S95" s="459"/>
      <c r="T95" s="459"/>
      <c r="U95" s="460"/>
      <c r="V95" s="164"/>
      <c r="W95" s="150"/>
      <c r="X95" s="150"/>
      <c r="Y95" s="150"/>
    </row>
    <row r="96" spans="1:29" ht="13.9" customHeight="1">
      <c r="C96" s="436"/>
      <c r="D96" s="631"/>
      <c r="E96" s="536"/>
      <c r="F96" s="458"/>
      <c r="G96" s="459"/>
      <c r="H96" s="459"/>
      <c r="I96" s="459"/>
      <c r="J96" s="459"/>
      <c r="K96" s="459"/>
      <c r="L96" s="459"/>
      <c r="M96" s="459"/>
      <c r="N96" s="459"/>
      <c r="O96" s="459"/>
      <c r="P96" s="459"/>
      <c r="Q96" s="459"/>
      <c r="R96" s="459"/>
      <c r="S96" s="459"/>
      <c r="T96" s="459"/>
      <c r="U96" s="460"/>
      <c r="V96" s="164"/>
      <c r="W96" s="150"/>
      <c r="X96" s="150"/>
      <c r="Y96" s="150"/>
    </row>
    <row r="97" spans="1:27" ht="13.9" customHeight="1">
      <c r="C97" s="436"/>
      <c r="D97" s="631"/>
      <c r="E97" s="536"/>
      <c r="F97" s="458"/>
      <c r="G97" s="459"/>
      <c r="H97" s="459"/>
      <c r="I97" s="459"/>
      <c r="J97" s="459"/>
      <c r="K97" s="459"/>
      <c r="L97" s="459"/>
      <c r="M97" s="459"/>
      <c r="N97" s="459"/>
      <c r="O97" s="459"/>
      <c r="P97" s="459"/>
      <c r="Q97" s="459"/>
      <c r="R97" s="459"/>
      <c r="S97" s="459"/>
      <c r="T97" s="459"/>
      <c r="U97" s="460"/>
      <c r="V97" s="164"/>
      <c r="W97" s="150"/>
      <c r="X97" s="150"/>
      <c r="Y97" s="150"/>
    </row>
    <row r="98" spans="1:27" ht="13.9" customHeight="1">
      <c r="C98" s="436"/>
      <c r="D98" s="631"/>
      <c r="E98" s="536"/>
      <c r="F98" s="458"/>
      <c r="G98" s="459"/>
      <c r="H98" s="459"/>
      <c r="I98" s="459"/>
      <c r="J98" s="459"/>
      <c r="K98" s="459"/>
      <c r="L98" s="459"/>
      <c r="M98" s="459"/>
      <c r="N98" s="459"/>
      <c r="O98" s="459"/>
      <c r="P98" s="459"/>
      <c r="Q98" s="459"/>
      <c r="R98" s="459"/>
      <c r="S98" s="459"/>
      <c r="T98" s="459"/>
      <c r="U98" s="460"/>
      <c r="V98" s="164"/>
      <c r="W98" s="150"/>
      <c r="X98" s="150"/>
      <c r="Y98" s="150"/>
    </row>
    <row r="99" spans="1:27" ht="13.9" customHeight="1">
      <c r="C99" s="436"/>
      <c r="D99" s="631"/>
      <c r="E99" s="536"/>
      <c r="F99" s="458"/>
      <c r="G99" s="459"/>
      <c r="H99" s="459"/>
      <c r="I99" s="459"/>
      <c r="J99" s="459"/>
      <c r="K99" s="459"/>
      <c r="L99" s="459"/>
      <c r="M99" s="459"/>
      <c r="N99" s="459"/>
      <c r="O99" s="459"/>
      <c r="P99" s="459"/>
      <c r="Q99" s="459"/>
      <c r="R99" s="459"/>
      <c r="S99" s="459"/>
      <c r="T99" s="459"/>
      <c r="U99" s="460"/>
      <c r="V99" s="164"/>
      <c r="W99" s="150"/>
      <c r="X99" s="150"/>
      <c r="Y99" s="150"/>
    </row>
    <row r="100" spans="1:27" ht="13.9" customHeight="1">
      <c r="C100" s="436"/>
      <c r="D100" s="631"/>
      <c r="E100" s="536"/>
      <c r="F100" s="458"/>
      <c r="G100" s="459"/>
      <c r="H100" s="459"/>
      <c r="I100" s="459"/>
      <c r="J100" s="459"/>
      <c r="K100" s="459"/>
      <c r="L100" s="459"/>
      <c r="M100" s="459"/>
      <c r="N100" s="459"/>
      <c r="O100" s="459"/>
      <c r="P100" s="459"/>
      <c r="Q100" s="459"/>
      <c r="R100" s="459"/>
      <c r="S100" s="459"/>
      <c r="T100" s="459"/>
      <c r="U100" s="460"/>
      <c r="V100" s="164"/>
      <c r="W100" s="150"/>
      <c r="X100" s="150"/>
      <c r="Y100" s="150"/>
    </row>
    <row r="101" spans="1:27" ht="13.9" customHeight="1">
      <c r="C101" s="436"/>
      <c r="D101" s="631"/>
      <c r="E101" s="536"/>
      <c r="F101" s="458"/>
      <c r="G101" s="459"/>
      <c r="H101" s="459"/>
      <c r="I101" s="459"/>
      <c r="J101" s="459"/>
      <c r="K101" s="459"/>
      <c r="L101" s="459"/>
      <c r="M101" s="459"/>
      <c r="N101" s="459"/>
      <c r="O101" s="459"/>
      <c r="P101" s="459"/>
      <c r="Q101" s="459"/>
      <c r="R101" s="459"/>
      <c r="S101" s="459"/>
      <c r="T101" s="459"/>
      <c r="U101" s="460"/>
      <c r="V101" s="504"/>
      <c r="W101" s="504"/>
      <c r="X101" s="504"/>
      <c r="Y101" s="504"/>
      <c r="Z101" s="504"/>
    </row>
    <row r="102" spans="1:27" ht="13.9" customHeight="1">
      <c r="C102" s="436"/>
      <c r="D102" s="632"/>
      <c r="E102" s="537"/>
      <c r="F102" s="489"/>
      <c r="G102" s="490"/>
      <c r="H102" s="490"/>
      <c r="I102" s="490"/>
      <c r="J102" s="490"/>
      <c r="K102" s="490"/>
      <c r="L102" s="490"/>
      <c r="M102" s="490"/>
      <c r="N102" s="490"/>
      <c r="O102" s="490"/>
      <c r="P102" s="490"/>
      <c r="Q102" s="490"/>
      <c r="R102" s="490"/>
      <c r="S102" s="490"/>
      <c r="T102" s="490"/>
      <c r="U102" s="491"/>
      <c r="V102" s="164"/>
      <c r="W102" s="150"/>
      <c r="X102" s="150"/>
      <c r="Y102" s="150"/>
    </row>
    <row r="103" spans="1:27" ht="15" customHeight="1">
      <c r="C103" s="533"/>
      <c r="D103" s="505" t="s">
        <v>209</v>
      </c>
      <c r="E103" s="508"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33"/>
      <c r="D104" s="506"/>
      <c r="E104" s="509"/>
      <c r="F104" s="165" t="s">
        <v>303</v>
      </c>
      <c r="G104" s="323"/>
      <c r="H104" s="323"/>
      <c r="I104" s="323"/>
      <c r="J104" s="323"/>
      <c r="K104" s="538">
        <f>+COUNTIF(別紙!G19:W19,"&gt;0")</f>
        <v>4</v>
      </c>
      <c r="L104" s="538"/>
      <c r="M104" s="538"/>
      <c r="N104" s="30" t="s">
        <v>47</v>
      </c>
      <c r="O104" s="30"/>
      <c r="P104" s="430"/>
      <c r="Q104" s="524" t="s">
        <v>324</v>
      </c>
      <c r="R104" s="524"/>
      <c r="S104" s="524"/>
      <c r="T104" s="524"/>
      <c r="U104" s="525"/>
      <c r="V104" s="301"/>
      <c r="W104" s="301"/>
      <c r="X104" s="150"/>
      <c r="Y104" s="150"/>
      <c r="Z104" s="150"/>
      <c r="AA104" s="150"/>
    </row>
    <row r="105" spans="1:27" ht="18" customHeight="1">
      <c r="A105" s="19">
        <v>8</v>
      </c>
      <c r="C105" s="533"/>
      <c r="D105" s="506"/>
      <c r="E105" s="509"/>
      <c r="F105" s="171" t="s">
        <v>157</v>
      </c>
      <c r="G105" s="178"/>
      <c r="H105" s="178"/>
      <c r="I105" s="178"/>
      <c r="J105" s="178"/>
      <c r="K105" s="540">
        <f>+別紙!X19</f>
        <v>99.94</v>
      </c>
      <c r="L105" s="540"/>
      <c r="M105" s="540"/>
      <c r="N105" s="540"/>
      <c r="O105" s="540"/>
      <c r="P105" s="432" t="s">
        <v>211</v>
      </c>
      <c r="Q105" s="526"/>
      <c r="R105" s="526"/>
      <c r="S105" s="526"/>
      <c r="T105" s="526"/>
      <c r="U105" s="527"/>
      <c r="V105" s="301"/>
      <c r="W105" s="301"/>
      <c r="X105" s="95"/>
    </row>
    <row r="106" spans="1:27" ht="13.9" customHeight="1">
      <c r="C106" s="533"/>
      <c r="D106" s="506"/>
      <c r="E106" s="509"/>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33"/>
      <c r="D107" s="506"/>
      <c r="E107" s="509"/>
      <c r="F107" s="310"/>
      <c r="G107" s="415"/>
      <c r="H107" s="309"/>
      <c r="I107" s="309"/>
      <c r="J107" s="415"/>
      <c r="K107" s="309"/>
      <c r="L107" s="311"/>
      <c r="M107" s="415"/>
      <c r="N107" s="309"/>
      <c r="O107" s="312"/>
      <c r="P107" s="415"/>
      <c r="Q107" s="309"/>
      <c r="R107" s="312"/>
      <c r="S107" s="539"/>
      <c r="T107" s="539"/>
      <c r="U107" s="333"/>
      <c r="V107" s="334" t="str">
        <f>+IF($F$54="Ｄ－建設業",IF($T$29="○","←　（建設業の場合は行政区毎の排出量内訳も記入してください）",""),"")</f>
        <v/>
      </c>
      <c r="W107" s="164"/>
      <c r="X107" s="164"/>
      <c r="Y107" s="164"/>
    </row>
    <row r="108" spans="1:27" ht="15" customHeight="1">
      <c r="C108" s="533"/>
      <c r="D108" s="506"/>
      <c r="E108" s="509"/>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33"/>
      <c r="D109" s="506"/>
      <c r="E109" s="509"/>
      <c r="F109" s="458"/>
      <c r="G109" s="459"/>
      <c r="H109" s="459"/>
      <c r="I109" s="459"/>
      <c r="J109" s="459"/>
      <c r="K109" s="459"/>
      <c r="L109" s="459"/>
      <c r="M109" s="459"/>
      <c r="N109" s="459"/>
      <c r="O109" s="459"/>
      <c r="P109" s="459"/>
      <c r="Q109" s="459"/>
      <c r="R109" s="459"/>
      <c r="S109" s="459"/>
      <c r="T109" s="459"/>
      <c r="U109" s="460"/>
      <c r="V109" s="164"/>
      <c r="W109" s="150"/>
      <c r="X109" s="150"/>
      <c r="Y109" s="150"/>
    </row>
    <row r="110" spans="1:27" ht="13.9" customHeight="1">
      <c r="C110" s="437"/>
      <c r="D110" s="506"/>
      <c r="E110" s="509"/>
      <c r="F110" s="458"/>
      <c r="G110" s="459"/>
      <c r="H110" s="459"/>
      <c r="I110" s="459"/>
      <c r="J110" s="459"/>
      <c r="K110" s="459"/>
      <c r="L110" s="459"/>
      <c r="M110" s="459"/>
      <c r="N110" s="459"/>
      <c r="O110" s="459"/>
      <c r="P110" s="459"/>
      <c r="Q110" s="459"/>
      <c r="R110" s="459"/>
      <c r="S110" s="459"/>
      <c r="T110" s="459"/>
      <c r="U110" s="460"/>
      <c r="V110" s="164"/>
      <c r="W110" s="150"/>
      <c r="X110" s="150"/>
      <c r="Y110" s="150"/>
    </row>
    <row r="111" spans="1:27" ht="13.9" customHeight="1">
      <c r="C111" s="437"/>
      <c r="D111" s="506"/>
      <c r="E111" s="509"/>
      <c r="F111" s="458"/>
      <c r="G111" s="459"/>
      <c r="H111" s="459"/>
      <c r="I111" s="459"/>
      <c r="J111" s="459"/>
      <c r="K111" s="459"/>
      <c r="L111" s="459"/>
      <c r="M111" s="459"/>
      <c r="N111" s="459"/>
      <c r="O111" s="459"/>
      <c r="P111" s="459"/>
      <c r="Q111" s="459"/>
      <c r="R111" s="459"/>
      <c r="S111" s="459"/>
      <c r="T111" s="459"/>
      <c r="U111" s="460"/>
      <c r="V111" s="164"/>
      <c r="W111" s="150"/>
      <c r="X111" s="150"/>
      <c r="Y111" s="150"/>
    </row>
    <row r="112" spans="1:27" ht="13.9" customHeight="1">
      <c r="C112" s="437"/>
      <c r="D112" s="506"/>
      <c r="E112" s="509"/>
      <c r="F112" s="458"/>
      <c r="G112" s="459"/>
      <c r="H112" s="459"/>
      <c r="I112" s="459"/>
      <c r="J112" s="459"/>
      <c r="K112" s="459"/>
      <c r="L112" s="459"/>
      <c r="M112" s="459"/>
      <c r="N112" s="459"/>
      <c r="O112" s="459"/>
      <c r="P112" s="459"/>
      <c r="Q112" s="459"/>
      <c r="R112" s="459"/>
      <c r="S112" s="459"/>
      <c r="T112" s="459"/>
      <c r="U112" s="460"/>
      <c r="V112" s="164"/>
      <c r="W112" s="150"/>
      <c r="X112" s="150"/>
      <c r="Y112" s="150"/>
    </row>
    <row r="113" spans="3:27" ht="13.9" customHeight="1">
      <c r="C113" s="437"/>
      <c r="D113" s="506"/>
      <c r="E113" s="509"/>
      <c r="F113" s="458"/>
      <c r="G113" s="459"/>
      <c r="H113" s="459"/>
      <c r="I113" s="459"/>
      <c r="J113" s="459"/>
      <c r="K113" s="459"/>
      <c r="L113" s="459"/>
      <c r="M113" s="459"/>
      <c r="N113" s="459"/>
      <c r="O113" s="459"/>
      <c r="P113" s="459"/>
      <c r="Q113" s="459"/>
      <c r="R113" s="459"/>
      <c r="S113" s="459"/>
      <c r="T113" s="459"/>
      <c r="U113" s="460"/>
      <c r="V113" s="164"/>
      <c r="W113" s="150"/>
      <c r="X113" s="150"/>
      <c r="Y113" s="150"/>
    </row>
    <row r="114" spans="3:27" ht="13.9" customHeight="1">
      <c r="C114" s="437"/>
      <c r="D114" s="506"/>
      <c r="E114" s="509"/>
      <c r="F114" s="458"/>
      <c r="G114" s="459"/>
      <c r="H114" s="459"/>
      <c r="I114" s="459"/>
      <c r="J114" s="459"/>
      <c r="K114" s="459"/>
      <c r="L114" s="459"/>
      <c r="M114" s="459"/>
      <c r="N114" s="459"/>
      <c r="O114" s="459"/>
      <c r="P114" s="459"/>
      <c r="Q114" s="459"/>
      <c r="R114" s="459"/>
      <c r="S114" s="459"/>
      <c r="T114" s="459"/>
      <c r="U114" s="460"/>
      <c r="V114" s="164"/>
      <c r="W114" s="150"/>
      <c r="X114" s="150"/>
      <c r="Y114" s="150"/>
    </row>
    <row r="115" spans="3:27" ht="13.9" customHeight="1">
      <c r="C115" s="437"/>
      <c r="D115" s="506"/>
      <c r="E115" s="509"/>
      <c r="F115" s="458"/>
      <c r="G115" s="459"/>
      <c r="H115" s="459"/>
      <c r="I115" s="459"/>
      <c r="J115" s="459"/>
      <c r="K115" s="459"/>
      <c r="L115" s="459"/>
      <c r="M115" s="459"/>
      <c r="N115" s="459"/>
      <c r="O115" s="459"/>
      <c r="P115" s="459"/>
      <c r="Q115" s="459"/>
      <c r="R115" s="459"/>
      <c r="S115" s="459"/>
      <c r="T115" s="459"/>
      <c r="U115" s="460"/>
      <c r="V115" s="164"/>
      <c r="W115" s="150"/>
      <c r="X115" s="150"/>
      <c r="Y115" s="150"/>
    </row>
    <row r="116" spans="3:27" ht="13.9" customHeight="1">
      <c r="C116" s="437"/>
      <c r="D116" s="506"/>
      <c r="E116" s="509"/>
      <c r="F116" s="458"/>
      <c r="G116" s="459"/>
      <c r="H116" s="459"/>
      <c r="I116" s="459"/>
      <c r="J116" s="459"/>
      <c r="K116" s="459"/>
      <c r="L116" s="459"/>
      <c r="M116" s="459"/>
      <c r="N116" s="459"/>
      <c r="O116" s="459"/>
      <c r="P116" s="459"/>
      <c r="Q116" s="459"/>
      <c r="R116" s="459"/>
      <c r="S116" s="459"/>
      <c r="T116" s="459"/>
      <c r="U116" s="460"/>
      <c r="V116" s="504"/>
      <c r="W116" s="504"/>
      <c r="X116" s="504"/>
      <c r="Y116" s="504"/>
      <c r="Z116" s="504"/>
    </row>
    <row r="117" spans="3:27" ht="13.9" customHeight="1">
      <c r="C117" s="438"/>
      <c r="D117" s="507"/>
      <c r="E117" s="510"/>
      <c r="F117" s="489"/>
      <c r="G117" s="490"/>
      <c r="H117" s="490"/>
      <c r="I117" s="490"/>
      <c r="J117" s="490"/>
      <c r="K117" s="490"/>
      <c r="L117" s="490"/>
      <c r="M117" s="490"/>
      <c r="N117" s="490"/>
      <c r="O117" s="490"/>
      <c r="P117" s="490"/>
      <c r="Q117" s="490"/>
      <c r="R117" s="490"/>
      <c r="S117" s="490"/>
      <c r="T117" s="490"/>
      <c r="U117" s="49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05" t="s">
        <v>208</v>
      </c>
      <c r="E119" s="508"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06"/>
      <c r="E120" s="509"/>
      <c r="F120" s="458"/>
      <c r="G120" s="459"/>
      <c r="H120" s="459"/>
      <c r="I120" s="459"/>
      <c r="J120" s="459"/>
      <c r="K120" s="459"/>
      <c r="L120" s="459"/>
      <c r="M120" s="459"/>
      <c r="N120" s="459"/>
      <c r="O120" s="459"/>
      <c r="P120" s="459"/>
      <c r="Q120" s="459"/>
      <c r="R120" s="459"/>
      <c r="S120" s="459"/>
      <c r="T120" s="459"/>
      <c r="U120" s="460"/>
      <c r="V120" s="164"/>
      <c r="W120" s="150"/>
      <c r="X120" s="150"/>
      <c r="Y120" s="150"/>
    </row>
    <row r="121" spans="3:27" ht="13.9" customHeight="1">
      <c r="C121" s="442"/>
      <c r="D121" s="506"/>
      <c r="E121" s="509"/>
      <c r="F121" s="458"/>
      <c r="G121" s="459"/>
      <c r="H121" s="459"/>
      <c r="I121" s="459"/>
      <c r="J121" s="459"/>
      <c r="K121" s="459"/>
      <c r="L121" s="459"/>
      <c r="M121" s="459"/>
      <c r="N121" s="459"/>
      <c r="O121" s="459"/>
      <c r="P121" s="459"/>
      <c r="Q121" s="459"/>
      <c r="R121" s="459"/>
      <c r="S121" s="459"/>
      <c r="T121" s="459"/>
      <c r="U121" s="460"/>
      <c r="V121" s="164"/>
      <c r="W121" s="150"/>
      <c r="X121" s="150"/>
      <c r="Y121" s="150"/>
    </row>
    <row r="122" spans="3:27" ht="13.9" customHeight="1">
      <c r="C122" s="442"/>
      <c r="D122" s="506"/>
      <c r="E122" s="509"/>
      <c r="F122" s="458"/>
      <c r="G122" s="459"/>
      <c r="H122" s="459"/>
      <c r="I122" s="459"/>
      <c r="J122" s="459"/>
      <c r="K122" s="459"/>
      <c r="L122" s="459"/>
      <c r="M122" s="459"/>
      <c r="N122" s="459"/>
      <c r="O122" s="459"/>
      <c r="P122" s="459"/>
      <c r="Q122" s="459"/>
      <c r="R122" s="459"/>
      <c r="S122" s="459"/>
      <c r="T122" s="459"/>
      <c r="U122" s="460"/>
      <c r="V122" s="164"/>
      <c r="W122" s="150"/>
      <c r="X122" s="150"/>
      <c r="Y122" s="150"/>
    </row>
    <row r="123" spans="3:27" ht="13.9" customHeight="1">
      <c r="C123" s="442"/>
      <c r="D123" s="506"/>
      <c r="E123" s="509"/>
      <c r="F123" s="458"/>
      <c r="G123" s="459"/>
      <c r="H123" s="459"/>
      <c r="I123" s="459"/>
      <c r="J123" s="459"/>
      <c r="K123" s="459"/>
      <c r="L123" s="459"/>
      <c r="M123" s="459"/>
      <c r="N123" s="459"/>
      <c r="O123" s="459"/>
      <c r="P123" s="459"/>
      <c r="Q123" s="459"/>
      <c r="R123" s="459"/>
      <c r="S123" s="459"/>
      <c r="T123" s="459"/>
      <c r="U123" s="460"/>
      <c r="V123" s="504"/>
      <c r="W123" s="504"/>
      <c r="X123" s="504"/>
      <c r="Y123" s="504"/>
      <c r="Z123" s="504"/>
      <c r="AA123" s="504"/>
    </row>
    <row r="124" spans="3:27" ht="13.9" customHeight="1">
      <c r="C124" s="442"/>
      <c r="D124" s="507"/>
      <c r="E124" s="510"/>
      <c r="F124" s="489"/>
      <c r="G124" s="490"/>
      <c r="H124" s="490"/>
      <c r="I124" s="490"/>
      <c r="J124" s="490"/>
      <c r="K124" s="490"/>
      <c r="L124" s="490"/>
      <c r="M124" s="490"/>
      <c r="N124" s="490"/>
      <c r="O124" s="490"/>
      <c r="P124" s="490"/>
      <c r="Q124" s="490"/>
      <c r="R124" s="490"/>
      <c r="S124" s="490"/>
      <c r="T124" s="490"/>
      <c r="U124" s="491"/>
      <c r="V124" s="164"/>
      <c r="W124" s="150"/>
      <c r="X124" s="150"/>
      <c r="Y124" s="150"/>
    </row>
    <row r="125" spans="3:27" ht="15" customHeight="1">
      <c r="C125" s="446"/>
      <c r="D125" s="505" t="s">
        <v>209</v>
      </c>
      <c r="E125" s="508"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06"/>
      <c r="E126" s="509"/>
      <c r="F126" s="458"/>
      <c r="G126" s="459"/>
      <c r="H126" s="459"/>
      <c r="I126" s="459"/>
      <c r="J126" s="459"/>
      <c r="K126" s="459"/>
      <c r="L126" s="459"/>
      <c r="M126" s="459"/>
      <c r="N126" s="459"/>
      <c r="O126" s="459"/>
      <c r="P126" s="459"/>
      <c r="Q126" s="459"/>
      <c r="R126" s="459"/>
      <c r="S126" s="459"/>
      <c r="T126" s="459"/>
      <c r="U126" s="460"/>
      <c r="V126" s="164"/>
      <c r="W126" s="150"/>
      <c r="X126" s="150"/>
      <c r="Y126" s="150"/>
    </row>
    <row r="127" spans="3:27" ht="13.9" customHeight="1">
      <c r="C127" s="442"/>
      <c r="D127" s="506"/>
      <c r="E127" s="509"/>
      <c r="F127" s="458"/>
      <c r="G127" s="459"/>
      <c r="H127" s="459"/>
      <c r="I127" s="459"/>
      <c r="J127" s="459"/>
      <c r="K127" s="459"/>
      <c r="L127" s="459"/>
      <c r="M127" s="459"/>
      <c r="N127" s="459"/>
      <c r="O127" s="459"/>
      <c r="P127" s="459"/>
      <c r="Q127" s="459"/>
      <c r="R127" s="459"/>
      <c r="S127" s="459"/>
      <c r="T127" s="459"/>
      <c r="U127" s="460"/>
      <c r="V127" s="164"/>
      <c r="W127" s="150"/>
      <c r="X127" s="150"/>
      <c r="Y127" s="150"/>
    </row>
    <row r="128" spans="3:27" ht="13.9" customHeight="1">
      <c r="C128" s="446"/>
      <c r="D128" s="506"/>
      <c r="E128" s="509"/>
      <c r="F128" s="458"/>
      <c r="G128" s="459"/>
      <c r="H128" s="459"/>
      <c r="I128" s="459"/>
      <c r="J128" s="459"/>
      <c r="K128" s="459"/>
      <c r="L128" s="459"/>
      <c r="M128" s="459"/>
      <c r="N128" s="459"/>
      <c r="O128" s="459"/>
      <c r="P128" s="459"/>
      <c r="Q128" s="459"/>
      <c r="R128" s="459"/>
      <c r="S128" s="459"/>
      <c r="T128" s="459"/>
      <c r="U128" s="460"/>
      <c r="V128" s="164"/>
      <c r="W128" s="150"/>
      <c r="X128" s="150"/>
      <c r="Y128" s="150"/>
    </row>
    <row r="129" spans="3:27" ht="13.9" customHeight="1">
      <c r="C129" s="446"/>
      <c r="D129" s="506"/>
      <c r="E129" s="509"/>
      <c r="F129" s="458"/>
      <c r="G129" s="459"/>
      <c r="H129" s="459"/>
      <c r="I129" s="459"/>
      <c r="J129" s="459"/>
      <c r="K129" s="459"/>
      <c r="L129" s="459"/>
      <c r="M129" s="459"/>
      <c r="N129" s="459"/>
      <c r="O129" s="459"/>
      <c r="P129" s="459"/>
      <c r="Q129" s="459"/>
      <c r="R129" s="459"/>
      <c r="S129" s="459"/>
      <c r="T129" s="459"/>
      <c r="U129" s="460"/>
      <c r="V129" s="504"/>
      <c r="W129" s="504"/>
      <c r="X129" s="504"/>
      <c r="Y129" s="504"/>
      <c r="Z129" s="504"/>
      <c r="AA129" s="504"/>
    </row>
    <row r="130" spans="3:27" ht="13.9" customHeight="1">
      <c r="C130" s="447"/>
      <c r="D130" s="507"/>
      <c r="E130" s="510"/>
      <c r="F130" s="489"/>
      <c r="G130" s="490"/>
      <c r="H130" s="490"/>
      <c r="I130" s="490"/>
      <c r="J130" s="490"/>
      <c r="K130" s="490"/>
      <c r="L130" s="490"/>
      <c r="M130" s="490"/>
      <c r="N130" s="490"/>
      <c r="O130" s="490"/>
      <c r="P130" s="490"/>
      <c r="Q130" s="490"/>
      <c r="R130" s="490"/>
      <c r="S130" s="490"/>
      <c r="T130" s="490"/>
      <c r="U130" s="491"/>
      <c r="V130" s="164"/>
      <c r="W130" s="150"/>
      <c r="X130" s="150"/>
      <c r="Y130" s="150"/>
    </row>
    <row r="131" spans="3:27" ht="13.9" customHeight="1">
      <c r="C131" s="461" t="s">
        <v>389</v>
      </c>
      <c r="D131" s="461"/>
      <c r="E131" s="461"/>
      <c r="F131" s="461"/>
      <c r="G131" s="461"/>
      <c r="H131" s="461"/>
      <c r="I131" s="461"/>
      <c r="J131" s="461"/>
      <c r="K131" s="461"/>
      <c r="L131" s="461"/>
      <c r="M131" s="461"/>
      <c r="N131" s="461"/>
      <c r="O131" s="461"/>
      <c r="P131" s="461"/>
      <c r="Q131" s="461"/>
      <c r="R131" s="461"/>
      <c r="S131" s="461"/>
      <c r="T131" s="461"/>
      <c r="U131" s="461"/>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05" t="s">
        <v>17</v>
      </c>
      <c r="E133" s="514"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06"/>
      <c r="E134" s="515"/>
      <c r="F134" s="475" t="s">
        <v>308</v>
      </c>
      <c r="G134" s="476"/>
      <c r="H134" s="476"/>
      <c r="I134" s="476"/>
      <c r="J134" s="476"/>
      <c r="K134" s="511" t="str">
        <f>+別紙!X10</f>
        <v>0</v>
      </c>
      <c r="L134" s="511"/>
      <c r="M134" s="511"/>
      <c r="N134" s="511"/>
      <c r="O134" s="511"/>
      <c r="P134" s="183" t="s">
        <v>13</v>
      </c>
      <c r="Q134" s="512" t="s">
        <v>331</v>
      </c>
      <c r="R134" s="512"/>
      <c r="S134" s="512"/>
      <c r="T134" s="512"/>
      <c r="U134" s="513"/>
      <c r="V134" s="301"/>
      <c r="W134" s="301"/>
      <c r="X134" s="164"/>
      <c r="Y134" s="150"/>
      <c r="Z134" s="150"/>
      <c r="AA134" s="150"/>
    </row>
    <row r="135" spans="3:27" ht="13.9" customHeight="1">
      <c r="C135" s="182"/>
      <c r="D135" s="506"/>
      <c r="E135" s="515"/>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06"/>
      <c r="E136" s="515"/>
      <c r="F136" s="458"/>
      <c r="G136" s="459"/>
      <c r="H136" s="459"/>
      <c r="I136" s="459"/>
      <c r="J136" s="459"/>
      <c r="K136" s="459"/>
      <c r="L136" s="459"/>
      <c r="M136" s="459"/>
      <c r="N136" s="459"/>
      <c r="O136" s="459"/>
      <c r="P136" s="459"/>
      <c r="Q136" s="459"/>
      <c r="R136" s="459"/>
      <c r="S136" s="459"/>
      <c r="T136" s="459"/>
      <c r="U136" s="460"/>
      <c r="V136" s="164"/>
      <c r="W136" s="150"/>
      <c r="X136" s="150"/>
      <c r="Y136" s="150"/>
    </row>
    <row r="137" spans="3:27" ht="13.9" customHeight="1">
      <c r="C137" s="182"/>
      <c r="D137" s="506"/>
      <c r="E137" s="515"/>
      <c r="F137" s="458"/>
      <c r="G137" s="459"/>
      <c r="H137" s="459"/>
      <c r="I137" s="459"/>
      <c r="J137" s="459"/>
      <c r="K137" s="459"/>
      <c r="L137" s="459"/>
      <c r="M137" s="459"/>
      <c r="N137" s="459"/>
      <c r="O137" s="459"/>
      <c r="P137" s="459"/>
      <c r="Q137" s="459"/>
      <c r="R137" s="459"/>
      <c r="S137" s="459"/>
      <c r="T137" s="459"/>
      <c r="U137" s="460"/>
      <c r="V137" s="164"/>
      <c r="W137" s="150"/>
      <c r="X137" s="150"/>
      <c r="Y137" s="150"/>
    </row>
    <row r="138" spans="3:27" ht="13.9" customHeight="1">
      <c r="C138" s="182"/>
      <c r="D138" s="506"/>
      <c r="E138" s="515"/>
      <c r="F138" s="458"/>
      <c r="G138" s="459"/>
      <c r="H138" s="459"/>
      <c r="I138" s="459"/>
      <c r="J138" s="459"/>
      <c r="K138" s="459"/>
      <c r="L138" s="459"/>
      <c r="M138" s="459"/>
      <c r="N138" s="459"/>
      <c r="O138" s="459"/>
      <c r="P138" s="459"/>
      <c r="Q138" s="459"/>
      <c r="R138" s="459"/>
      <c r="S138" s="459"/>
      <c r="T138" s="459"/>
      <c r="U138" s="460"/>
      <c r="V138" s="164"/>
      <c r="W138" s="150"/>
      <c r="X138" s="150"/>
      <c r="Y138" s="150"/>
    </row>
    <row r="139" spans="3:27" ht="13.9" customHeight="1">
      <c r="C139" s="182"/>
      <c r="D139" s="506"/>
      <c r="E139" s="515"/>
      <c r="F139" s="458"/>
      <c r="G139" s="459"/>
      <c r="H139" s="459"/>
      <c r="I139" s="459"/>
      <c r="J139" s="459"/>
      <c r="K139" s="459"/>
      <c r="L139" s="459"/>
      <c r="M139" s="459"/>
      <c r="N139" s="459"/>
      <c r="O139" s="459"/>
      <c r="P139" s="459"/>
      <c r="Q139" s="459"/>
      <c r="R139" s="459"/>
      <c r="S139" s="459"/>
      <c r="T139" s="459"/>
      <c r="U139" s="460"/>
      <c r="V139" s="164"/>
      <c r="W139" s="150"/>
      <c r="X139" s="150"/>
      <c r="Y139" s="150"/>
    </row>
    <row r="140" spans="3:27" ht="13.9" customHeight="1">
      <c r="C140" s="182"/>
      <c r="D140" s="506"/>
      <c r="E140" s="515"/>
      <c r="F140" s="458"/>
      <c r="G140" s="459"/>
      <c r="H140" s="459"/>
      <c r="I140" s="459"/>
      <c r="J140" s="459"/>
      <c r="K140" s="459"/>
      <c r="L140" s="459"/>
      <c r="M140" s="459"/>
      <c r="N140" s="459"/>
      <c r="O140" s="459"/>
      <c r="P140" s="459"/>
      <c r="Q140" s="459"/>
      <c r="R140" s="459"/>
      <c r="S140" s="459"/>
      <c r="T140" s="459"/>
      <c r="U140" s="460"/>
      <c r="V140" s="164"/>
      <c r="W140" s="150"/>
      <c r="X140" s="150"/>
      <c r="Y140" s="150"/>
    </row>
    <row r="141" spans="3:27" ht="13.9" customHeight="1">
      <c r="C141" s="182"/>
      <c r="D141" s="506"/>
      <c r="E141" s="515"/>
      <c r="F141" s="458"/>
      <c r="G141" s="459"/>
      <c r="H141" s="459"/>
      <c r="I141" s="459"/>
      <c r="J141" s="459"/>
      <c r="K141" s="459"/>
      <c r="L141" s="459"/>
      <c r="M141" s="459"/>
      <c r="N141" s="459"/>
      <c r="O141" s="459"/>
      <c r="P141" s="459"/>
      <c r="Q141" s="459"/>
      <c r="R141" s="459"/>
      <c r="S141" s="459"/>
      <c r="T141" s="459"/>
      <c r="U141" s="460"/>
      <c r="V141" s="164"/>
      <c r="W141" s="150"/>
      <c r="X141" s="150"/>
      <c r="Y141" s="150"/>
    </row>
    <row r="142" spans="3:27" ht="13.9" customHeight="1">
      <c r="C142" s="182"/>
      <c r="D142" s="506"/>
      <c r="E142" s="515"/>
      <c r="F142" s="458"/>
      <c r="G142" s="459"/>
      <c r="H142" s="459"/>
      <c r="I142" s="459"/>
      <c r="J142" s="459"/>
      <c r="K142" s="459"/>
      <c r="L142" s="459"/>
      <c r="M142" s="459"/>
      <c r="N142" s="459"/>
      <c r="O142" s="459"/>
      <c r="P142" s="459"/>
      <c r="Q142" s="459"/>
      <c r="R142" s="459"/>
      <c r="S142" s="459"/>
      <c r="T142" s="459"/>
      <c r="U142" s="460"/>
      <c r="V142" s="504"/>
      <c r="W142" s="504"/>
      <c r="X142" s="504"/>
      <c r="Y142" s="504"/>
      <c r="Z142" s="504"/>
    </row>
    <row r="143" spans="3:27" ht="13.9" customHeight="1">
      <c r="C143" s="182"/>
      <c r="D143" s="507"/>
      <c r="E143" s="516"/>
      <c r="F143" s="489"/>
      <c r="G143" s="490"/>
      <c r="H143" s="490"/>
      <c r="I143" s="490"/>
      <c r="J143" s="490"/>
      <c r="K143" s="490"/>
      <c r="L143" s="490"/>
      <c r="M143" s="490"/>
      <c r="N143" s="490"/>
      <c r="O143" s="490"/>
      <c r="P143" s="490"/>
      <c r="Q143" s="490"/>
      <c r="R143" s="490"/>
      <c r="S143" s="490"/>
      <c r="T143" s="490"/>
      <c r="U143" s="491"/>
      <c r="V143" s="164"/>
      <c r="W143" s="150"/>
      <c r="X143" s="150"/>
      <c r="Y143" s="150"/>
    </row>
    <row r="144" spans="3:27" ht="15"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06"/>
      <c r="E145" s="509"/>
      <c r="F145" s="475" t="s">
        <v>309</v>
      </c>
      <c r="G145" s="476"/>
      <c r="H145" s="476"/>
      <c r="I145" s="476"/>
      <c r="J145" s="476"/>
      <c r="K145" s="462">
        <f>+別紙!X21+別紙!X28</f>
        <v>0</v>
      </c>
      <c r="L145" s="462"/>
      <c r="M145" s="462"/>
      <c r="N145" s="462"/>
      <c r="O145" s="462"/>
      <c r="P145" s="178" t="s">
        <v>13</v>
      </c>
      <c r="Q145" s="512" t="s">
        <v>332</v>
      </c>
      <c r="R145" s="512"/>
      <c r="S145" s="512"/>
      <c r="T145" s="512"/>
      <c r="U145" s="513"/>
      <c r="V145" s="301"/>
      <c r="W145" s="301"/>
      <c r="X145" s="164"/>
      <c r="Y145" s="150"/>
      <c r="Z145" s="150"/>
      <c r="AA145" s="150"/>
    </row>
    <row r="146" spans="3:27" ht="13.9" customHeight="1">
      <c r="C146" s="182"/>
      <c r="D146" s="506"/>
      <c r="E146" s="509"/>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06"/>
      <c r="E147" s="509"/>
      <c r="F147" s="458"/>
      <c r="G147" s="459"/>
      <c r="H147" s="459"/>
      <c r="I147" s="459"/>
      <c r="J147" s="459"/>
      <c r="K147" s="459"/>
      <c r="L147" s="459"/>
      <c r="M147" s="459"/>
      <c r="N147" s="459"/>
      <c r="O147" s="459"/>
      <c r="P147" s="459"/>
      <c r="Q147" s="459"/>
      <c r="R147" s="459"/>
      <c r="S147" s="459"/>
      <c r="T147" s="459"/>
      <c r="U147" s="460"/>
      <c r="V147" s="164"/>
      <c r="W147" s="150"/>
      <c r="X147" s="150"/>
      <c r="Y147" s="150"/>
    </row>
    <row r="148" spans="3:27" ht="13.9" customHeight="1">
      <c r="C148" s="182"/>
      <c r="D148" s="506"/>
      <c r="E148" s="509"/>
      <c r="F148" s="458"/>
      <c r="G148" s="459"/>
      <c r="H148" s="459"/>
      <c r="I148" s="459"/>
      <c r="J148" s="459"/>
      <c r="K148" s="459"/>
      <c r="L148" s="459"/>
      <c r="M148" s="459"/>
      <c r="N148" s="459"/>
      <c r="O148" s="459"/>
      <c r="P148" s="459"/>
      <c r="Q148" s="459"/>
      <c r="R148" s="459"/>
      <c r="S148" s="459"/>
      <c r="T148" s="459"/>
      <c r="U148" s="460"/>
      <c r="V148" s="164"/>
      <c r="W148" s="150"/>
      <c r="X148" s="150"/>
      <c r="Y148" s="150"/>
    </row>
    <row r="149" spans="3:27" ht="13.9" customHeight="1">
      <c r="C149" s="182"/>
      <c r="D149" s="506"/>
      <c r="E149" s="509"/>
      <c r="F149" s="458"/>
      <c r="G149" s="459"/>
      <c r="H149" s="459"/>
      <c r="I149" s="459"/>
      <c r="J149" s="459"/>
      <c r="K149" s="459"/>
      <c r="L149" s="459"/>
      <c r="M149" s="459"/>
      <c r="N149" s="459"/>
      <c r="O149" s="459"/>
      <c r="P149" s="459"/>
      <c r="Q149" s="459"/>
      <c r="R149" s="459"/>
      <c r="S149" s="459"/>
      <c r="T149" s="459"/>
      <c r="U149" s="460"/>
      <c r="V149" s="164"/>
      <c r="W149" s="150"/>
      <c r="X149" s="150"/>
      <c r="Y149" s="150"/>
    </row>
    <row r="150" spans="3:27" ht="13.9" customHeight="1">
      <c r="C150" s="182"/>
      <c r="D150" s="506"/>
      <c r="E150" s="509"/>
      <c r="F150" s="458"/>
      <c r="G150" s="459"/>
      <c r="H150" s="459"/>
      <c r="I150" s="459"/>
      <c r="J150" s="459"/>
      <c r="K150" s="459"/>
      <c r="L150" s="459"/>
      <c r="M150" s="459"/>
      <c r="N150" s="459"/>
      <c r="O150" s="459"/>
      <c r="P150" s="459"/>
      <c r="Q150" s="459"/>
      <c r="R150" s="459"/>
      <c r="S150" s="459"/>
      <c r="T150" s="459"/>
      <c r="U150" s="460"/>
      <c r="V150" s="164"/>
      <c r="W150" s="150"/>
      <c r="X150" s="150"/>
      <c r="Y150" s="150"/>
    </row>
    <row r="151" spans="3:27" ht="13.9" customHeight="1">
      <c r="C151" s="182"/>
      <c r="D151" s="506"/>
      <c r="E151" s="509"/>
      <c r="F151" s="458"/>
      <c r="G151" s="459"/>
      <c r="H151" s="459"/>
      <c r="I151" s="459"/>
      <c r="J151" s="459"/>
      <c r="K151" s="459"/>
      <c r="L151" s="459"/>
      <c r="M151" s="459"/>
      <c r="N151" s="459"/>
      <c r="O151" s="459"/>
      <c r="P151" s="459"/>
      <c r="Q151" s="459"/>
      <c r="R151" s="459"/>
      <c r="S151" s="459"/>
      <c r="T151" s="459"/>
      <c r="U151" s="460"/>
      <c r="V151" s="164"/>
      <c r="W151" s="150"/>
      <c r="X151" s="150"/>
      <c r="Y151" s="150"/>
    </row>
    <row r="152" spans="3:27" ht="13.9" customHeight="1">
      <c r="C152" s="182"/>
      <c r="D152" s="506"/>
      <c r="E152" s="509"/>
      <c r="F152" s="458"/>
      <c r="G152" s="459"/>
      <c r="H152" s="459"/>
      <c r="I152" s="459"/>
      <c r="J152" s="459"/>
      <c r="K152" s="459"/>
      <c r="L152" s="459"/>
      <c r="M152" s="459"/>
      <c r="N152" s="459"/>
      <c r="O152" s="459"/>
      <c r="P152" s="459"/>
      <c r="Q152" s="459"/>
      <c r="R152" s="459"/>
      <c r="S152" s="459"/>
      <c r="T152" s="459"/>
      <c r="U152" s="460"/>
      <c r="V152" s="164"/>
      <c r="W152" s="150"/>
      <c r="X152" s="150"/>
      <c r="Y152" s="150"/>
    </row>
    <row r="153" spans="3:27" ht="13.9" customHeight="1">
      <c r="C153" s="182"/>
      <c r="D153" s="506"/>
      <c r="E153" s="509"/>
      <c r="F153" s="458"/>
      <c r="G153" s="459"/>
      <c r="H153" s="459"/>
      <c r="I153" s="459"/>
      <c r="J153" s="459"/>
      <c r="K153" s="459"/>
      <c r="L153" s="459"/>
      <c r="M153" s="459"/>
      <c r="N153" s="459"/>
      <c r="O153" s="459"/>
      <c r="P153" s="459"/>
      <c r="Q153" s="459"/>
      <c r="R153" s="459"/>
      <c r="S153" s="459"/>
      <c r="T153" s="459"/>
      <c r="U153" s="460"/>
      <c r="V153" s="504"/>
      <c r="W153" s="504"/>
      <c r="X153" s="504"/>
      <c r="Y153" s="504"/>
      <c r="Z153" s="504"/>
      <c r="AA153" s="504"/>
    </row>
    <row r="154" spans="3:27" ht="13.9" customHeight="1">
      <c r="C154" s="184"/>
      <c r="D154" s="507"/>
      <c r="E154" s="510"/>
      <c r="F154" s="489"/>
      <c r="G154" s="490"/>
      <c r="H154" s="490"/>
      <c r="I154" s="490"/>
      <c r="J154" s="490"/>
      <c r="K154" s="490"/>
      <c r="L154" s="490"/>
      <c r="M154" s="490"/>
      <c r="N154" s="490"/>
      <c r="O154" s="490"/>
      <c r="P154" s="490"/>
      <c r="Q154" s="490"/>
      <c r="R154" s="490"/>
      <c r="S154" s="490"/>
      <c r="T154" s="490"/>
      <c r="U154" s="49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05" t="s">
        <v>17</v>
      </c>
      <c r="E156" s="508"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06"/>
      <c r="E157" s="509"/>
      <c r="F157" s="475" t="s">
        <v>311</v>
      </c>
      <c r="G157" s="476"/>
      <c r="H157" s="476"/>
      <c r="I157" s="476"/>
      <c r="J157" s="476"/>
      <c r="K157" s="511" t="str">
        <f>+別紙!X11</f>
        <v>0</v>
      </c>
      <c r="L157" s="511"/>
      <c r="M157" s="511"/>
      <c r="N157" s="511"/>
      <c r="O157" s="511"/>
      <c r="P157" s="183" t="s">
        <v>13</v>
      </c>
      <c r="Q157" s="512" t="s">
        <v>187</v>
      </c>
      <c r="R157" s="512"/>
      <c r="S157" s="512"/>
      <c r="T157" s="512"/>
      <c r="U157" s="513"/>
      <c r="V157" s="301"/>
      <c r="W157" s="301"/>
      <c r="X157" s="164"/>
      <c r="Y157" s="150"/>
      <c r="Z157" s="150"/>
      <c r="AA157" s="150"/>
    </row>
    <row r="158" spans="3:27" ht="37.9" customHeight="1">
      <c r="C158" s="182"/>
      <c r="D158" s="506"/>
      <c r="E158" s="509"/>
      <c r="F158" s="475" t="s">
        <v>312</v>
      </c>
      <c r="G158" s="476"/>
      <c r="H158" s="476"/>
      <c r="I158" s="476"/>
      <c r="J158" s="476"/>
      <c r="K158" s="511" t="str">
        <f>+別紙!X12</f>
        <v>0</v>
      </c>
      <c r="L158" s="511"/>
      <c r="M158" s="511"/>
      <c r="N158" s="511"/>
      <c r="O158" s="511"/>
      <c r="P158" s="183" t="s">
        <v>13</v>
      </c>
      <c r="Q158" s="512" t="s">
        <v>186</v>
      </c>
      <c r="R158" s="512"/>
      <c r="S158" s="512"/>
      <c r="T158" s="512"/>
      <c r="U158" s="513"/>
      <c r="V158" s="301"/>
      <c r="W158" s="301"/>
      <c r="X158" s="164"/>
      <c r="Y158" s="150"/>
      <c r="Z158" s="150"/>
      <c r="AA158" s="150"/>
    </row>
    <row r="159" spans="3:27" ht="13.9" customHeight="1">
      <c r="C159" s="182"/>
      <c r="D159" s="506"/>
      <c r="E159" s="509"/>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06"/>
      <c r="E160" s="509"/>
      <c r="F160" s="458"/>
      <c r="G160" s="459"/>
      <c r="H160" s="459"/>
      <c r="I160" s="459"/>
      <c r="J160" s="459"/>
      <c r="K160" s="459"/>
      <c r="L160" s="459"/>
      <c r="M160" s="459"/>
      <c r="N160" s="459"/>
      <c r="O160" s="459"/>
      <c r="P160" s="459"/>
      <c r="Q160" s="459"/>
      <c r="R160" s="459"/>
      <c r="S160" s="459"/>
      <c r="T160" s="459"/>
      <c r="U160" s="460"/>
      <c r="V160" s="164"/>
      <c r="W160" s="150"/>
      <c r="X160" s="150"/>
      <c r="Y160" s="150"/>
    </row>
    <row r="161" spans="3:27" ht="13.9" customHeight="1">
      <c r="C161" s="182"/>
      <c r="D161" s="506"/>
      <c r="E161" s="509"/>
      <c r="F161" s="458"/>
      <c r="G161" s="459"/>
      <c r="H161" s="459"/>
      <c r="I161" s="459"/>
      <c r="J161" s="459"/>
      <c r="K161" s="459"/>
      <c r="L161" s="459"/>
      <c r="M161" s="459"/>
      <c r="N161" s="459"/>
      <c r="O161" s="459"/>
      <c r="P161" s="459"/>
      <c r="Q161" s="459"/>
      <c r="R161" s="459"/>
      <c r="S161" s="459"/>
      <c r="T161" s="459"/>
      <c r="U161" s="460"/>
      <c r="V161" s="164"/>
      <c r="W161" s="150"/>
      <c r="X161" s="150"/>
      <c r="Y161" s="150"/>
    </row>
    <row r="162" spans="3:27" ht="13.9" customHeight="1">
      <c r="C162" s="182"/>
      <c r="D162" s="506"/>
      <c r="E162" s="509"/>
      <c r="F162" s="458"/>
      <c r="G162" s="459"/>
      <c r="H162" s="459"/>
      <c r="I162" s="459"/>
      <c r="J162" s="459"/>
      <c r="K162" s="459"/>
      <c r="L162" s="459"/>
      <c r="M162" s="459"/>
      <c r="N162" s="459"/>
      <c r="O162" s="459"/>
      <c r="P162" s="459"/>
      <c r="Q162" s="459"/>
      <c r="R162" s="459"/>
      <c r="S162" s="459"/>
      <c r="T162" s="459"/>
      <c r="U162" s="460"/>
      <c r="V162" s="164"/>
      <c r="W162" s="150"/>
      <c r="X162" s="150"/>
      <c r="Y162" s="150"/>
    </row>
    <row r="163" spans="3:27" ht="13.9" customHeight="1">
      <c r="C163" s="182"/>
      <c r="D163" s="506"/>
      <c r="E163" s="509"/>
      <c r="F163" s="458"/>
      <c r="G163" s="459"/>
      <c r="H163" s="459"/>
      <c r="I163" s="459"/>
      <c r="J163" s="459"/>
      <c r="K163" s="459"/>
      <c r="L163" s="459"/>
      <c r="M163" s="459"/>
      <c r="N163" s="459"/>
      <c r="O163" s="459"/>
      <c r="P163" s="459"/>
      <c r="Q163" s="459"/>
      <c r="R163" s="459"/>
      <c r="S163" s="459"/>
      <c r="T163" s="459"/>
      <c r="U163" s="460"/>
      <c r="V163" s="164"/>
      <c r="W163" s="150"/>
      <c r="X163" s="150"/>
      <c r="Y163" s="150"/>
    </row>
    <row r="164" spans="3:27" ht="13.9" customHeight="1">
      <c r="C164" s="182"/>
      <c r="D164" s="506"/>
      <c r="E164" s="509"/>
      <c r="F164" s="458"/>
      <c r="G164" s="459"/>
      <c r="H164" s="459"/>
      <c r="I164" s="459"/>
      <c r="J164" s="459"/>
      <c r="K164" s="459"/>
      <c r="L164" s="459"/>
      <c r="M164" s="459"/>
      <c r="N164" s="459"/>
      <c r="O164" s="459"/>
      <c r="P164" s="459"/>
      <c r="Q164" s="459"/>
      <c r="R164" s="459"/>
      <c r="S164" s="459"/>
      <c r="T164" s="459"/>
      <c r="U164" s="460"/>
      <c r="V164" s="164"/>
      <c r="W164" s="150"/>
      <c r="X164" s="150"/>
      <c r="Y164" s="150"/>
    </row>
    <row r="165" spans="3:27" ht="13.9" customHeight="1">
      <c r="C165" s="182"/>
      <c r="D165" s="506"/>
      <c r="E165" s="509"/>
      <c r="F165" s="458"/>
      <c r="G165" s="459"/>
      <c r="H165" s="459"/>
      <c r="I165" s="459"/>
      <c r="J165" s="459"/>
      <c r="K165" s="459"/>
      <c r="L165" s="459"/>
      <c r="M165" s="459"/>
      <c r="N165" s="459"/>
      <c r="O165" s="459"/>
      <c r="P165" s="459"/>
      <c r="Q165" s="459"/>
      <c r="R165" s="459"/>
      <c r="S165" s="459"/>
      <c r="T165" s="459"/>
      <c r="U165" s="460"/>
      <c r="V165" s="164"/>
      <c r="W165" s="150"/>
      <c r="X165" s="150"/>
      <c r="Y165" s="150"/>
    </row>
    <row r="166" spans="3:27" ht="13.9" customHeight="1">
      <c r="C166" s="182"/>
      <c r="D166" s="506"/>
      <c r="E166" s="509"/>
      <c r="F166" s="458"/>
      <c r="G166" s="459"/>
      <c r="H166" s="459"/>
      <c r="I166" s="459"/>
      <c r="J166" s="459"/>
      <c r="K166" s="459"/>
      <c r="L166" s="459"/>
      <c r="M166" s="459"/>
      <c r="N166" s="459"/>
      <c r="O166" s="459"/>
      <c r="P166" s="459"/>
      <c r="Q166" s="459"/>
      <c r="R166" s="459"/>
      <c r="S166" s="459"/>
      <c r="T166" s="459"/>
      <c r="U166" s="460"/>
      <c r="V166" s="504"/>
      <c r="W166" s="504"/>
      <c r="X166" s="504"/>
      <c r="Y166" s="504"/>
      <c r="Z166" s="504"/>
    </row>
    <row r="167" spans="3:27" ht="13.9" customHeight="1">
      <c r="C167" s="182"/>
      <c r="D167" s="507"/>
      <c r="E167" s="510"/>
      <c r="F167" s="489"/>
      <c r="G167" s="490"/>
      <c r="H167" s="490"/>
      <c r="I167" s="490"/>
      <c r="J167" s="490"/>
      <c r="K167" s="490"/>
      <c r="L167" s="490"/>
      <c r="M167" s="490"/>
      <c r="N167" s="490"/>
      <c r="O167" s="490"/>
      <c r="P167" s="490"/>
      <c r="Q167" s="490"/>
      <c r="R167" s="490"/>
      <c r="S167" s="490"/>
      <c r="T167" s="490"/>
      <c r="U167" s="491"/>
      <c r="V167" s="164"/>
      <c r="W167" s="150"/>
      <c r="X167" s="150"/>
      <c r="Y167" s="150"/>
    </row>
    <row r="168" spans="3:27" ht="13.9" customHeight="1">
      <c r="C168" s="182"/>
      <c r="D168" s="505" t="s">
        <v>19</v>
      </c>
      <c r="E168" s="508"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06"/>
      <c r="E169" s="509"/>
      <c r="F169" s="475" t="s">
        <v>313</v>
      </c>
      <c r="G169" s="476"/>
      <c r="H169" s="476"/>
      <c r="I169" s="476"/>
      <c r="J169" s="476"/>
      <c r="K169" s="462">
        <f>+別紙!X24</f>
        <v>0</v>
      </c>
      <c r="L169" s="462"/>
      <c r="M169" s="462"/>
      <c r="N169" s="462"/>
      <c r="O169" s="462"/>
      <c r="P169" s="183" t="s">
        <v>13</v>
      </c>
      <c r="Q169" s="512" t="s">
        <v>333</v>
      </c>
      <c r="R169" s="512"/>
      <c r="S169" s="512"/>
      <c r="T169" s="512"/>
      <c r="U169" s="513"/>
      <c r="V169" s="301"/>
      <c r="W169" s="301"/>
      <c r="X169" s="164"/>
      <c r="Y169" s="150"/>
      <c r="Z169" s="150"/>
      <c r="AA169" s="150"/>
    </row>
    <row r="170" spans="3:27" ht="37.9" customHeight="1">
      <c r="C170" s="182"/>
      <c r="D170" s="506"/>
      <c r="E170" s="509"/>
      <c r="F170" s="475" t="s">
        <v>314</v>
      </c>
      <c r="G170" s="476"/>
      <c r="H170" s="476"/>
      <c r="I170" s="476"/>
      <c r="J170" s="476"/>
      <c r="K170" s="462">
        <f>+別紙!X27</f>
        <v>0</v>
      </c>
      <c r="L170" s="462"/>
      <c r="M170" s="462"/>
      <c r="N170" s="462"/>
      <c r="O170" s="462"/>
      <c r="P170" s="183" t="s">
        <v>13</v>
      </c>
      <c r="Q170" s="512" t="s">
        <v>334</v>
      </c>
      <c r="R170" s="512"/>
      <c r="S170" s="512"/>
      <c r="T170" s="512"/>
      <c r="U170" s="513"/>
      <c r="V170" s="301"/>
      <c r="W170" s="301"/>
      <c r="X170" s="164"/>
      <c r="Y170" s="150"/>
      <c r="Z170" s="150"/>
      <c r="AA170" s="150"/>
    </row>
    <row r="171" spans="3:27" ht="15" customHeight="1">
      <c r="C171" s="182"/>
      <c r="D171" s="506"/>
      <c r="E171" s="509"/>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06"/>
      <c r="E172" s="509"/>
      <c r="F172" s="458"/>
      <c r="G172" s="459"/>
      <c r="H172" s="459"/>
      <c r="I172" s="459"/>
      <c r="J172" s="459"/>
      <c r="K172" s="459"/>
      <c r="L172" s="459"/>
      <c r="M172" s="459"/>
      <c r="N172" s="459"/>
      <c r="O172" s="459"/>
      <c r="P172" s="459"/>
      <c r="Q172" s="459"/>
      <c r="R172" s="459"/>
      <c r="S172" s="459"/>
      <c r="T172" s="459"/>
      <c r="U172" s="460"/>
      <c r="V172" s="164"/>
      <c r="W172" s="150"/>
      <c r="X172" s="150"/>
      <c r="Y172" s="150"/>
    </row>
    <row r="173" spans="3:27" ht="13.9" customHeight="1">
      <c r="C173" s="182"/>
      <c r="D173" s="506"/>
      <c r="E173" s="509"/>
      <c r="F173" s="458"/>
      <c r="G173" s="459"/>
      <c r="H173" s="459"/>
      <c r="I173" s="459"/>
      <c r="J173" s="459"/>
      <c r="K173" s="459"/>
      <c r="L173" s="459"/>
      <c r="M173" s="459"/>
      <c r="N173" s="459"/>
      <c r="O173" s="459"/>
      <c r="P173" s="459"/>
      <c r="Q173" s="459"/>
      <c r="R173" s="459"/>
      <c r="S173" s="459"/>
      <c r="T173" s="459"/>
      <c r="U173" s="460"/>
      <c r="V173" s="164"/>
      <c r="W173" s="150"/>
      <c r="X173" s="150"/>
      <c r="Y173" s="150"/>
    </row>
    <row r="174" spans="3:27" ht="13.9" customHeight="1">
      <c r="C174" s="182"/>
      <c r="D174" s="506"/>
      <c r="E174" s="509"/>
      <c r="F174" s="458"/>
      <c r="G174" s="459"/>
      <c r="H174" s="459"/>
      <c r="I174" s="459"/>
      <c r="J174" s="459"/>
      <c r="K174" s="459"/>
      <c r="L174" s="459"/>
      <c r="M174" s="459"/>
      <c r="N174" s="459"/>
      <c r="O174" s="459"/>
      <c r="P174" s="459"/>
      <c r="Q174" s="459"/>
      <c r="R174" s="459"/>
      <c r="S174" s="459"/>
      <c r="T174" s="459"/>
      <c r="U174" s="460"/>
      <c r="V174" s="164"/>
      <c r="W174" s="150"/>
      <c r="X174" s="150"/>
      <c r="Y174" s="150"/>
    </row>
    <row r="175" spans="3:27" ht="13.9" customHeight="1">
      <c r="C175" s="182"/>
      <c r="D175" s="506"/>
      <c r="E175" s="509"/>
      <c r="F175" s="458"/>
      <c r="G175" s="459"/>
      <c r="H175" s="459"/>
      <c r="I175" s="459"/>
      <c r="J175" s="459"/>
      <c r="K175" s="459"/>
      <c r="L175" s="459"/>
      <c r="M175" s="459"/>
      <c r="N175" s="459"/>
      <c r="O175" s="459"/>
      <c r="P175" s="459"/>
      <c r="Q175" s="459"/>
      <c r="R175" s="459"/>
      <c r="S175" s="459"/>
      <c r="T175" s="459"/>
      <c r="U175" s="460"/>
      <c r="V175" s="164"/>
      <c r="W175" s="150"/>
      <c r="X175" s="150"/>
      <c r="Y175" s="150"/>
    </row>
    <row r="176" spans="3:27" ht="13.9" customHeight="1">
      <c r="C176" s="182"/>
      <c r="D176" s="506"/>
      <c r="E176" s="509"/>
      <c r="F176" s="458"/>
      <c r="G176" s="459"/>
      <c r="H176" s="459"/>
      <c r="I176" s="459"/>
      <c r="J176" s="459"/>
      <c r="K176" s="459"/>
      <c r="L176" s="459"/>
      <c r="M176" s="459"/>
      <c r="N176" s="459"/>
      <c r="O176" s="459"/>
      <c r="P176" s="459"/>
      <c r="Q176" s="459"/>
      <c r="R176" s="459"/>
      <c r="S176" s="459"/>
      <c r="T176" s="459"/>
      <c r="U176" s="460"/>
      <c r="V176" s="164"/>
      <c r="W176" s="150"/>
      <c r="X176" s="150"/>
      <c r="Y176" s="150"/>
    </row>
    <row r="177" spans="3:27" ht="13.9" customHeight="1">
      <c r="C177" s="182"/>
      <c r="D177" s="506"/>
      <c r="E177" s="509"/>
      <c r="F177" s="458"/>
      <c r="G177" s="459"/>
      <c r="H177" s="459"/>
      <c r="I177" s="459"/>
      <c r="J177" s="459"/>
      <c r="K177" s="459"/>
      <c r="L177" s="459"/>
      <c r="M177" s="459"/>
      <c r="N177" s="459"/>
      <c r="O177" s="459"/>
      <c r="P177" s="459"/>
      <c r="Q177" s="459"/>
      <c r="R177" s="459"/>
      <c r="S177" s="459"/>
      <c r="T177" s="459"/>
      <c r="U177" s="460"/>
      <c r="V177" s="164"/>
      <c r="W177" s="150"/>
      <c r="X177" s="150"/>
      <c r="Y177" s="150"/>
    </row>
    <row r="178" spans="3:27" ht="13.9" customHeight="1">
      <c r="C178" s="182"/>
      <c r="D178" s="506"/>
      <c r="E178" s="509"/>
      <c r="F178" s="458"/>
      <c r="G178" s="459"/>
      <c r="H178" s="459"/>
      <c r="I178" s="459"/>
      <c r="J178" s="459"/>
      <c r="K178" s="459"/>
      <c r="L178" s="459"/>
      <c r="M178" s="459"/>
      <c r="N178" s="459"/>
      <c r="O178" s="459"/>
      <c r="P178" s="459"/>
      <c r="Q178" s="459"/>
      <c r="R178" s="459"/>
      <c r="S178" s="459"/>
      <c r="T178" s="459"/>
      <c r="U178" s="460"/>
      <c r="V178" s="504"/>
      <c r="W178" s="504"/>
      <c r="X178" s="504"/>
      <c r="Y178" s="504"/>
      <c r="Z178" s="504"/>
      <c r="AA178" s="504"/>
    </row>
    <row r="179" spans="3:27" ht="13.9" customHeight="1">
      <c r="C179" s="184"/>
      <c r="D179" s="507"/>
      <c r="E179" s="510"/>
      <c r="F179" s="489"/>
      <c r="G179" s="490"/>
      <c r="H179" s="490"/>
      <c r="I179" s="490"/>
      <c r="J179" s="490"/>
      <c r="K179" s="490"/>
      <c r="L179" s="490"/>
      <c r="M179" s="490"/>
      <c r="N179" s="490"/>
      <c r="O179" s="490"/>
      <c r="P179" s="490"/>
      <c r="Q179" s="490"/>
      <c r="R179" s="490"/>
      <c r="S179" s="490"/>
      <c r="T179" s="490"/>
      <c r="U179" s="491"/>
      <c r="V179" s="164"/>
      <c r="W179" s="150"/>
      <c r="X179" s="150"/>
      <c r="Y179" s="150"/>
    </row>
    <row r="180" spans="3:27" ht="18" customHeight="1">
      <c r="C180" s="461" t="s">
        <v>392</v>
      </c>
      <c r="D180" s="461"/>
      <c r="E180" s="461"/>
      <c r="F180" s="461"/>
      <c r="G180" s="461"/>
      <c r="H180" s="461"/>
      <c r="I180" s="461"/>
      <c r="J180" s="461"/>
      <c r="K180" s="461"/>
      <c r="L180" s="461"/>
      <c r="M180" s="461"/>
      <c r="N180" s="461"/>
      <c r="O180" s="461"/>
      <c r="P180" s="461"/>
      <c r="Q180" s="461"/>
      <c r="R180" s="461"/>
      <c r="S180" s="461"/>
      <c r="T180" s="461"/>
      <c r="U180" s="461"/>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05" t="s">
        <v>17</v>
      </c>
      <c r="E182" s="514"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06"/>
      <c r="E183" s="515"/>
      <c r="F183" s="475" t="s">
        <v>319</v>
      </c>
      <c r="G183" s="476"/>
      <c r="H183" s="476"/>
      <c r="I183" s="476"/>
      <c r="J183" s="476"/>
      <c r="K183" s="511" t="str">
        <f>+別紙!X13</f>
        <v>0</v>
      </c>
      <c r="L183" s="511"/>
      <c r="M183" s="511"/>
      <c r="N183" s="511"/>
      <c r="O183" s="511"/>
      <c r="P183" s="183" t="s">
        <v>13</v>
      </c>
      <c r="Q183" s="512" t="s">
        <v>335</v>
      </c>
      <c r="R183" s="512"/>
      <c r="S183" s="512"/>
      <c r="T183" s="512"/>
      <c r="U183" s="513"/>
      <c r="V183" s="301"/>
      <c r="W183" s="301"/>
      <c r="X183" s="164"/>
      <c r="Y183" s="150"/>
      <c r="Z183" s="150"/>
      <c r="AA183" s="150"/>
    </row>
    <row r="184" spans="3:27" ht="13.9" customHeight="1">
      <c r="C184" s="182"/>
      <c r="D184" s="506"/>
      <c r="E184" s="515"/>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06"/>
      <c r="E185" s="515"/>
      <c r="F185" s="458"/>
      <c r="G185" s="459"/>
      <c r="H185" s="459"/>
      <c r="I185" s="459"/>
      <c r="J185" s="459"/>
      <c r="K185" s="459"/>
      <c r="L185" s="459"/>
      <c r="M185" s="459"/>
      <c r="N185" s="459"/>
      <c r="O185" s="459"/>
      <c r="P185" s="459"/>
      <c r="Q185" s="459"/>
      <c r="R185" s="459"/>
      <c r="S185" s="459"/>
      <c r="T185" s="459"/>
      <c r="U185" s="460"/>
      <c r="V185" s="164"/>
      <c r="W185" s="150"/>
      <c r="X185" s="150"/>
      <c r="Y185" s="150"/>
    </row>
    <row r="186" spans="3:27" ht="13.9" customHeight="1">
      <c r="C186" s="182"/>
      <c r="D186" s="506"/>
      <c r="E186" s="515"/>
      <c r="F186" s="458"/>
      <c r="G186" s="459"/>
      <c r="H186" s="459"/>
      <c r="I186" s="459"/>
      <c r="J186" s="459"/>
      <c r="K186" s="459"/>
      <c r="L186" s="459"/>
      <c r="M186" s="459"/>
      <c r="N186" s="459"/>
      <c r="O186" s="459"/>
      <c r="P186" s="459"/>
      <c r="Q186" s="459"/>
      <c r="R186" s="459"/>
      <c r="S186" s="459"/>
      <c r="T186" s="459"/>
      <c r="U186" s="460"/>
      <c r="V186" s="164"/>
      <c r="W186" s="150"/>
      <c r="X186" s="150"/>
      <c r="Y186" s="150"/>
    </row>
    <row r="187" spans="3:27" ht="13.9" customHeight="1">
      <c r="C187" s="182"/>
      <c r="D187" s="506"/>
      <c r="E187" s="515"/>
      <c r="F187" s="458"/>
      <c r="G187" s="459"/>
      <c r="H187" s="459"/>
      <c r="I187" s="459"/>
      <c r="J187" s="459"/>
      <c r="K187" s="459"/>
      <c r="L187" s="459"/>
      <c r="M187" s="459"/>
      <c r="N187" s="459"/>
      <c r="O187" s="459"/>
      <c r="P187" s="459"/>
      <c r="Q187" s="459"/>
      <c r="R187" s="459"/>
      <c r="S187" s="459"/>
      <c r="T187" s="459"/>
      <c r="U187" s="460"/>
      <c r="V187" s="164"/>
      <c r="W187" s="150"/>
      <c r="X187" s="150"/>
      <c r="Y187" s="150"/>
    </row>
    <row r="188" spans="3:27" ht="13.9" customHeight="1">
      <c r="C188" s="182"/>
      <c r="D188" s="506"/>
      <c r="E188" s="515"/>
      <c r="F188" s="458"/>
      <c r="G188" s="459"/>
      <c r="H188" s="459"/>
      <c r="I188" s="459"/>
      <c r="J188" s="459"/>
      <c r="K188" s="459"/>
      <c r="L188" s="459"/>
      <c r="M188" s="459"/>
      <c r="N188" s="459"/>
      <c r="O188" s="459"/>
      <c r="P188" s="459"/>
      <c r="Q188" s="459"/>
      <c r="R188" s="459"/>
      <c r="S188" s="459"/>
      <c r="T188" s="459"/>
      <c r="U188" s="460"/>
      <c r="V188" s="164"/>
      <c r="W188" s="150"/>
      <c r="X188" s="150"/>
      <c r="Y188" s="150"/>
    </row>
    <row r="189" spans="3:27" ht="13.9" customHeight="1">
      <c r="C189" s="182"/>
      <c r="D189" s="506"/>
      <c r="E189" s="515"/>
      <c r="F189" s="458"/>
      <c r="G189" s="459"/>
      <c r="H189" s="459"/>
      <c r="I189" s="459"/>
      <c r="J189" s="459"/>
      <c r="K189" s="459"/>
      <c r="L189" s="459"/>
      <c r="M189" s="459"/>
      <c r="N189" s="459"/>
      <c r="O189" s="459"/>
      <c r="P189" s="459"/>
      <c r="Q189" s="459"/>
      <c r="R189" s="459"/>
      <c r="S189" s="459"/>
      <c r="T189" s="459"/>
      <c r="U189" s="460"/>
      <c r="V189" s="164"/>
      <c r="W189" s="150"/>
      <c r="X189" s="150"/>
      <c r="Y189" s="150"/>
    </row>
    <row r="190" spans="3:27" ht="13.9" customHeight="1">
      <c r="C190" s="182"/>
      <c r="D190" s="506"/>
      <c r="E190" s="515"/>
      <c r="F190" s="458"/>
      <c r="G190" s="459"/>
      <c r="H190" s="459"/>
      <c r="I190" s="459"/>
      <c r="J190" s="459"/>
      <c r="K190" s="459"/>
      <c r="L190" s="459"/>
      <c r="M190" s="459"/>
      <c r="N190" s="459"/>
      <c r="O190" s="459"/>
      <c r="P190" s="459"/>
      <c r="Q190" s="459"/>
      <c r="R190" s="459"/>
      <c r="S190" s="459"/>
      <c r="T190" s="459"/>
      <c r="U190" s="460"/>
      <c r="V190" s="164"/>
      <c r="W190" s="150"/>
      <c r="X190" s="150"/>
      <c r="Y190" s="150"/>
    </row>
    <row r="191" spans="3:27" ht="13.9" customHeight="1">
      <c r="C191" s="182"/>
      <c r="D191" s="506"/>
      <c r="E191" s="515"/>
      <c r="F191" s="458"/>
      <c r="G191" s="459"/>
      <c r="H191" s="459"/>
      <c r="I191" s="459"/>
      <c r="J191" s="459"/>
      <c r="K191" s="459"/>
      <c r="L191" s="459"/>
      <c r="M191" s="459"/>
      <c r="N191" s="459"/>
      <c r="O191" s="459"/>
      <c r="P191" s="459"/>
      <c r="Q191" s="459"/>
      <c r="R191" s="459"/>
      <c r="S191" s="459"/>
      <c r="T191" s="459"/>
      <c r="U191" s="460"/>
      <c r="V191" s="164"/>
      <c r="W191" s="150"/>
      <c r="X191" s="150"/>
      <c r="Y191" s="150"/>
    </row>
    <row r="192" spans="3:27" ht="13.9" customHeight="1">
      <c r="C192" s="182"/>
      <c r="D192" s="506"/>
      <c r="E192" s="515"/>
      <c r="F192" s="458"/>
      <c r="G192" s="459"/>
      <c r="H192" s="459"/>
      <c r="I192" s="459"/>
      <c r="J192" s="459"/>
      <c r="K192" s="459"/>
      <c r="L192" s="459"/>
      <c r="M192" s="459"/>
      <c r="N192" s="459"/>
      <c r="O192" s="459"/>
      <c r="P192" s="459"/>
      <c r="Q192" s="459"/>
      <c r="R192" s="459"/>
      <c r="S192" s="459"/>
      <c r="T192" s="459"/>
      <c r="U192" s="460"/>
      <c r="V192" s="504"/>
      <c r="W192" s="504"/>
      <c r="X192" s="504"/>
      <c r="Y192" s="504"/>
      <c r="Z192" s="504"/>
    </row>
    <row r="193" spans="3:27" ht="13.9" customHeight="1">
      <c r="C193" s="182"/>
      <c r="D193" s="507"/>
      <c r="E193" s="516"/>
      <c r="F193" s="489"/>
      <c r="G193" s="490"/>
      <c r="H193" s="490"/>
      <c r="I193" s="490"/>
      <c r="J193" s="490"/>
      <c r="K193" s="490"/>
      <c r="L193" s="490"/>
      <c r="M193" s="490"/>
      <c r="N193" s="490"/>
      <c r="O193" s="490"/>
      <c r="P193" s="490"/>
      <c r="Q193" s="490"/>
      <c r="R193" s="490"/>
      <c r="S193" s="490"/>
      <c r="T193" s="490"/>
      <c r="U193" s="491"/>
      <c r="V193" s="164"/>
      <c r="W193" s="150"/>
      <c r="X193" s="150"/>
      <c r="Y193" s="150"/>
    </row>
    <row r="194" spans="3:27" ht="15" customHeight="1">
      <c r="C194" s="182"/>
      <c r="D194" s="505" t="s">
        <v>19</v>
      </c>
      <c r="E194" s="508"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06"/>
      <c r="E195" s="509"/>
      <c r="F195" s="475" t="s">
        <v>320</v>
      </c>
      <c r="G195" s="476"/>
      <c r="H195" s="476"/>
      <c r="I195" s="476"/>
      <c r="J195" s="476"/>
      <c r="K195" s="462">
        <f>+別紙!X22+別紙!X29</f>
        <v>0</v>
      </c>
      <c r="L195" s="462"/>
      <c r="M195" s="462"/>
      <c r="N195" s="462"/>
      <c r="O195" s="462"/>
      <c r="P195" s="178" t="s">
        <v>13</v>
      </c>
      <c r="Q195" s="512" t="s">
        <v>336</v>
      </c>
      <c r="R195" s="512"/>
      <c r="S195" s="512"/>
      <c r="T195" s="512"/>
      <c r="U195" s="513"/>
      <c r="V195" s="301"/>
      <c r="W195" s="301"/>
      <c r="X195" s="164"/>
      <c r="Y195" s="150"/>
      <c r="Z195" s="150"/>
      <c r="AA195" s="150"/>
    </row>
    <row r="196" spans="3:27" ht="15" customHeight="1">
      <c r="C196" s="182"/>
      <c r="D196" s="506"/>
      <c r="E196" s="509"/>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06"/>
      <c r="E197" s="509"/>
      <c r="F197" s="458"/>
      <c r="G197" s="459"/>
      <c r="H197" s="459"/>
      <c r="I197" s="459"/>
      <c r="J197" s="459"/>
      <c r="K197" s="459"/>
      <c r="L197" s="459"/>
      <c r="M197" s="459"/>
      <c r="N197" s="459"/>
      <c r="O197" s="459"/>
      <c r="P197" s="459"/>
      <c r="Q197" s="459"/>
      <c r="R197" s="459"/>
      <c r="S197" s="459"/>
      <c r="T197" s="459"/>
      <c r="U197" s="460"/>
      <c r="V197" s="164"/>
      <c r="W197" s="150"/>
      <c r="X197" s="150"/>
      <c r="Y197" s="150"/>
    </row>
    <row r="198" spans="3:27" ht="13.9" customHeight="1">
      <c r="C198" s="182"/>
      <c r="D198" s="506"/>
      <c r="E198" s="509"/>
      <c r="F198" s="458"/>
      <c r="G198" s="459"/>
      <c r="H198" s="459"/>
      <c r="I198" s="459"/>
      <c r="J198" s="459"/>
      <c r="K198" s="459"/>
      <c r="L198" s="459"/>
      <c r="M198" s="459"/>
      <c r="N198" s="459"/>
      <c r="O198" s="459"/>
      <c r="P198" s="459"/>
      <c r="Q198" s="459"/>
      <c r="R198" s="459"/>
      <c r="S198" s="459"/>
      <c r="T198" s="459"/>
      <c r="U198" s="460"/>
      <c r="V198" s="164"/>
      <c r="W198" s="150"/>
      <c r="X198" s="150"/>
      <c r="Y198" s="150"/>
    </row>
    <row r="199" spans="3:27" ht="13.9" customHeight="1">
      <c r="C199" s="182"/>
      <c r="D199" s="506"/>
      <c r="E199" s="509"/>
      <c r="F199" s="458"/>
      <c r="G199" s="459"/>
      <c r="H199" s="459"/>
      <c r="I199" s="459"/>
      <c r="J199" s="459"/>
      <c r="K199" s="459"/>
      <c r="L199" s="459"/>
      <c r="M199" s="459"/>
      <c r="N199" s="459"/>
      <c r="O199" s="459"/>
      <c r="P199" s="459"/>
      <c r="Q199" s="459"/>
      <c r="R199" s="459"/>
      <c r="S199" s="459"/>
      <c r="T199" s="459"/>
      <c r="U199" s="460"/>
      <c r="V199" s="164"/>
      <c r="W199" s="150"/>
      <c r="X199" s="150"/>
      <c r="Y199" s="150"/>
    </row>
    <row r="200" spans="3:27" ht="13.9" customHeight="1">
      <c r="C200" s="182"/>
      <c r="D200" s="506"/>
      <c r="E200" s="509"/>
      <c r="F200" s="458"/>
      <c r="G200" s="459"/>
      <c r="H200" s="459"/>
      <c r="I200" s="459"/>
      <c r="J200" s="459"/>
      <c r="K200" s="459"/>
      <c r="L200" s="459"/>
      <c r="M200" s="459"/>
      <c r="N200" s="459"/>
      <c r="O200" s="459"/>
      <c r="P200" s="459"/>
      <c r="Q200" s="459"/>
      <c r="R200" s="459"/>
      <c r="S200" s="459"/>
      <c r="T200" s="459"/>
      <c r="U200" s="460"/>
      <c r="V200" s="164"/>
      <c r="W200" s="150"/>
      <c r="X200" s="150"/>
      <c r="Y200" s="150"/>
    </row>
    <row r="201" spans="3:27" ht="13.9" customHeight="1">
      <c r="C201" s="182"/>
      <c r="D201" s="506"/>
      <c r="E201" s="509"/>
      <c r="F201" s="458"/>
      <c r="G201" s="459"/>
      <c r="H201" s="459"/>
      <c r="I201" s="459"/>
      <c r="J201" s="459"/>
      <c r="K201" s="459"/>
      <c r="L201" s="459"/>
      <c r="M201" s="459"/>
      <c r="N201" s="459"/>
      <c r="O201" s="459"/>
      <c r="P201" s="459"/>
      <c r="Q201" s="459"/>
      <c r="R201" s="459"/>
      <c r="S201" s="459"/>
      <c r="T201" s="459"/>
      <c r="U201" s="460"/>
      <c r="V201" s="164"/>
      <c r="W201" s="150"/>
      <c r="X201" s="150"/>
      <c r="Y201" s="150"/>
    </row>
    <row r="202" spans="3:27" ht="13.9" customHeight="1">
      <c r="C202" s="182"/>
      <c r="D202" s="506"/>
      <c r="E202" s="509"/>
      <c r="F202" s="458"/>
      <c r="G202" s="459"/>
      <c r="H202" s="459"/>
      <c r="I202" s="459"/>
      <c r="J202" s="459"/>
      <c r="K202" s="459"/>
      <c r="L202" s="459"/>
      <c r="M202" s="459"/>
      <c r="N202" s="459"/>
      <c r="O202" s="459"/>
      <c r="P202" s="459"/>
      <c r="Q202" s="459"/>
      <c r="R202" s="459"/>
      <c r="S202" s="459"/>
      <c r="T202" s="459"/>
      <c r="U202" s="460"/>
      <c r="V202" s="164"/>
      <c r="W202" s="150"/>
      <c r="X202" s="150"/>
      <c r="Y202" s="150"/>
    </row>
    <row r="203" spans="3:27" ht="13.9" customHeight="1">
      <c r="C203" s="182"/>
      <c r="D203" s="506"/>
      <c r="E203" s="509"/>
      <c r="F203" s="458"/>
      <c r="G203" s="459"/>
      <c r="H203" s="459"/>
      <c r="I203" s="459"/>
      <c r="J203" s="459"/>
      <c r="K203" s="459"/>
      <c r="L203" s="459"/>
      <c r="M203" s="459"/>
      <c r="N203" s="459"/>
      <c r="O203" s="459"/>
      <c r="P203" s="459"/>
      <c r="Q203" s="459"/>
      <c r="R203" s="459"/>
      <c r="S203" s="459"/>
      <c r="T203" s="459"/>
      <c r="U203" s="460"/>
      <c r="V203" s="164"/>
      <c r="W203" s="150"/>
      <c r="X203" s="150"/>
      <c r="Y203" s="150"/>
    </row>
    <row r="204" spans="3:27" ht="13.9" customHeight="1">
      <c r="C204" s="182"/>
      <c r="D204" s="506"/>
      <c r="E204" s="509"/>
      <c r="F204" s="458"/>
      <c r="G204" s="459"/>
      <c r="H204" s="459"/>
      <c r="I204" s="459"/>
      <c r="J204" s="459"/>
      <c r="K204" s="459"/>
      <c r="L204" s="459"/>
      <c r="M204" s="459"/>
      <c r="N204" s="459"/>
      <c r="O204" s="459"/>
      <c r="P204" s="459"/>
      <c r="Q204" s="459"/>
      <c r="R204" s="459"/>
      <c r="S204" s="459"/>
      <c r="T204" s="459"/>
      <c r="U204" s="460"/>
      <c r="V204" s="504"/>
      <c r="W204" s="504"/>
      <c r="X204" s="504"/>
      <c r="Y204" s="504"/>
      <c r="Z204" s="504"/>
      <c r="AA204" s="504"/>
    </row>
    <row r="205" spans="3:27" ht="13.9" customHeight="1">
      <c r="C205" s="184"/>
      <c r="D205" s="507"/>
      <c r="E205" s="510"/>
      <c r="F205" s="489"/>
      <c r="G205" s="490"/>
      <c r="H205" s="490"/>
      <c r="I205" s="490"/>
      <c r="J205" s="490"/>
      <c r="K205" s="490"/>
      <c r="L205" s="490"/>
      <c r="M205" s="490"/>
      <c r="N205" s="490"/>
      <c r="O205" s="490"/>
      <c r="P205" s="490"/>
      <c r="Q205" s="490"/>
      <c r="R205" s="490"/>
      <c r="S205" s="490"/>
      <c r="T205" s="490"/>
      <c r="U205" s="49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05" t="s">
        <v>17</v>
      </c>
      <c r="E207" s="508"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06"/>
      <c r="E208" s="509"/>
      <c r="F208" s="487" t="s">
        <v>188</v>
      </c>
      <c r="G208" s="488"/>
      <c r="H208" s="488"/>
      <c r="I208" s="488"/>
      <c r="J208" s="488"/>
      <c r="K208" s="462">
        <f>+別紙!X14</f>
        <v>103.03</v>
      </c>
      <c r="L208" s="462"/>
      <c r="M208" s="462"/>
      <c r="N208" s="462"/>
      <c r="O208" s="462"/>
      <c r="P208" s="185" t="s">
        <v>13</v>
      </c>
      <c r="Q208" s="463" t="s">
        <v>337</v>
      </c>
      <c r="R208" s="464"/>
      <c r="S208" s="464"/>
      <c r="T208" s="464"/>
      <c r="U208" s="465"/>
      <c r="V208" s="91"/>
      <c r="W208" s="91"/>
      <c r="X208" s="164"/>
      <c r="Y208" s="150"/>
      <c r="Z208" s="150"/>
      <c r="AA208" s="150"/>
    </row>
    <row r="209" spans="3:27" ht="43.15" customHeight="1">
      <c r="C209" s="182"/>
      <c r="D209" s="506"/>
      <c r="E209" s="509"/>
      <c r="F209" s="258"/>
      <c r="G209" s="475" t="s">
        <v>164</v>
      </c>
      <c r="H209" s="476"/>
      <c r="I209" s="476"/>
      <c r="J209" s="476"/>
      <c r="K209" s="462" t="str">
        <f>+別紙!X15</f>
        <v>0</v>
      </c>
      <c r="L209" s="462"/>
      <c r="M209" s="462"/>
      <c r="N209" s="462"/>
      <c r="O209" s="462"/>
      <c r="P209" s="243" t="s">
        <v>13</v>
      </c>
      <c r="Q209" s="466"/>
      <c r="R209" s="467"/>
      <c r="S209" s="467"/>
      <c r="T209" s="467"/>
      <c r="U209" s="468"/>
      <c r="V209" s="91"/>
      <c r="W209" s="91"/>
      <c r="X209" s="164"/>
      <c r="Y209" s="150"/>
      <c r="Z209" s="150"/>
      <c r="AA209" s="150"/>
    </row>
    <row r="210" spans="3:27" ht="43.15" customHeight="1">
      <c r="C210" s="182"/>
      <c r="D210" s="506"/>
      <c r="E210" s="509"/>
      <c r="F210" s="258"/>
      <c r="G210" s="475" t="s">
        <v>165</v>
      </c>
      <c r="H210" s="476"/>
      <c r="I210" s="476"/>
      <c r="J210" s="476"/>
      <c r="K210" s="462">
        <f>+別紙!X16</f>
        <v>103.03</v>
      </c>
      <c r="L210" s="462"/>
      <c r="M210" s="462"/>
      <c r="N210" s="462"/>
      <c r="O210" s="462"/>
      <c r="P210" s="243" t="s">
        <v>13</v>
      </c>
      <c r="Q210" s="466"/>
      <c r="R210" s="467"/>
      <c r="S210" s="467"/>
      <c r="T210" s="467"/>
      <c r="U210" s="468"/>
      <c r="V210" s="91"/>
      <c r="W210" s="91"/>
      <c r="X210" s="164"/>
      <c r="Y210" s="150"/>
      <c r="Z210" s="150"/>
      <c r="AA210" s="150"/>
    </row>
    <row r="211" spans="3:27" ht="43.15" customHeight="1">
      <c r="C211" s="182"/>
      <c r="D211" s="506"/>
      <c r="E211" s="509"/>
      <c r="F211" s="258"/>
      <c r="G211" s="475" t="s">
        <v>374</v>
      </c>
      <c r="H211" s="476"/>
      <c r="I211" s="476"/>
      <c r="J211" s="476"/>
      <c r="K211" s="462" t="str">
        <f>+別紙!X17</f>
        <v>0</v>
      </c>
      <c r="L211" s="462"/>
      <c r="M211" s="462"/>
      <c r="N211" s="462"/>
      <c r="O211" s="462"/>
      <c r="P211" s="243" t="s">
        <v>13</v>
      </c>
      <c r="Q211" s="466"/>
      <c r="R211" s="467"/>
      <c r="S211" s="467"/>
      <c r="T211" s="467"/>
      <c r="U211" s="468"/>
      <c r="V211" s="91"/>
      <c r="W211" s="91"/>
      <c r="X211" s="164"/>
      <c r="Y211" s="150"/>
      <c r="Z211" s="150"/>
      <c r="AA211" s="150"/>
    </row>
    <row r="212" spans="3:27" ht="43.15" customHeight="1">
      <c r="C212" s="182"/>
      <c r="D212" s="506"/>
      <c r="E212" s="509"/>
      <c r="F212" s="259"/>
      <c r="G212" s="475" t="s">
        <v>375</v>
      </c>
      <c r="H212" s="476"/>
      <c r="I212" s="476"/>
      <c r="J212" s="476"/>
      <c r="K212" s="462" t="str">
        <f>+別紙!X18</f>
        <v>0</v>
      </c>
      <c r="L212" s="462"/>
      <c r="M212" s="462"/>
      <c r="N212" s="462"/>
      <c r="O212" s="462"/>
      <c r="P212" s="243" t="s">
        <v>13</v>
      </c>
      <c r="Q212" s="469"/>
      <c r="R212" s="470"/>
      <c r="S212" s="470"/>
      <c r="T212" s="470"/>
      <c r="U212" s="471"/>
      <c r="V212" s="91"/>
      <c r="W212" s="91"/>
      <c r="X212" s="164"/>
      <c r="Y212" s="150"/>
      <c r="Z212" s="150"/>
      <c r="AA212" s="150"/>
    </row>
    <row r="213" spans="3:27" ht="13.9" customHeight="1">
      <c r="C213" s="182"/>
      <c r="D213" s="506"/>
      <c r="E213" s="509"/>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06"/>
      <c r="E214" s="509"/>
      <c r="F214" s="458"/>
      <c r="G214" s="459"/>
      <c r="H214" s="459"/>
      <c r="I214" s="459"/>
      <c r="J214" s="459"/>
      <c r="K214" s="459"/>
      <c r="L214" s="459"/>
      <c r="M214" s="459"/>
      <c r="N214" s="459"/>
      <c r="O214" s="459"/>
      <c r="P214" s="459"/>
      <c r="Q214" s="459"/>
      <c r="R214" s="459"/>
      <c r="S214" s="459"/>
      <c r="T214" s="459"/>
      <c r="U214" s="460"/>
      <c r="V214" s="164"/>
      <c r="W214" s="150"/>
      <c r="X214" s="150"/>
      <c r="Y214" s="150"/>
    </row>
    <row r="215" spans="3:27" ht="13.9" customHeight="1">
      <c r="C215" s="182"/>
      <c r="D215" s="506"/>
      <c r="E215" s="509"/>
      <c r="F215" s="458"/>
      <c r="G215" s="459"/>
      <c r="H215" s="459"/>
      <c r="I215" s="459"/>
      <c r="J215" s="459"/>
      <c r="K215" s="459"/>
      <c r="L215" s="459"/>
      <c r="M215" s="459"/>
      <c r="N215" s="459"/>
      <c r="O215" s="459"/>
      <c r="P215" s="459"/>
      <c r="Q215" s="459"/>
      <c r="R215" s="459"/>
      <c r="S215" s="459"/>
      <c r="T215" s="459"/>
      <c r="U215" s="460"/>
      <c r="V215" s="164"/>
      <c r="W215" s="150"/>
      <c r="X215" s="150"/>
      <c r="Y215" s="150"/>
    </row>
    <row r="216" spans="3:27" ht="13.9" customHeight="1">
      <c r="C216" s="182"/>
      <c r="D216" s="506"/>
      <c r="E216" s="509"/>
      <c r="F216" s="458"/>
      <c r="G216" s="459"/>
      <c r="H216" s="459"/>
      <c r="I216" s="459"/>
      <c r="J216" s="459"/>
      <c r="K216" s="459"/>
      <c r="L216" s="459"/>
      <c r="M216" s="459"/>
      <c r="N216" s="459"/>
      <c r="O216" s="459"/>
      <c r="P216" s="459"/>
      <c r="Q216" s="459"/>
      <c r="R216" s="459"/>
      <c r="S216" s="459"/>
      <c r="T216" s="459"/>
      <c r="U216" s="460"/>
      <c r="V216" s="164"/>
      <c r="W216" s="150"/>
      <c r="X216" s="150"/>
      <c r="Y216" s="150"/>
    </row>
    <row r="217" spans="3:27" ht="13.9" customHeight="1">
      <c r="C217" s="182"/>
      <c r="D217" s="506"/>
      <c r="E217" s="509"/>
      <c r="F217" s="458"/>
      <c r="G217" s="459"/>
      <c r="H217" s="459"/>
      <c r="I217" s="459"/>
      <c r="J217" s="459"/>
      <c r="K217" s="459"/>
      <c r="L217" s="459"/>
      <c r="M217" s="459"/>
      <c r="N217" s="459"/>
      <c r="O217" s="459"/>
      <c r="P217" s="459"/>
      <c r="Q217" s="459"/>
      <c r="R217" s="459"/>
      <c r="S217" s="459"/>
      <c r="T217" s="459"/>
      <c r="U217" s="460"/>
      <c r="V217" s="164"/>
      <c r="W217" s="150"/>
      <c r="X217" s="150"/>
      <c r="Y217" s="150"/>
    </row>
    <row r="218" spans="3:27" ht="13.9" customHeight="1">
      <c r="C218" s="182"/>
      <c r="D218" s="506"/>
      <c r="E218" s="509"/>
      <c r="F218" s="458"/>
      <c r="G218" s="459"/>
      <c r="H218" s="459"/>
      <c r="I218" s="459"/>
      <c r="J218" s="459"/>
      <c r="K218" s="459"/>
      <c r="L218" s="459"/>
      <c r="M218" s="459"/>
      <c r="N218" s="459"/>
      <c r="O218" s="459"/>
      <c r="P218" s="459"/>
      <c r="Q218" s="459"/>
      <c r="R218" s="459"/>
      <c r="S218" s="459"/>
      <c r="T218" s="459"/>
      <c r="U218" s="460"/>
      <c r="V218" s="164"/>
      <c r="W218" s="150"/>
      <c r="X218" s="150"/>
      <c r="Y218" s="150"/>
    </row>
    <row r="219" spans="3:27" ht="13.9" customHeight="1">
      <c r="C219" s="182"/>
      <c r="D219" s="506"/>
      <c r="E219" s="509"/>
      <c r="F219" s="458"/>
      <c r="G219" s="459"/>
      <c r="H219" s="459"/>
      <c r="I219" s="459"/>
      <c r="J219" s="459"/>
      <c r="K219" s="459"/>
      <c r="L219" s="459"/>
      <c r="M219" s="459"/>
      <c r="N219" s="459"/>
      <c r="O219" s="459"/>
      <c r="P219" s="459"/>
      <c r="Q219" s="459"/>
      <c r="R219" s="459"/>
      <c r="S219" s="459"/>
      <c r="T219" s="459"/>
      <c r="U219" s="460"/>
      <c r="V219" s="164"/>
      <c r="W219" s="150"/>
      <c r="X219" s="150"/>
      <c r="Y219" s="150"/>
    </row>
    <row r="220" spans="3:27" ht="13.9" customHeight="1">
      <c r="C220" s="182"/>
      <c r="D220" s="506"/>
      <c r="E220" s="509"/>
      <c r="F220" s="458"/>
      <c r="G220" s="459"/>
      <c r="H220" s="459"/>
      <c r="I220" s="459"/>
      <c r="J220" s="459"/>
      <c r="K220" s="459"/>
      <c r="L220" s="459"/>
      <c r="M220" s="459"/>
      <c r="N220" s="459"/>
      <c r="O220" s="459"/>
      <c r="P220" s="459"/>
      <c r="Q220" s="459"/>
      <c r="R220" s="459"/>
      <c r="S220" s="459"/>
      <c r="T220" s="459"/>
      <c r="U220" s="460"/>
      <c r="V220" s="164"/>
      <c r="W220" s="150"/>
      <c r="X220" s="150"/>
      <c r="Y220" s="150"/>
    </row>
    <row r="221" spans="3:27" ht="13.9" customHeight="1">
      <c r="C221" s="182"/>
      <c r="D221" s="506"/>
      <c r="E221" s="509"/>
      <c r="F221" s="458"/>
      <c r="G221" s="459"/>
      <c r="H221" s="459"/>
      <c r="I221" s="459"/>
      <c r="J221" s="459"/>
      <c r="K221" s="459"/>
      <c r="L221" s="459"/>
      <c r="M221" s="459"/>
      <c r="N221" s="459"/>
      <c r="O221" s="459"/>
      <c r="P221" s="459"/>
      <c r="Q221" s="459"/>
      <c r="R221" s="459"/>
      <c r="S221" s="459"/>
      <c r="T221" s="459"/>
      <c r="U221" s="460"/>
      <c r="V221" s="504"/>
      <c r="W221" s="504"/>
      <c r="X221" s="504"/>
      <c r="Y221" s="504"/>
      <c r="Z221" s="504"/>
    </row>
    <row r="222" spans="3:27" ht="13.9" customHeight="1">
      <c r="C222" s="184"/>
      <c r="D222" s="507"/>
      <c r="E222" s="510"/>
      <c r="F222" s="489"/>
      <c r="G222" s="490"/>
      <c r="H222" s="490"/>
      <c r="I222" s="490"/>
      <c r="J222" s="490"/>
      <c r="K222" s="490"/>
      <c r="L222" s="490"/>
      <c r="M222" s="490"/>
      <c r="N222" s="490"/>
      <c r="O222" s="490"/>
      <c r="P222" s="490"/>
      <c r="Q222" s="490"/>
      <c r="R222" s="490"/>
      <c r="S222" s="490"/>
      <c r="T222" s="490"/>
      <c r="U222" s="491"/>
      <c r="V222" s="164"/>
      <c r="W222" s="150"/>
      <c r="X222" s="150"/>
      <c r="Y222" s="150"/>
    </row>
    <row r="223" spans="3:27" ht="18" customHeight="1">
      <c r="C223" s="461" t="s">
        <v>393</v>
      </c>
      <c r="D223" s="461"/>
      <c r="E223" s="461"/>
      <c r="F223" s="461"/>
      <c r="G223" s="461"/>
      <c r="H223" s="461"/>
      <c r="I223" s="461"/>
      <c r="J223" s="461"/>
      <c r="K223" s="461"/>
      <c r="L223" s="461"/>
      <c r="M223" s="461"/>
      <c r="N223" s="461"/>
      <c r="O223" s="461"/>
      <c r="P223" s="461"/>
      <c r="Q223" s="461"/>
      <c r="R223" s="461"/>
      <c r="S223" s="461"/>
      <c r="T223" s="461"/>
      <c r="U223" s="461"/>
      <c r="V223" s="164"/>
      <c r="W223" s="150"/>
      <c r="X223" s="150"/>
      <c r="Y223" s="150"/>
    </row>
    <row r="224" spans="3:27" ht="15" customHeight="1">
      <c r="C224" s="186"/>
      <c r="D224" s="505" t="s">
        <v>19</v>
      </c>
      <c r="E224" s="508"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06"/>
      <c r="E225" s="509"/>
      <c r="F225" s="487" t="s">
        <v>188</v>
      </c>
      <c r="G225" s="488"/>
      <c r="H225" s="488"/>
      <c r="I225" s="488"/>
      <c r="J225" s="488"/>
      <c r="K225" s="462">
        <f>+別紙!X43</f>
        <v>99.94</v>
      </c>
      <c r="L225" s="462"/>
      <c r="M225" s="462"/>
      <c r="N225" s="462"/>
      <c r="O225" s="462"/>
      <c r="P225" s="185" t="s">
        <v>13</v>
      </c>
      <c r="Q225" s="463" t="s">
        <v>338</v>
      </c>
      <c r="R225" s="464"/>
      <c r="S225" s="464"/>
      <c r="T225" s="464"/>
      <c r="U225" s="465"/>
      <c r="V225" s="91"/>
      <c r="W225" s="91"/>
      <c r="X225" s="164"/>
      <c r="Y225" s="150"/>
      <c r="Z225" s="150"/>
      <c r="AA225" s="150"/>
    </row>
    <row r="226" spans="3:27" ht="45" customHeight="1">
      <c r="C226" s="182"/>
      <c r="D226" s="506"/>
      <c r="E226" s="509"/>
      <c r="F226" s="258"/>
      <c r="G226" s="475" t="s">
        <v>164</v>
      </c>
      <c r="H226" s="476"/>
      <c r="I226" s="476"/>
      <c r="J226" s="476"/>
      <c r="K226" s="462">
        <f>+別紙!X44</f>
        <v>0</v>
      </c>
      <c r="L226" s="462"/>
      <c r="M226" s="462"/>
      <c r="N226" s="462"/>
      <c r="O226" s="462"/>
      <c r="P226" s="243" t="s">
        <v>13</v>
      </c>
      <c r="Q226" s="466"/>
      <c r="R226" s="467"/>
      <c r="S226" s="467"/>
      <c r="T226" s="467"/>
      <c r="U226" s="468"/>
      <c r="V226" s="91"/>
      <c r="W226" s="91"/>
      <c r="X226" s="164"/>
      <c r="Y226" s="150"/>
      <c r="Z226" s="150"/>
      <c r="AA226" s="150"/>
    </row>
    <row r="227" spans="3:27" ht="45" customHeight="1">
      <c r="C227" s="182"/>
      <c r="D227" s="506"/>
      <c r="E227" s="509"/>
      <c r="F227" s="258"/>
      <c r="G227" s="475" t="s">
        <v>165</v>
      </c>
      <c r="H227" s="476"/>
      <c r="I227" s="476"/>
      <c r="J227" s="476"/>
      <c r="K227" s="462">
        <f>+別紙!X45</f>
        <v>99.94</v>
      </c>
      <c r="L227" s="462"/>
      <c r="M227" s="462"/>
      <c r="N227" s="462"/>
      <c r="O227" s="462"/>
      <c r="P227" s="243" t="s">
        <v>13</v>
      </c>
      <c r="Q227" s="466"/>
      <c r="R227" s="467"/>
      <c r="S227" s="467"/>
      <c r="T227" s="467"/>
      <c r="U227" s="468"/>
      <c r="V227" s="91"/>
      <c r="W227" s="91"/>
      <c r="X227" s="164"/>
      <c r="Y227" s="150"/>
      <c r="Z227" s="150"/>
      <c r="AA227" s="150"/>
    </row>
    <row r="228" spans="3:27" ht="45" customHeight="1">
      <c r="C228" s="182"/>
      <c r="D228" s="506"/>
      <c r="E228" s="509"/>
      <c r="F228" s="258"/>
      <c r="G228" s="475" t="s">
        <v>374</v>
      </c>
      <c r="H228" s="476"/>
      <c r="I228" s="476"/>
      <c r="J228" s="476"/>
      <c r="K228" s="462">
        <f>+別紙!X46</f>
        <v>0</v>
      </c>
      <c r="L228" s="462"/>
      <c r="M228" s="462"/>
      <c r="N228" s="462"/>
      <c r="O228" s="462"/>
      <c r="P228" s="243" t="s">
        <v>13</v>
      </c>
      <c r="Q228" s="466"/>
      <c r="R228" s="467"/>
      <c r="S228" s="467"/>
      <c r="T228" s="467"/>
      <c r="U228" s="468"/>
      <c r="V228" s="91"/>
      <c r="W228" s="91"/>
      <c r="X228" s="164"/>
      <c r="Y228" s="150"/>
      <c r="Z228" s="150"/>
      <c r="AA228" s="150"/>
    </row>
    <row r="229" spans="3:27" ht="45" customHeight="1">
      <c r="C229" s="182"/>
      <c r="D229" s="506"/>
      <c r="E229" s="509"/>
      <c r="F229" s="259"/>
      <c r="G229" s="475" t="s">
        <v>375</v>
      </c>
      <c r="H229" s="476"/>
      <c r="I229" s="476"/>
      <c r="J229" s="476"/>
      <c r="K229" s="462">
        <f>+別紙!X47</f>
        <v>0</v>
      </c>
      <c r="L229" s="462"/>
      <c r="M229" s="462"/>
      <c r="N229" s="462"/>
      <c r="O229" s="462"/>
      <c r="P229" s="243" t="s">
        <v>13</v>
      </c>
      <c r="Q229" s="469"/>
      <c r="R229" s="470"/>
      <c r="S229" s="470"/>
      <c r="T229" s="470"/>
      <c r="U229" s="471"/>
      <c r="V229" s="91"/>
      <c r="W229" s="91"/>
      <c r="X229" s="164"/>
      <c r="Y229" s="150"/>
      <c r="Z229" s="150"/>
      <c r="AA229" s="150"/>
    </row>
    <row r="230" spans="3:27" ht="13.9" customHeight="1">
      <c r="C230" s="182"/>
      <c r="D230" s="506"/>
      <c r="E230" s="509"/>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06"/>
      <c r="E231" s="509"/>
      <c r="F231" s="458"/>
      <c r="G231" s="459"/>
      <c r="H231" s="459"/>
      <c r="I231" s="459"/>
      <c r="J231" s="459"/>
      <c r="K231" s="459"/>
      <c r="L231" s="459"/>
      <c r="M231" s="459"/>
      <c r="N231" s="459"/>
      <c r="O231" s="459"/>
      <c r="P231" s="459"/>
      <c r="Q231" s="459"/>
      <c r="R231" s="459"/>
      <c r="S231" s="459"/>
      <c r="T231" s="459"/>
      <c r="U231" s="460"/>
      <c r="V231" s="164"/>
      <c r="W231" s="150"/>
      <c r="X231" s="150"/>
      <c r="Y231" s="150"/>
    </row>
    <row r="232" spans="3:27" ht="13.9" customHeight="1">
      <c r="C232" s="182"/>
      <c r="D232" s="506"/>
      <c r="E232" s="509"/>
      <c r="F232" s="458"/>
      <c r="G232" s="459"/>
      <c r="H232" s="459"/>
      <c r="I232" s="459"/>
      <c r="J232" s="459"/>
      <c r="K232" s="459"/>
      <c r="L232" s="459"/>
      <c r="M232" s="459"/>
      <c r="N232" s="459"/>
      <c r="O232" s="459"/>
      <c r="P232" s="459"/>
      <c r="Q232" s="459"/>
      <c r="R232" s="459"/>
      <c r="S232" s="459"/>
      <c r="T232" s="459"/>
      <c r="U232" s="460"/>
      <c r="V232" s="164"/>
      <c r="W232" s="150"/>
      <c r="X232" s="150"/>
      <c r="Y232" s="150"/>
    </row>
    <row r="233" spans="3:27" ht="13.9" customHeight="1">
      <c r="C233" s="182"/>
      <c r="D233" s="506"/>
      <c r="E233" s="509"/>
      <c r="F233" s="458"/>
      <c r="G233" s="459"/>
      <c r="H233" s="459"/>
      <c r="I233" s="459"/>
      <c r="J233" s="459"/>
      <c r="K233" s="459"/>
      <c r="L233" s="459"/>
      <c r="M233" s="459"/>
      <c r="N233" s="459"/>
      <c r="O233" s="459"/>
      <c r="P233" s="459"/>
      <c r="Q233" s="459"/>
      <c r="R233" s="459"/>
      <c r="S233" s="459"/>
      <c r="T233" s="459"/>
      <c r="U233" s="460"/>
      <c r="V233" s="164"/>
      <c r="W233" s="150"/>
      <c r="X233" s="150"/>
      <c r="Y233" s="150"/>
    </row>
    <row r="234" spans="3:27" ht="13.9" customHeight="1">
      <c r="C234" s="182"/>
      <c r="D234" s="506"/>
      <c r="E234" s="509"/>
      <c r="F234" s="458"/>
      <c r="G234" s="459"/>
      <c r="H234" s="459"/>
      <c r="I234" s="459"/>
      <c r="J234" s="459"/>
      <c r="K234" s="459"/>
      <c r="L234" s="459"/>
      <c r="M234" s="459"/>
      <c r="N234" s="459"/>
      <c r="O234" s="459"/>
      <c r="P234" s="459"/>
      <c r="Q234" s="459"/>
      <c r="R234" s="459"/>
      <c r="S234" s="459"/>
      <c r="T234" s="459"/>
      <c r="U234" s="460"/>
      <c r="V234" s="164"/>
      <c r="W234" s="150"/>
      <c r="X234" s="150"/>
      <c r="Y234" s="150"/>
    </row>
    <row r="235" spans="3:27" ht="13.9" customHeight="1">
      <c r="C235" s="182"/>
      <c r="D235" s="506"/>
      <c r="E235" s="509"/>
      <c r="F235" s="458"/>
      <c r="G235" s="459"/>
      <c r="H235" s="459"/>
      <c r="I235" s="459"/>
      <c r="J235" s="459"/>
      <c r="K235" s="459"/>
      <c r="L235" s="459"/>
      <c r="M235" s="459"/>
      <c r="N235" s="459"/>
      <c r="O235" s="459"/>
      <c r="P235" s="459"/>
      <c r="Q235" s="459"/>
      <c r="R235" s="459"/>
      <c r="S235" s="459"/>
      <c r="T235" s="459"/>
      <c r="U235" s="460"/>
      <c r="V235" s="164"/>
      <c r="W235" s="150"/>
      <c r="X235" s="150"/>
      <c r="Y235" s="150"/>
    </row>
    <row r="236" spans="3:27" ht="13.9" customHeight="1">
      <c r="C236" s="182"/>
      <c r="D236" s="506"/>
      <c r="E236" s="509"/>
      <c r="F236" s="458"/>
      <c r="G236" s="459"/>
      <c r="H236" s="459"/>
      <c r="I236" s="459"/>
      <c r="J236" s="459"/>
      <c r="K236" s="459"/>
      <c r="L236" s="459"/>
      <c r="M236" s="459"/>
      <c r="N236" s="459"/>
      <c r="O236" s="459"/>
      <c r="P236" s="459"/>
      <c r="Q236" s="459"/>
      <c r="R236" s="459"/>
      <c r="S236" s="459"/>
      <c r="T236" s="459"/>
      <c r="U236" s="460"/>
      <c r="V236" s="164"/>
      <c r="W236" s="150"/>
      <c r="X236" s="150"/>
      <c r="Y236" s="150"/>
    </row>
    <row r="237" spans="3:27" ht="13.9" customHeight="1">
      <c r="C237" s="182"/>
      <c r="D237" s="506"/>
      <c r="E237" s="509"/>
      <c r="F237" s="458"/>
      <c r="G237" s="459"/>
      <c r="H237" s="459"/>
      <c r="I237" s="459"/>
      <c r="J237" s="459"/>
      <c r="K237" s="459"/>
      <c r="L237" s="459"/>
      <c r="M237" s="459"/>
      <c r="N237" s="459"/>
      <c r="O237" s="459"/>
      <c r="P237" s="459"/>
      <c r="Q237" s="459"/>
      <c r="R237" s="459"/>
      <c r="S237" s="459"/>
      <c r="T237" s="459"/>
      <c r="U237" s="460"/>
      <c r="V237" s="164"/>
      <c r="W237" s="150"/>
      <c r="X237" s="150"/>
      <c r="Y237" s="150"/>
    </row>
    <row r="238" spans="3:27" ht="13.9" customHeight="1">
      <c r="C238" s="182"/>
      <c r="D238" s="506"/>
      <c r="E238" s="509"/>
      <c r="F238" s="458"/>
      <c r="G238" s="459"/>
      <c r="H238" s="459"/>
      <c r="I238" s="459"/>
      <c r="J238" s="459"/>
      <c r="K238" s="459"/>
      <c r="L238" s="459"/>
      <c r="M238" s="459"/>
      <c r="N238" s="459"/>
      <c r="O238" s="459"/>
      <c r="P238" s="459"/>
      <c r="Q238" s="459"/>
      <c r="R238" s="459"/>
      <c r="S238" s="459"/>
      <c r="T238" s="459"/>
      <c r="U238" s="460"/>
      <c r="V238" s="504"/>
      <c r="W238" s="504"/>
      <c r="X238" s="504"/>
      <c r="Y238" s="504"/>
      <c r="Z238" s="504"/>
      <c r="AA238" s="504"/>
    </row>
    <row r="239" spans="3:27" ht="13.9" customHeight="1">
      <c r="C239" s="182"/>
      <c r="D239" s="506"/>
      <c r="E239" s="509"/>
      <c r="F239" s="458"/>
      <c r="G239" s="459"/>
      <c r="H239" s="459"/>
      <c r="I239" s="459"/>
      <c r="J239" s="459"/>
      <c r="K239" s="459"/>
      <c r="L239" s="459"/>
      <c r="M239" s="459"/>
      <c r="N239" s="459"/>
      <c r="O239" s="459"/>
      <c r="P239" s="459"/>
      <c r="Q239" s="459"/>
      <c r="R239" s="459"/>
      <c r="S239" s="459"/>
      <c r="T239" s="459"/>
      <c r="U239" s="460"/>
      <c r="V239" s="164"/>
      <c r="W239" s="150"/>
      <c r="X239" s="150"/>
      <c r="Y239" s="150"/>
    </row>
    <row r="240" spans="3:27" ht="13.9" customHeight="1">
      <c r="C240" s="492" t="s">
        <v>368</v>
      </c>
      <c r="D240" s="493"/>
      <c r="E240" s="494"/>
      <c r="F240" s="485" t="s">
        <v>411</v>
      </c>
      <c r="G240" s="486"/>
      <c r="H240" s="486"/>
      <c r="I240" s="486"/>
      <c r="J240" s="486"/>
      <c r="K240" s="486"/>
      <c r="L240" s="486"/>
      <c r="M240" s="350"/>
      <c r="N240" s="350"/>
      <c r="O240" s="350"/>
      <c r="P240" s="350"/>
      <c r="Q240" s="350"/>
      <c r="R240" s="350"/>
      <c r="S240" s="350"/>
      <c r="T240" s="350"/>
      <c r="U240" s="362"/>
      <c r="V240" s="164"/>
      <c r="W240" s="150"/>
      <c r="X240" s="150"/>
      <c r="Y240" s="150"/>
    </row>
    <row r="241" spans="1:28" ht="39.950000000000003" customHeight="1">
      <c r="C241" s="495"/>
      <c r="D241" s="496"/>
      <c r="E241" s="497"/>
      <c r="F241" s="479" t="s">
        <v>363</v>
      </c>
      <c r="G241" s="480"/>
      <c r="H241" s="480"/>
      <c r="I241" s="480"/>
      <c r="J241" s="480"/>
      <c r="K241" s="481"/>
      <c r="L241" s="482"/>
      <c r="M241" s="483">
        <f>SUM(別紙!G9:J9,別紙!N9:W9)</f>
        <v>103.03</v>
      </c>
      <c r="N241" s="484"/>
      <c r="O241" s="484"/>
      <c r="P241" s="484"/>
      <c r="Q241" s="484"/>
      <c r="R241" s="484"/>
      <c r="S241" s="484"/>
      <c r="T241" s="361" t="s">
        <v>364</v>
      </c>
      <c r="U241" s="363"/>
      <c r="V241" s="164"/>
      <c r="W241" s="150"/>
      <c r="X241" s="150"/>
      <c r="Y241" s="150"/>
    </row>
    <row r="242" spans="1:28" ht="13.9" customHeight="1">
      <c r="C242" s="498"/>
      <c r="D242" s="496"/>
      <c r="E242" s="497"/>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499"/>
      <c r="D243" s="500"/>
      <c r="E243" s="501"/>
      <c r="F243" s="490"/>
      <c r="G243" s="502"/>
      <c r="H243" s="502"/>
      <c r="I243" s="502"/>
      <c r="J243" s="502"/>
      <c r="K243" s="502"/>
      <c r="L243" s="502"/>
      <c r="M243" s="502"/>
      <c r="N243" s="502"/>
      <c r="O243" s="502"/>
      <c r="P243" s="502"/>
      <c r="Q243" s="502"/>
      <c r="R243" s="502"/>
      <c r="S243" s="502"/>
      <c r="T243" s="502"/>
      <c r="U243" s="503"/>
      <c r="V243" s="164"/>
      <c r="W243" s="371" t="s">
        <v>381</v>
      </c>
      <c r="X243" s="150"/>
      <c r="Y243" s="150"/>
    </row>
    <row r="244" spans="1:28" ht="60" customHeight="1">
      <c r="C244" s="472" t="s">
        <v>15</v>
      </c>
      <c r="D244" s="473"/>
      <c r="E244" s="474"/>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461" t="s">
        <v>396</v>
      </c>
      <c r="D246" s="461"/>
      <c r="E246" s="461"/>
      <c r="F246" s="461"/>
      <c r="G246" s="461"/>
      <c r="H246" s="461"/>
      <c r="I246" s="461"/>
      <c r="J246" s="461"/>
      <c r="K246" s="461"/>
      <c r="L246" s="461"/>
      <c r="M246" s="461"/>
      <c r="N246" s="461"/>
      <c r="O246" s="461"/>
      <c r="P246" s="461"/>
      <c r="Q246" s="461"/>
      <c r="R246" s="461"/>
      <c r="S246" s="461"/>
      <c r="T246" s="461"/>
      <c r="U246" s="461"/>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456" t="s">
        <v>412</v>
      </c>
      <c r="E249" s="456"/>
      <c r="F249" s="456"/>
      <c r="G249" s="456"/>
      <c r="H249" s="456"/>
      <c r="I249" s="456"/>
      <c r="J249" s="456"/>
      <c r="K249" s="456"/>
      <c r="L249" s="456"/>
      <c r="M249" s="456"/>
      <c r="N249" s="456"/>
      <c r="O249" s="456"/>
      <c r="P249" s="456"/>
      <c r="Q249" s="456"/>
      <c r="R249" s="456"/>
      <c r="S249" s="456"/>
      <c r="T249" s="456"/>
      <c r="U249" s="457"/>
    </row>
    <row r="250" spans="1:28" ht="40.9" customHeight="1">
      <c r="C250" s="187"/>
      <c r="D250" s="456" t="s">
        <v>413</v>
      </c>
      <c r="E250" s="456"/>
      <c r="F250" s="456"/>
      <c r="G250" s="456"/>
      <c r="H250" s="456"/>
      <c r="I250" s="456"/>
      <c r="J250" s="456"/>
      <c r="K250" s="456"/>
      <c r="L250" s="456"/>
      <c r="M250" s="456"/>
      <c r="N250" s="456"/>
      <c r="O250" s="456"/>
      <c r="P250" s="456"/>
      <c r="Q250" s="456"/>
      <c r="R250" s="456"/>
      <c r="S250" s="456"/>
      <c r="T250" s="456"/>
      <c r="U250" s="457"/>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456" t="s">
        <v>196</v>
      </c>
      <c r="F254" s="456"/>
      <c r="G254" s="456"/>
      <c r="H254" s="456"/>
      <c r="I254" s="456"/>
      <c r="J254" s="456"/>
      <c r="K254" s="456"/>
      <c r="L254" s="456"/>
      <c r="M254" s="456"/>
      <c r="N254" s="456"/>
      <c r="O254" s="456"/>
      <c r="P254" s="456"/>
      <c r="Q254" s="456"/>
      <c r="R254" s="456"/>
      <c r="S254" s="456"/>
      <c r="T254" s="456"/>
      <c r="U254" s="457"/>
      <c r="W254" s="336" t="s">
        <v>40</v>
      </c>
      <c r="AA254"/>
      <c r="AB254"/>
    </row>
    <row r="255" spans="1:28" ht="30" customHeight="1">
      <c r="A255" s="17"/>
      <c r="B255" s="17"/>
      <c r="C255" s="187"/>
      <c r="D255" s="189" t="s">
        <v>194</v>
      </c>
      <c r="E255" s="456" t="s">
        <v>316</v>
      </c>
      <c r="F255" s="456"/>
      <c r="G255" s="456"/>
      <c r="H255" s="456"/>
      <c r="I255" s="456"/>
      <c r="J255" s="456"/>
      <c r="K255" s="456"/>
      <c r="L255" s="456"/>
      <c r="M255" s="456"/>
      <c r="N255" s="456"/>
      <c r="O255" s="456"/>
      <c r="P255" s="456"/>
      <c r="Q255" s="456"/>
      <c r="R255" s="456"/>
      <c r="S255" s="456"/>
      <c r="T255" s="456"/>
      <c r="U255" s="457"/>
      <c r="W255" s="336" t="s">
        <v>41</v>
      </c>
      <c r="X255" s="1"/>
      <c r="Z255" s="2"/>
      <c r="AA255" s="2"/>
    </row>
    <row r="256" spans="1:28" ht="52.9" customHeight="1">
      <c r="A256" s="17"/>
      <c r="B256" s="17"/>
      <c r="C256" s="187">
        <v>4</v>
      </c>
      <c r="D256" s="456" t="s">
        <v>317</v>
      </c>
      <c r="E256" s="456"/>
      <c r="F256" s="456"/>
      <c r="G256" s="456"/>
      <c r="H256" s="456"/>
      <c r="I256" s="456"/>
      <c r="J256" s="456"/>
      <c r="K256" s="456"/>
      <c r="L256" s="456"/>
      <c r="M256" s="456"/>
      <c r="N256" s="456"/>
      <c r="O256" s="456"/>
      <c r="P256" s="456"/>
      <c r="Q256" s="456"/>
      <c r="R256" s="456"/>
      <c r="S256" s="456"/>
      <c r="T256" s="456"/>
      <c r="U256" s="457"/>
      <c r="W256" s="336" t="s">
        <v>42</v>
      </c>
      <c r="X256" s="1"/>
      <c r="Z256" s="2"/>
      <c r="AA256" s="2"/>
    </row>
    <row r="257" spans="1:34" ht="40.9" customHeight="1">
      <c r="A257" s="17"/>
      <c r="B257" s="17"/>
      <c r="C257" s="187">
        <v>5</v>
      </c>
      <c r="D257" s="456" t="s">
        <v>321</v>
      </c>
      <c r="E257" s="456"/>
      <c r="F257" s="456"/>
      <c r="G257" s="456"/>
      <c r="H257" s="456"/>
      <c r="I257" s="456"/>
      <c r="J257" s="456"/>
      <c r="K257" s="456"/>
      <c r="L257" s="456"/>
      <c r="M257" s="456"/>
      <c r="N257" s="456"/>
      <c r="O257" s="456"/>
      <c r="P257" s="456"/>
      <c r="Q257" s="456"/>
      <c r="R257" s="456"/>
      <c r="S257" s="456"/>
      <c r="T257" s="456"/>
      <c r="U257" s="457"/>
      <c r="W257" s="336" t="s">
        <v>44</v>
      </c>
      <c r="Z257" s="2"/>
      <c r="AA257" s="2"/>
    </row>
    <row r="258" spans="1:34" ht="76.150000000000006" customHeight="1">
      <c r="A258" s="17"/>
      <c r="B258" s="17"/>
      <c r="C258" s="187">
        <v>6</v>
      </c>
      <c r="D258" s="456" t="s">
        <v>373</v>
      </c>
      <c r="E258" s="456"/>
      <c r="F258" s="456"/>
      <c r="G258" s="456"/>
      <c r="H258" s="456"/>
      <c r="I258" s="456"/>
      <c r="J258" s="456"/>
      <c r="K258" s="456"/>
      <c r="L258" s="456"/>
      <c r="M258" s="456"/>
      <c r="N258" s="456"/>
      <c r="O258" s="456"/>
      <c r="P258" s="456"/>
      <c r="Q258" s="456"/>
      <c r="R258" s="456"/>
      <c r="S258" s="456"/>
      <c r="T258" s="456"/>
      <c r="U258" s="457"/>
      <c r="W258" s="336" t="s">
        <v>43</v>
      </c>
      <c r="Z258" s="2"/>
      <c r="AA258" s="2"/>
    </row>
    <row r="259" spans="1:34" ht="64.5" customHeight="1">
      <c r="A259" s="17"/>
      <c r="B259" s="17"/>
      <c r="C259" s="187">
        <v>7</v>
      </c>
      <c r="D259" s="456" t="s">
        <v>415</v>
      </c>
      <c r="E259" s="477"/>
      <c r="F259" s="477"/>
      <c r="G259" s="477"/>
      <c r="H259" s="477"/>
      <c r="I259" s="477"/>
      <c r="J259" s="477"/>
      <c r="K259" s="477"/>
      <c r="L259" s="477"/>
      <c r="M259" s="477"/>
      <c r="N259" s="477"/>
      <c r="O259" s="477"/>
      <c r="P259" s="477"/>
      <c r="Q259" s="477"/>
      <c r="R259" s="477"/>
      <c r="S259" s="477"/>
      <c r="T259" s="477"/>
      <c r="U259" s="478"/>
      <c r="W259" s="336"/>
      <c r="Z259" s="2"/>
      <c r="AA259" s="2"/>
    </row>
    <row r="260" spans="1:34" ht="40.9" customHeight="1">
      <c r="A260" s="17"/>
      <c r="B260" s="17"/>
      <c r="C260" s="187">
        <v>8</v>
      </c>
      <c r="D260" s="456" t="s">
        <v>197</v>
      </c>
      <c r="E260" s="456"/>
      <c r="F260" s="456"/>
      <c r="G260" s="456"/>
      <c r="H260" s="456"/>
      <c r="I260" s="456"/>
      <c r="J260" s="456"/>
      <c r="K260" s="456"/>
      <c r="L260" s="456"/>
      <c r="M260" s="456"/>
      <c r="N260" s="456"/>
      <c r="O260" s="456"/>
      <c r="P260" s="456"/>
      <c r="Q260" s="456"/>
      <c r="R260" s="456"/>
      <c r="S260" s="456"/>
      <c r="T260" s="456"/>
      <c r="U260" s="457"/>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5" t="s">
        <v>292</v>
      </c>
      <c r="C7" s="726"/>
      <c r="D7" s="722" t="s">
        <v>285</v>
      </c>
      <c r="E7" s="723"/>
      <c r="F7" s="723"/>
      <c r="G7" s="723"/>
      <c r="H7" s="724"/>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5" t="s">
        <v>292</v>
      </c>
      <c r="C7" s="726"/>
      <c r="D7" s="722" t="s">
        <v>286</v>
      </c>
      <c r="E7" s="723"/>
      <c r="F7" s="723"/>
      <c r="G7" s="723"/>
      <c r="H7" s="724"/>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5" t="s">
        <v>292</v>
      </c>
      <c r="C7" s="726"/>
      <c r="D7" s="722" t="s">
        <v>287</v>
      </c>
      <c r="E7" s="723"/>
      <c r="F7" s="723"/>
      <c r="G7" s="723"/>
      <c r="H7" s="724"/>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293</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9" zoomScaleNormal="100" workbookViewId="0">
      <selection activeCell="Z29" sqref="Z29:AD29"/>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288</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0.1</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0.1</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0.1</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0.1</v>
      </c>
      <c r="P27" s="728"/>
      <c r="Q27" s="728"/>
      <c r="R27" s="728"/>
      <c r="S27" s="44" t="s">
        <v>38</v>
      </c>
      <c r="T27" s="65"/>
      <c r="U27" s="65"/>
      <c r="X27" s="63" t="s">
        <v>39</v>
      </c>
      <c r="Y27" s="66"/>
      <c r="AG27" s="53"/>
      <c r="AH27" s="53"/>
      <c r="AI27" s="53"/>
      <c r="AJ27" s="53"/>
      <c r="AK27" s="706">
        <f>+AG18+O27</f>
        <v>0.1</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v>0.1</v>
      </c>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0.1</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0.1</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0.1</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289</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topLeftCell="A14" zoomScaleNormal="100" workbookViewId="0">
      <selection activeCell="Z29" sqref="Z29:AD29"/>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290</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0.06</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0.06</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0.06</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0.06</v>
      </c>
      <c r="P27" s="728"/>
      <c r="Q27" s="728"/>
      <c r="R27" s="728"/>
      <c r="S27" s="44" t="s">
        <v>38</v>
      </c>
      <c r="T27" s="65"/>
      <c r="U27" s="65"/>
      <c r="X27" s="63" t="s">
        <v>39</v>
      </c>
      <c r="Y27" s="66"/>
      <c r="AG27" s="53"/>
      <c r="AH27" s="53"/>
      <c r="AI27" s="53"/>
      <c r="AJ27" s="53"/>
      <c r="AK27" s="706">
        <f>+AG18+O27</f>
        <v>0.06</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v>0.06</v>
      </c>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0.06</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0.06</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0.06</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291</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76</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347</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13</v>
      </c>
      <c r="AV17" s="53"/>
    </row>
    <row r="18" spans="2:48" ht="24.75" customHeight="1" thickBot="1">
      <c r="J18" s="56"/>
      <c r="K18" s="53"/>
      <c r="L18" s="743"/>
      <c r="M18" s="56"/>
      <c r="O18" s="685"/>
      <c r="P18" s="694"/>
      <c r="Q18" s="694"/>
      <c r="R18" s="694"/>
      <c r="S18" s="52" t="s">
        <v>13</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13</v>
      </c>
      <c r="AR18" s="674" t="s">
        <v>136</v>
      </c>
      <c r="AS18" s="675"/>
      <c r="AT18" s="277"/>
      <c r="AU18" s="44" t="s">
        <v>13</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223</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13</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13</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138</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13</v>
      </c>
      <c r="T27" s="65"/>
      <c r="U27" s="65"/>
      <c r="X27" s="63" t="s">
        <v>30</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141</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13</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143</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13</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zoomScale="70" zoomScaleNormal="70" workbookViewId="0"/>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87" t="s">
        <v>275</v>
      </c>
      <c r="C3" s="787"/>
      <c r="D3" s="787"/>
      <c r="E3" s="787"/>
      <c r="F3" s="787"/>
      <c r="G3" s="101"/>
      <c r="H3" s="101"/>
      <c r="I3" s="101"/>
      <c r="J3" s="101"/>
      <c r="K3" s="101"/>
      <c r="V3"/>
      <c r="W3"/>
      <c r="X3" s="102"/>
    </row>
    <row r="4" spans="2:24" ht="14.1" customHeight="1">
      <c r="B4" s="787"/>
      <c r="C4" s="787"/>
      <c r="D4" s="787"/>
      <c r="E4" s="787"/>
      <c r="F4" s="787"/>
      <c r="G4" s="101"/>
      <c r="H4" s="101"/>
      <c r="I4" s="101"/>
      <c r="J4" s="101"/>
      <c r="K4" s="101"/>
      <c r="V4" s="782" t="s">
        <v>328</v>
      </c>
      <c r="W4" s="103" t="s">
        <v>86</v>
      </c>
      <c r="X4" s="104" t="s">
        <v>87</v>
      </c>
    </row>
    <row r="5" spans="2:24" ht="14.1" customHeight="1" thickBot="1">
      <c r="C5" s="101"/>
      <c r="D5" s="101"/>
      <c r="E5" s="101"/>
      <c r="F5" s="101"/>
      <c r="G5" s="101"/>
      <c r="H5" s="101"/>
      <c r="I5" s="101"/>
      <c r="J5" s="101"/>
      <c r="K5" s="101"/>
      <c r="V5" s="783"/>
      <c r="W5" s="105" t="str">
        <f>+表紙!Q29</f>
        <v>〇</v>
      </c>
      <c r="X5" s="105" t="str">
        <f>+表紙!T29</f>
        <v/>
      </c>
    </row>
    <row r="6" spans="2:24" ht="15" customHeight="1" thickBot="1">
      <c r="B6" s="153" t="s">
        <v>362</v>
      </c>
      <c r="C6" s="153"/>
      <c r="D6" s="153"/>
      <c r="E6" s="153"/>
      <c r="F6" s="153"/>
      <c r="G6" s="153"/>
      <c r="H6" s="153"/>
      <c r="I6" s="153"/>
      <c r="J6" s="153"/>
      <c r="K6" s="153"/>
      <c r="L6" s="88"/>
      <c r="M6" s="790"/>
      <c r="N6" s="790"/>
      <c r="O6" s="88" t="s">
        <v>78</v>
      </c>
      <c r="P6" s="784" t="str">
        <f>+表紙!F48</f>
        <v>一般社団法人　日本海事検定協会
理化学分析センター</v>
      </c>
      <c r="Q6" s="784"/>
      <c r="R6" s="784"/>
      <c r="S6" s="784"/>
      <c r="T6" s="784"/>
      <c r="U6" s="784"/>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88" t="s">
        <v>170</v>
      </c>
      <c r="D9" s="788"/>
      <c r="E9" s="788"/>
      <c r="F9" s="789"/>
      <c r="G9" s="373">
        <f>IF(OR(ｱ.特管廃油!F24&gt;0,ｱ.特管廃油!F24&lt;0),ｱ.特管廃油!F24,IF(G$19&gt;0,"0",0))</f>
        <v>16.57</v>
      </c>
      <c r="H9" s="373">
        <f>IF(OR(ｲ.特管廃酸!F24&gt;0,ｲ.特管廃酸!F24&lt;0),ｲ.特管廃酸!F24,IF(H$19&gt;0,"0",0))</f>
        <v>86.3</v>
      </c>
      <c r="I9" s="373">
        <f>IF(OR(ｳ.特管廃ｱﾙｶﾘ!F24&gt;0,ｳ.特管廃ｱﾙｶﾘ!F24&lt;0),ｳ.特管廃ｱﾙｶﾘ!F24,IF(I$19&gt;0,"0",0))</f>
        <v>0</v>
      </c>
      <c r="J9" s="373">
        <f>IF(OR(ｴ.感染性廃棄物!$F24&gt;0,ｴ.感染性廃棄物!$F24&lt;0),ｴ.感染性廃棄物!F24,IF(J$19&gt;0,"0",0))</f>
        <v>0</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0.1</v>
      </c>
      <c r="T9" s="373">
        <f>IF(OR(ｾ.有害汚泥!F24&gt;0,ｾ.有害汚泥!F24&lt;0),ｾ.有害汚泥!F24,IF(T$19&gt;0,"0",0))</f>
        <v>0</v>
      </c>
      <c r="U9" s="373">
        <f>IF(OR(ｿ.有害廃酸!F24&gt;0,ｿ.有害廃酸!F24&lt;0),ｿ.有害廃酸!F24,IF(U$19&gt;0,"0",0))</f>
        <v>0.06</v>
      </c>
      <c r="V9" s="373">
        <f>IF(OR(ﾀ.有害廃ｱﾙｶﾘ!F24&gt;0,ﾀ.有害廃ｱﾙｶﾘ!F24&lt;0),ﾀ.有害廃ｱﾙｶﾘ!F24,IF(V$19&gt;0,"0",0))</f>
        <v>0</v>
      </c>
      <c r="W9" s="373">
        <f>IF(OR(ﾁ.廃水銀等!F24&gt;0,ﾁ.廃水銀等!F24&lt;0),ﾁ.廃水銀等!F24,IF(W$19&gt;0,"0",0))</f>
        <v>0</v>
      </c>
      <c r="X9" s="374">
        <f>IF(SUM(G9:W9)&gt;0,SUM(G9:W9),IF(X$19&gt;0,"0",0))</f>
        <v>103.03</v>
      </c>
    </row>
    <row r="10" spans="2:24" ht="24" customHeight="1">
      <c r="B10" s="157" t="s">
        <v>365</v>
      </c>
      <c r="C10" s="785" t="s">
        <v>213</v>
      </c>
      <c r="D10" s="785"/>
      <c r="E10" s="785"/>
      <c r="F10" s="786"/>
      <c r="G10" s="375" t="str">
        <f>IF(OR(ｱ.特管廃油!F25&gt;0,ｱ.特管廃油!F25&lt;0),ｱ.特管廃油!F25,IF(G$19&gt;0,"0",0))</f>
        <v>0</v>
      </c>
      <c r="H10" s="375" t="str">
        <f>IF(OR(ｲ.特管廃酸!F25&gt;0,ｲ.特管廃酸!F25&lt;0),ｲ.特管廃酸!F25,IF(H$19&gt;0,"0",0))</f>
        <v>0</v>
      </c>
      <c r="I10" s="375">
        <f>IF(OR(ｳ.特管廃ｱﾙｶﾘ!F25&gt;0,ｳ.特管廃ｱﾙｶﾘ!F25&lt;0),ｳ.特管廃ｱﾙｶﾘ!F25,IF(I$19&gt;0,"0",0))</f>
        <v>0</v>
      </c>
      <c r="J10" s="375">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t="str">
        <f>IF(OR(ｽ.有害廃油!F25&gt;0,ｽ.有害廃油!F25&lt;0),ｽ.有害廃油!F25,IF(S$19&gt;0,"0",0))</f>
        <v>0</v>
      </c>
      <c r="T10" s="375">
        <f>IF(OR(ｾ.有害汚泥!F25&gt;0,ｾ.有害汚泥!F25&lt;0),ｾ.有害汚泥!F25,IF(T$19&gt;0,"0",0))</f>
        <v>0</v>
      </c>
      <c r="U10" s="375" t="str">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0" t="s">
        <v>214</v>
      </c>
      <c r="D11" s="750"/>
      <c r="E11" s="750"/>
      <c r="F11" s="751"/>
      <c r="G11" s="377" t="str">
        <f>IF(OR(ｱ.特管廃油!F26&gt;0,ｱ.特管廃油!F26&lt;0),ｱ.特管廃油!F26,IF(G$19&gt;0,"0",0))</f>
        <v>0</v>
      </c>
      <c r="H11" s="377" t="str">
        <f>IF(OR(ｲ.特管廃酸!F26&gt;0,ｲ.特管廃酸!F26&lt;0),ｲ.特管廃酸!F26,IF(H$19&gt;0,"0",0))</f>
        <v>0</v>
      </c>
      <c r="I11" s="377">
        <f>IF(OR(ｳ.特管廃ｱﾙｶﾘ!F26&gt;0,ｳ.特管廃ｱﾙｶﾘ!F26&lt;0),ｳ.特管廃ｱﾙｶﾘ!F26,IF(I$19&gt;0,"0",0))</f>
        <v>0</v>
      </c>
      <c r="J11" s="377">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t="str">
        <f>IF(OR(ｽ.有害廃油!F26&gt;0,ｽ.有害廃油!F26&lt;0),ｽ.有害廃油!F26,IF(S$19&gt;0,"0",0))</f>
        <v>0</v>
      </c>
      <c r="T11" s="377">
        <f>IF(OR(ｾ.有害汚泥!F26&gt;0,ｾ.有害汚泥!F26&lt;0),ｾ.有害汚泥!F26,IF(T$19&gt;0,"0",0))</f>
        <v>0</v>
      </c>
      <c r="U11" s="377" t="str">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0" t="s">
        <v>215</v>
      </c>
      <c r="D12" s="750"/>
      <c r="E12" s="750"/>
      <c r="F12" s="751"/>
      <c r="G12" s="377" t="str">
        <f>IF(OR(ｱ.特管廃油!F27&gt;0,ｱ.特管廃油!F27&lt;0),ｱ.特管廃油!F27,IF(G$19&gt;0,"0",0))</f>
        <v>0</v>
      </c>
      <c r="H12" s="377" t="str">
        <f>IF(OR(ｲ.特管廃酸!F27&gt;0,ｲ.特管廃酸!F27&lt;0),ｲ.特管廃酸!F27,IF(H$19&gt;0,"0",0))</f>
        <v>0</v>
      </c>
      <c r="I12" s="377">
        <f>IF(OR(ｳ.特管廃ｱﾙｶﾘ!F27&gt;0,ｳ.特管廃ｱﾙｶﾘ!F27&lt;0),ｳ.特管廃ｱﾙｶﾘ!F27,IF(I$19&gt;0,"0",0))</f>
        <v>0</v>
      </c>
      <c r="J12" s="377">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t="str">
        <f>IF(OR(ｽ.有害廃油!F27&gt;0,ｽ.有害廃油!F27&lt;0),ｽ.有害廃油!F27,IF(S$19&gt;0,"0",0))</f>
        <v>0</v>
      </c>
      <c r="T12" s="377">
        <f>IF(OR(ｾ.有害汚泥!F27&gt;0,ｾ.有害汚泥!F27&lt;0),ｾ.有害汚泥!F27,IF(T$19&gt;0,"0",0))</f>
        <v>0</v>
      </c>
      <c r="U12" s="377" t="str">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81" t="s">
        <v>216</v>
      </c>
      <c r="D13" s="771"/>
      <c r="E13" s="771"/>
      <c r="F13" s="772"/>
      <c r="G13" s="377" t="str">
        <f>IF(OR(ｱ.特管廃油!F28&gt;0,ｱ.特管廃油!F28&lt;0),ｱ.特管廃油!F28,IF(G$19&gt;0,"0",0))</f>
        <v>0</v>
      </c>
      <c r="H13" s="377" t="str">
        <f>IF(OR(ｲ.特管廃酸!F28&gt;0,ｲ.特管廃酸!F28&lt;0),ｲ.特管廃酸!F28,IF(H$19&gt;0,"0",0))</f>
        <v>0</v>
      </c>
      <c r="I13" s="377">
        <f>IF(OR(ｳ.特管廃ｱﾙｶﾘ!F28&gt;0,ｳ.特管廃ｱﾙｶﾘ!F28&lt;0),ｳ.特管廃ｱﾙｶﾘ!F28,IF(I$19&gt;0,"0",0))</f>
        <v>0</v>
      </c>
      <c r="J13" s="377">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t="str">
        <f>IF(OR(ｽ.有害廃油!F28&gt;0,ｽ.有害廃油!F28&lt;0),ｽ.有害廃油!F28,IF(S$19&gt;0,"0",0))</f>
        <v>0</v>
      </c>
      <c r="T13" s="377">
        <f>IF(OR(ｾ.有害汚泥!F28&gt;0,ｾ.有害汚泥!F28&lt;0),ｾ.有害汚泥!F28,IF(T$19&gt;0,"0",0))</f>
        <v>0</v>
      </c>
      <c r="U13" s="377" t="str">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0" t="s">
        <v>217</v>
      </c>
      <c r="D14" s="750"/>
      <c r="E14" s="750"/>
      <c r="F14" s="751"/>
      <c r="G14" s="377">
        <f>IF(OR(ｱ.特管廃油!F29&gt;0,ｱ.特管廃油!F29&lt;0),ｱ.特管廃油!F29,IF(G$19&gt;0,"0",0))</f>
        <v>16.57</v>
      </c>
      <c r="H14" s="377">
        <f>IF(OR(ｲ.特管廃酸!F29&gt;0,ｲ.特管廃酸!F29&lt;0),ｲ.特管廃酸!F29,IF(H$19&gt;0,"0",0))</f>
        <v>86.3</v>
      </c>
      <c r="I14" s="377">
        <f>IF(OR(ｳ.特管廃ｱﾙｶﾘ!F29&gt;0,ｳ.特管廃ｱﾙｶﾘ!F29&lt;0),ｳ.特管廃ｱﾙｶﾘ!F29,IF(I$19&gt;0,"0",0))</f>
        <v>0</v>
      </c>
      <c r="J14" s="377">
        <f>IF(OR(ｴ.感染性廃棄物!$F29&gt;0,ｴ.感染性廃棄物!$F29&lt;0),ｴ.感染性廃棄物!F29,IF(J$19&gt;0,"0",0))</f>
        <v>0</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0.1</v>
      </c>
      <c r="T14" s="377">
        <f>IF(OR(ｾ.有害汚泥!F29&gt;0,ｾ.有害汚泥!F29&lt;0),ｾ.有害汚泥!F29,IF(T$19&gt;0,"0",0))</f>
        <v>0</v>
      </c>
      <c r="U14" s="377">
        <f>IF(OR(ｿ.有害廃酸!F29&gt;0,ｿ.有害廃酸!F29&lt;0),ｿ.有害廃酸!F29,IF(U$19&gt;0,"0",0))</f>
        <v>0.06</v>
      </c>
      <c r="V14" s="377">
        <f>IF(OR(ﾀ.有害廃ｱﾙｶﾘ!F29&gt;0,ﾀ.有害廃ｱﾙｶﾘ!F29&lt;0),ﾀ.有害廃ｱﾙｶﾘ!F29,IF(V$19&gt;0,"0",0))</f>
        <v>0</v>
      </c>
      <c r="W14" s="377">
        <f>IF(OR(ﾁ.廃水銀等!F29&gt;0,ﾁ.廃水銀等!F29&lt;0),ﾁ.廃水銀等!F29,IF(W$19&gt;0,"0",0))</f>
        <v>0</v>
      </c>
      <c r="X14" s="378">
        <f t="shared" si="0"/>
        <v>103.03</v>
      </c>
    </row>
    <row r="15" spans="2:24" ht="24" customHeight="1">
      <c r="B15" s="157" t="s">
        <v>168</v>
      </c>
      <c r="C15" s="750" t="s">
        <v>218</v>
      </c>
      <c r="D15" s="750"/>
      <c r="E15" s="750"/>
      <c r="F15" s="751"/>
      <c r="G15" s="377" t="str">
        <f>IF(OR(ｱ.特管廃油!F30&gt;0,ｱ.特管廃油!F30&lt;0),ｱ.特管廃油!F30,IF(G$19&gt;0,"0",0))</f>
        <v>0</v>
      </c>
      <c r="H15" s="377" t="str">
        <f>IF(OR(ｲ.特管廃酸!F30&gt;0,ｲ.特管廃酸!F30&lt;0),ｲ.特管廃酸!F30,IF(H$19&gt;0,"0",0))</f>
        <v>0</v>
      </c>
      <c r="I15" s="377">
        <f>IF(OR(ｳ.特管廃ｱﾙｶﾘ!F30&gt;0,ｳ.特管廃ｱﾙｶﾘ!F30&lt;0),ｳ.特管廃ｱﾙｶﾘ!F30,IF(I$19&gt;0,"0",0))</f>
        <v>0</v>
      </c>
      <c r="J15" s="377">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t="str">
        <f>IF(OR(ｽ.有害廃油!F30&gt;0,ｽ.有害廃油!F30&lt;0),ｽ.有害廃油!F30,IF(S$19&gt;0,"0",0))</f>
        <v>0</v>
      </c>
      <c r="T15" s="377">
        <f>IF(OR(ｾ.有害汚泥!F30&gt;0,ｾ.有害汚泥!F30&lt;0),ｾ.有害汚泥!F30,IF(T$19&gt;0,"0",0))</f>
        <v>0</v>
      </c>
      <c r="U15" s="377" t="str">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t="str">
        <f t="shared" si="0"/>
        <v>0</v>
      </c>
    </row>
    <row r="16" spans="2:24" ht="24" customHeight="1">
      <c r="B16" s="157" t="s">
        <v>169</v>
      </c>
      <c r="C16" s="750" t="s">
        <v>219</v>
      </c>
      <c r="D16" s="750"/>
      <c r="E16" s="750"/>
      <c r="F16" s="751"/>
      <c r="G16" s="377">
        <f>IF(OR(ｱ.特管廃油!F31&gt;0,ｱ.特管廃油!F31&lt;0),ｱ.特管廃油!F31,IF(G$19&gt;0,"0",0))</f>
        <v>16.57</v>
      </c>
      <c r="H16" s="377">
        <f>IF(OR(ｲ.特管廃酸!F31&gt;0,ｲ.特管廃酸!F31&lt;0),ｲ.特管廃酸!F31,IF(H$19&gt;0,"0",0))</f>
        <v>86.3</v>
      </c>
      <c r="I16" s="377">
        <f>IF(OR(ｳ.特管廃ｱﾙｶﾘ!F31&gt;0,ｳ.特管廃ｱﾙｶﾘ!F31&lt;0),ｳ.特管廃ｱﾙｶﾘ!F31,IF(I$19&gt;0,"0",0))</f>
        <v>0</v>
      </c>
      <c r="J16" s="377">
        <f>IF(OR(ｴ.感染性廃棄物!$F31&gt;0,ｴ.感染性廃棄物!$F31&lt;0),ｴ.感染性廃棄物!F31,IF(J$19&gt;0,"0",0))</f>
        <v>0</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0.1</v>
      </c>
      <c r="T16" s="377">
        <f>IF(OR(ｾ.有害汚泥!F31&gt;0,ｾ.有害汚泥!F31&lt;0),ｾ.有害汚泥!F31,IF(T$19&gt;0,"0",0))</f>
        <v>0</v>
      </c>
      <c r="U16" s="377">
        <f>IF(OR(ｿ.有害廃酸!F31&gt;0,ｿ.有害廃酸!F31&lt;0),ｿ.有害廃酸!F31,IF(U$19&gt;0,"0",0))</f>
        <v>0.06</v>
      </c>
      <c r="V16" s="377">
        <f>IF(OR(ﾀ.有害廃ｱﾙｶﾘ!F31&gt;0,ﾀ.有害廃ｱﾙｶﾘ!F31&lt;0),ﾀ.有害廃ｱﾙｶﾘ!F31,IF(V$19&gt;0,"0",0))</f>
        <v>0</v>
      </c>
      <c r="W16" s="377">
        <f>IF(OR(ﾁ.廃水銀等!F31&gt;0,ﾁ.廃水銀等!F31&lt;0),ﾁ.廃水銀等!F31,IF(W$19&gt;0,"0",0))</f>
        <v>0</v>
      </c>
      <c r="X16" s="378">
        <f>IF(SUM(G16:W16)&gt;0,SUM(G16:W16),IF(X$19&gt;0,"0",0))</f>
        <v>103.03</v>
      </c>
    </row>
    <row r="17" spans="2:24" ht="24" customHeight="1">
      <c r="B17" s="157"/>
      <c r="C17" s="750" t="s">
        <v>374</v>
      </c>
      <c r="D17" s="750"/>
      <c r="E17" s="750"/>
      <c r="F17" s="751"/>
      <c r="G17" s="377" t="str">
        <f>IF(OR(ｱ.特管廃油!F32&gt;0,ｱ.特管廃油!F32&lt;0),ｱ.特管廃油!F32,IF(G$19&gt;0,"0",0))</f>
        <v>0</v>
      </c>
      <c r="H17" s="377" t="str">
        <f>IF(OR(ｲ.特管廃酸!F32&gt;0,ｲ.特管廃酸!F32&lt;0),ｲ.特管廃酸!F32,IF(H$19&gt;0,"0",0))</f>
        <v>0</v>
      </c>
      <c r="I17" s="377">
        <f>IF(OR(ｳ.特管廃ｱﾙｶﾘ!F32&gt;0,ｳ.特管廃ｱﾙｶﾘ!F32&lt;0),ｳ.特管廃ｱﾙｶﾘ!F32,IF(I$19&gt;0,"0",0))</f>
        <v>0</v>
      </c>
      <c r="J17" s="377">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t="str">
        <f>IF(OR(ｽ.有害廃油!F32&gt;0,ｽ.有害廃油!F32&lt;0),ｽ.有害廃油!F32,IF(S$19&gt;0,"0",0))</f>
        <v>0</v>
      </c>
      <c r="T17" s="377">
        <f>IF(OR(ｾ.有害汚泥!F32&gt;0,ｾ.有害汚泥!F32&lt;0),ｾ.有害汚泥!F32,IF(T$19&gt;0,"0",0))</f>
        <v>0</v>
      </c>
      <c r="U17" s="377" t="str">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79" t="s">
        <v>400</v>
      </c>
      <c r="E18" s="779"/>
      <c r="F18" s="780"/>
      <c r="G18" s="379" t="str">
        <f>IF(OR(ｱ.特管廃油!F33&gt;0,ｱ.特管廃油!F33&lt;0),ｱ.特管廃油!F33,IF(G$19&gt;0,"0",0))</f>
        <v>0</v>
      </c>
      <c r="H18" s="379" t="str">
        <f>IF(OR(ｲ.特管廃酸!F33&gt;0,ｲ.特管廃酸!F33&lt;0),ｲ.特管廃酸!F33,IF(H$19&gt;0,"0",0))</f>
        <v>0</v>
      </c>
      <c r="I18" s="379">
        <f>IF(OR(ｳ.特管廃ｱﾙｶﾘ!F33&gt;0,ｳ.特管廃ｱﾙｶﾘ!F33&lt;0),ｳ.特管廃ｱﾙｶﾘ!F33,IF(I$19&gt;0,"0",0))</f>
        <v>0</v>
      </c>
      <c r="J18" s="379">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t="str">
        <f>IF(OR(ｽ.有害廃油!F33&gt;0,ｽ.有害廃油!F33&lt;0),ｽ.有害廃油!F33,IF(S$19&gt;0,"0",0))</f>
        <v>0</v>
      </c>
      <c r="T18" s="379">
        <f>IF(OR(ｾ.有害汚泥!F33&gt;0,ｾ.有害汚泥!F33&lt;0),ｾ.有害汚泥!F33,IF(T$19&gt;0,"0",0))</f>
        <v>0</v>
      </c>
      <c r="U18" s="379" t="str">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64" t="s">
        <v>341</v>
      </c>
      <c r="E19" s="764"/>
      <c r="F19" s="765"/>
      <c r="G19" s="372">
        <f t="shared" ref="G19:V19" si="1">+G37+G25+G23+G22+G21-G20</f>
        <v>16.07</v>
      </c>
      <c r="H19" s="372">
        <f t="shared" si="1"/>
        <v>83.71</v>
      </c>
      <c r="I19" s="372">
        <f t="shared" si="1"/>
        <v>0</v>
      </c>
      <c r="J19" s="372">
        <f t="shared" si="1"/>
        <v>0</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0.1</v>
      </c>
      <c r="T19" s="372">
        <f t="shared" si="1"/>
        <v>0</v>
      </c>
      <c r="U19" s="372">
        <f t="shared" si="1"/>
        <v>0.06</v>
      </c>
      <c r="V19" s="372">
        <f t="shared" si="1"/>
        <v>0</v>
      </c>
      <c r="W19" s="372">
        <f>+W37+W25+W23+W22+W21-W20</f>
        <v>0</v>
      </c>
      <c r="X19" s="381">
        <f>SUM(G19:W19)</f>
        <v>99.94</v>
      </c>
    </row>
    <row r="20" spans="2:24" ht="24" customHeight="1" thickBot="1">
      <c r="B20" s="155"/>
      <c r="C20" s="225" t="s">
        <v>171</v>
      </c>
      <c r="D20" s="752" t="s">
        <v>172</v>
      </c>
      <c r="E20" s="752"/>
      <c r="F20" s="753"/>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56" t="s">
        <v>248</v>
      </c>
      <c r="F21" s="757"/>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54" t="s">
        <v>322</v>
      </c>
      <c r="F22" s="755"/>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77" t="s">
        <v>249</v>
      </c>
      <c r="F23" s="778"/>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48" t="s">
        <v>251</v>
      </c>
      <c r="F25" s="749"/>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75" t="s">
        <v>133</v>
      </c>
      <c r="D26" s="419" t="s">
        <v>21</v>
      </c>
      <c r="E26" s="766" t="s">
        <v>252</v>
      </c>
      <c r="F26" s="767"/>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75"/>
      <c r="D27" s="160" t="s">
        <v>25</v>
      </c>
      <c r="E27" s="766" t="s">
        <v>253</v>
      </c>
      <c r="F27" s="767"/>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76"/>
      <c r="D28" s="768"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76"/>
      <c r="D29" s="769"/>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76"/>
      <c r="D30" s="770"/>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76"/>
      <c r="D31" s="114" t="s">
        <v>137</v>
      </c>
      <c r="E31" s="766" t="s">
        <v>257</v>
      </c>
      <c r="F31" s="767"/>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3" t="s">
        <v>132</v>
      </c>
      <c r="D37" s="114" t="s">
        <v>138</v>
      </c>
      <c r="E37" s="762" t="s">
        <v>174</v>
      </c>
      <c r="F37" s="763"/>
      <c r="G37" s="404">
        <f t="shared" ref="G37:V37" si="7">+G38+G42</f>
        <v>16.07</v>
      </c>
      <c r="H37" s="404">
        <f t="shared" si="7"/>
        <v>83.71</v>
      </c>
      <c r="I37" s="404">
        <f t="shared" si="7"/>
        <v>0</v>
      </c>
      <c r="J37" s="404">
        <f t="shared" si="7"/>
        <v>0</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0.1</v>
      </c>
      <c r="T37" s="404">
        <f t="shared" si="7"/>
        <v>0</v>
      </c>
      <c r="U37" s="404">
        <f t="shared" si="7"/>
        <v>0.06</v>
      </c>
      <c r="V37" s="404">
        <f t="shared" si="7"/>
        <v>0</v>
      </c>
      <c r="W37" s="404">
        <f>+W38+W42</f>
        <v>0</v>
      </c>
      <c r="X37" s="405">
        <f t="shared" si="2"/>
        <v>99.94</v>
      </c>
    </row>
    <row r="38" spans="2:24" ht="24" customHeight="1">
      <c r="B38" s="155"/>
      <c r="C38" s="773"/>
      <c r="D38" s="214"/>
      <c r="E38" s="212" t="s">
        <v>231</v>
      </c>
      <c r="F38" s="417"/>
      <c r="G38" s="398">
        <f t="shared" ref="G38:V38" si="8">SUM(G39:G41)</f>
        <v>16.07</v>
      </c>
      <c r="H38" s="398">
        <f t="shared" si="8"/>
        <v>83.71</v>
      </c>
      <c r="I38" s="398">
        <f t="shared" si="8"/>
        <v>0</v>
      </c>
      <c r="J38" s="398">
        <f t="shared" si="8"/>
        <v>0</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0.1</v>
      </c>
      <c r="T38" s="398">
        <f t="shared" si="8"/>
        <v>0</v>
      </c>
      <c r="U38" s="398">
        <f t="shared" si="8"/>
        <v>0.06</v>
      </c>
      <c r="V38" s="398">
        <f t="shared" si="8"/>
        <v>0</v>
      </c>
      <c r="W38" s="398">
        <f>SUM(W39:W41)</f>
        <v>0</v>
      </c>
      <c r="X38" s="399">
        <f t="shared" si="2"/>
        <v>99.94</v>
      </c>
    </row>
    <row r="39" spans="2:24" ht="24" customHeight="1">
      <c r="B39" s="155"/>
      <c r="C39" s="773"/>
      <c r="D39" s="215"/>
      <c r="E39" s="210"/>
      <c r="F39" s="208" t="s">
        <v>173</v>
      </c>
      <c r="G39" s="400">
        <f>+ｱ.特管廃油!$Z$28</f>
        <v>16.07</v>
      </c>
      <c r="H39" s="400">
        <f>+ｲ.特管廃酸!$Z$28</f>
        <v>83.71</v>
      </c>
      <c r="I39" s="400">
        <f>+ｳ.特管廃ｱﾙｶﾘ!$Z$28</f>
        <v>0</v>
      </c>
      <c r="J39" s="400">
        <f>+ｴ.感染性廃棄物!$Z$28</f>
        <v>0</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0.1</v>
      </c>
      <c r="T39" s="400">
        <f>+ｾ.有害汚泥!$Z$28</f>
        <v>0</v>
      </c>
      <c r="U39" s="400">
        <f>+ｿ.有害廃酸!$Z$28</f>
        <v>0.06</v>
      </c>
      <c r="V39" s="400">
        <f>+ﾀ.有害廃ｱﾙｶﾘ!$Z$28</f>
        <v>0</v>
      </c>
      <c r="W39" s="400">
        <f>+ﾁ.廃水銀等!$Z$28</f>
        <v>0</v>
      </c>
      <c r="X39" s="401">
        <f t="shared" si="2"/>
        <v>99.94</v>
      </c>
    </row>
    <row r="40" spans="2:24" ht="24" customHeight="1">
      <c r="B40" s="155"/>
      <c r="C40" s="773"/>
      <c r="D40" s="215"/>
      <c r="E40" s="210"/>
      <c r="F40" s="208" t="s">
        <v>230</v>
      </c>
      <c r="G40" s="400">
        <f>+ｱ.特管廃油!$Z$29</f>
        <v>0</v>
      </c>
      <c r="H40" s="400">
        <f>+ｲ.特管廃酸!$Z$29</f>
        <v>0</v>
      </c>
      <c r="I40" s="400">
        <f>+ｳ.特管廃ｱﾙｶﾘ!$Z$29</f>
        <v>0</v>
      </c>
      <c r="J40" s="400">
        <f>+ｴ.感染性廃棄物!$Z$29</f>
        <v>0</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0</v>
      </c>
    </row>
    <row r="41" spans="2:24" ht="24" customHeight="1">
      <c r="B41" s="155"/>
      <c r="C41" s="773"/>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74"/>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0" t="s">
        <v>258</v>
      </c>
      <c r="E43" s="760"/>
      <c r="F43" s="761"/>
      <c r="G43" s="406">
        <f>+ｱ.特管廃油!$AK$27</f>
        <v>16.07</v>
      </c>
      <c r="H43" s="406">
        <f>+ｲ.特管廃酸!$AK$27</f>
        <v>83.71</v>
      </c>
      <c r="I43" s="406">
        <f>+ｳ.特管廃ｱﾙｶﾘ!$AK$27</f>
        <v>0</v>
      </c>
      <c r="J43" s="406">
        <f>+ｴ.感染性廃棄物!$AK$27</f>
        <v>0</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0.1</v>
      </c>
      <c r="T43" s="406">
        <f>+ｾ.有害汚泥!$AK$27</f>
        <v>0</v>
      </c>
      <c r="U43" s="406">
        <f>+ｿ.有害廃酸!$AK$27</f>
        <v>0.06</v>
      </c>
      <c r="V43" s="406">
        <f>+ﾀ.有害廃ｱﾙｶﾘ!$AK$27</f>
        <v>0</v>
      </c>
      <c r="W43" s="406">
        <f>+ﾁ.廃水銀等!$AK$27</f>
        <v>0</v>
      </c>
      <c r="X43" s="407">
        <f t="shared" si="2"/>
        <v>99.94</v>
      </c>
    </row>
    <row r="44" spans="2:24" ht="24" customHeight="1">
      <c r="B44" s="155"/>
      <c r="C44" s="162"/>
      <c r="D44" s="160" t="s">
        <v>147</v>
      </c>
      <c r="E44" s="766" t="s">
        <v>176</v>
      </c>
      <c r="F44" s="767"/>
      <c r="G44" s="408">
        <f>+ｱ.特管廃油!$AK$30</f>
        <v>0</v>
      </c>
      <c r="H44" s="408">
        <f>+ｲ.特管廃酸!$AK$30</f>
        <v>0</v>
      </c>
      <c r="I44" s="408">
        <f>+ｳ.特管廃ｱﾙｶﾘ!$AK$30</f>
        <v>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0</v>
      </c>
    </row>
    <row r="45" spans="2:24" ht="24" customHeight="1">
      <c r="B45" s="155"/>
      <c r="C45" s="162"/>
      <c r="D45" s="418" t="s">
        <v>149</v>
      </c>
      <c r="E45" s="754" t="s">
        <v>177</v>
      </c>
      <c r="F45" s="755"/>
      <c r="G45" s="410">
        <f>+ｱ.特管廃油!$AR$24</f>
        <v>16.07</v>
      </c>
      <c r="H45" s="410">
        <f>+ｲ.特管廃酸!$AR$24</f>
        <v>83.71</v>
      </c>
      <c r="I45" s="410">
        <f>+ｳ.特管廃ｱﾙｶﾘ!$AR$24</f>
        <v>0</v>
      </c>
      <c r="J45" s="410">
        <f>+ｴ.感染性廃棄物!$AR$24</f>
        <v>0</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0.1</v>
      </c>
      <c r="T45" s="410">
        <f>+ｾ.有害汚泥!$AR$24</f>
        <v>0</v>
      </c>
      <c r="U45" s="410">
        <f>+ｿ.有害廃酸!$AR$24</f>
        <v>0.06</v>
      </c>
      <c r="V45" s="410">
        <f>+ﾀ.有害廃ｱﾙｶﾘ!$AR$24</f>
        <v>0</v>
      </c>
      <c r="W45" s="410">
        <f>+ﾁ.廃水銀等!$AR$24</f>
        <v>0</v>
      </c>
      <c r="X45" s="411">
        <f t="shared" si="2"/>
        <v>99.94</v>
      </c>
    </row>
    <row r="46" spans="2:24" ht="24" customHeight="1">
      <c r="B46" s="155"/>
      <c r="C46" s="162"/>
      <c r="D46" s="422" t="s">
        <v>151</v>
      </c>
      <c r="E46" s="771" t="s">
        <v>401</v>
      </c>
      <c r="F46" s="772"/>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58" t="s">
        <v>402</v>
      </c>
      <c r="F47" s="759"/>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32.64</v>
      </c>
      <c r="H55" s="414">
        <f t="shared" ref="H55:W55" si="9">IF(H9="0",+H19+H20,+H9+H19+H20)</f>
        <v>170.01</v>
      </c>
      <c r="I55" s="414">
        <f t="shared" si="9"/>
        <v>0</v>
      </c>
      <c r="J55" s="414">
        <f t="shared" si="9"/>
        <v>0</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0.2</v>
      </c>
      <c r="T55" s="414">
        <f t="shared" si="9"/>
        <v>0</v>
      </c>
      <c r="U55" s="414">
        <f t="shared" si="9"/>
        <v>0.12</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1" zoomScaleNormal="100" workbookViewId="0">
      <selection activeCell="Z29" sqref="Z29:AD29"/>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716" t="s">
        <v>275</v>
      </c>
      <c r="C2" s="716"/>
      <c r="D2" s="716"/>
      <c r="E2" s="716"/>
      <c r="F2" s="716"/>
      <c r="G2" s="716"/>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716"/>
      <c r="C3" s="716"/>
      <c r="D3" s="716"/>
      <c r="E3" s="716"/>
      <c r="F3" s="716"/>
      <c r="G3" s="716"/>
      <c r="H3"/>
      <c r="I3"/>
      <c r="J3"/>
      <c r="K3"/>
      <c r="L3"/>
      <c r="M3"/>
      <c r="N3"/>
      <c r="O3"/>
      <c r="P3"/>
      <c r="Q3"/>
      <c r="R3"/>
      <c r="S3"/>
      <c r="T3"/>
      <c r="U3"/>
      <c r="V3"/>
      <c r="W3"/>
      <c r="X3"/>
      <c r="Y3" s="42"/>
      <c r="Z3" s="42"/>
      <c r="AA3" s="650"/>
      <c r="AB3" s="651"/>
      <c r="AC3" s="651"/>
      <c r="AD3" s="87"/>
      <c r="AE3" s="99"/>
      <c r="AF3" s="99"/>
      <c r="AG3" s="99"/>
      <c r="AH3" s="99"/>
      <c r="AI3" s="99"/>
      <c r="AJ3" s="99"/>
      <c r="AK3" s="99"/>
      <c r="AL3" s="99"/>
      <c r="AM3" s="99"/>
      <c r="AN3" s="99"/>
      <c r="AO3" s="656" t="s">
        <v>329</v>
      </c>
      <c r="AP3" s="657"/>
      <c r="AQ3" s="658"/>
      <c r="AR3" s="640" t="s">
        <v>0</v>
      </c>
      <c r="AS3" s="641"/>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659"/>
      <c r="AP4" s="660"/>
      <c r="AQ4" s="661"/>
      <c r="AR4" s="662" t="str">
        <f>+表紙!Q29</f>
        <v>〇</v>
      </c>
      <c r="AS4" s="663"/>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652" t="s">
        <v>80</v>
      </c>
      <c r="Z5" s="652"/>
      <c r="AA5" s="653"/>
      <c r="AB5" s="653"/>
      <c r="AC5" s="653"/>
      <c r="AD5" s="87" t="s">
        <v>76</v>
      </c>
      <c r="AE5" s="664" t="str">
        <f>+表紙!F48</f>
        <v>一般社団法人　日本海事検定協会
理化学分析センター</v>
      </c>
      <c r="AF5" s="665"/>
      <c r="AG5" s="665"/>
      <c r="AH5" s="665"/>
      <c r="AI5" s="665"/>
      <c r="AJ5" s="665"/>
      <c r="AK5" s="665"/>
      <c r="AL5" s="665"/>
      <c r="AM5" s="665"/>
      <c r="AN5" s="665"/>
      <c r="AO5" s="665"/>
      <c r="AP5" s="665"/>
      <c r="AQ5" s="665"/>
      <c r="AR5" s="665"/>
      <c r="AS5" s="665"/>
      <c r="AT5" s="665"/>
      <c r="AU5" s="665"/>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725" t="s">
        <v>292</v>
      </c>
      <c r="C7" s="726"/>
      <c r="D7" s="722" t="s">
        <v>277</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8"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692"/>
      <c r="AE10" s="56"/>
      <c r="AM10" s="53"/>
      <c r="AN10" s="53"/>
      <c r="AO10" s="53"/>
      <c r="AP10" s="53"/>
      <c r="AQ10" s="53"/>
      <c r="AR10"/>
      <c r="AS10"/>
      <c r="AT10"/>
      <c r="AU10"/>
    </row>
    <row r="11" spans="2:48"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8" ht="24.75" customHeight="1" thickTop="1" thickBot="1">
      <c r="F12" s="706">
        <f>+ROUND(O12,2)+ROUND(O15,2)+ROUND(O18,2)+ROUND(O24,2)+O27-ROUND(F15,2)</f>
        <v>16.07</v>
      </c>
      <c r="G12" s="707"/>
      <c r="H12" s="52" t="s">
        <v>225</v>
      </c>
      <c r="I12" s="53"/>
      <c r="J12" s="54"/>
      <c r="K12" s="53"/>
      <c r="L12" s="743"/>
      <c r="M12" s="55"/>
      <c r="O12" s="685"/>
      <c r="P12" s="694"/>
      <c r="Q12" s="694"/>
      <c r="R12" s="694"/>
      <c r="S12" s="52" t="s">
        <v>22</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8"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8" ht="27" customHeight="1" thickTop="1" thickBot="1">
      <c r="F14" s="59" t="s">
        <v>399</v>
      </c>
      <c r="G14" s="642" t="s">
        <v>23</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8" ht="24.75" customHeight="1" thickBot="1">
      <c r="F15" s="712"/>
      <c r="G15" s="713"/>
      <c r="H15" s="44" t="s">
        <v>225</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8"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31</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8"/>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3"/>
      <c r="U20" s="284"/>
      <c r="V20" s="286"/>
      <c r="W20" s="287"/>
      <c r="X20" s="126" t="s">
        <v>25</v>
      </c>
      <c r="Y20" s="654" t="s">
        <v>240</v>
      </c>
      <c r="Z20" s="654"/>
      <c r="AA20" s="655"/>
      <c r="AB20" s="53"/>
      <c r="AC20" s="53"/>
      <c r="AD20" s="730"/>
      <c r="AF20" s="53"/>
      <c r="AG20" s="53"/>
      <c r="AH20" s="56"/>
      <c r="AI20" s="53"/>
      <c r="AJ20" s="53"/>
      <c r="AK20" s="137"/>
      <c r="AL20" s="56"/>
      <c r="AM20" s="291"/>
      <c r="AN20" s="737" t="s">
        <v>223</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3"/>
      <c r="U21" s="123"/>
      <c r="V21" s="123"/>
      <c r="W21" s="123"/>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32</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16.57</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16.07</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138</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16.07</v>
      </c>
      <c r="P27" s="728"/>
      <c r="Q27" s="728"/>
      <c r="R27" s="728"/>
      <c r="S27" s="44" t="s">
        <v>38</v>
      </c>
      <c r="T27" s="65"/>
      <c r="U27" s="65"/>
      <c r="X27" s="63" t="s">
        <v>39</v>
      </c>
      <c r="Y27" s="66"/>
      <c r="AG27" s="53"/>
      <c r="AH27" s="53"/>
      <c r="AI27" s="53"/>
      <c r="AJ27" s="53"/>
      <c r="AK27" s="706">
        <f>+AG18+O27</f>
        <v>16.07</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v>16.07</v>
      </c>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16.57</v>
      </c>
      <c r="G29" s="709"/>
      <c r="H29" s="201" t="s">
        <v>155</v>
      </c>
      <c r="L29" s="730"/>
      <c r="O29" s="56"/>
      <c r="P29" s="134"/>
      <c r="Q29" s="51" t="s">
        <v>141</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16.07</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16.57</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143</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62" t="s">
        <v>326</v>
      </c>
      <c r="Q4" s="574" t="s">
        <v>86</v>
      </c>
      <c r="R4" s="575"/>
      <c r="S4" s="576"/>
      <c r="T4" s="228" t="s">
        <v>87</v>
      </c>
      <c r="U4" s="313"/>
      <c r="V4" s="313"/>
    </row>
    <row r="5" spans="1:23" ht="20.100000000000001" customHeight="1" thickBot="1">
      <c r="A5" s="19" t="e">
        <f>+#REF!</f>
        <v>#REF!</v>
      </c>
      <c r="C5" s="17" t="s">
        <v>298</v>
      </c>
      <c r="P5" s="783"/>
      <c r="Q5" s="853" t="str">
        <f>+表紙!Q29</f>
        <v>〇</v>
      </c>
      <c r="R5" s="854"/>
      <c r="S5" s="855"/>
      <c r="T5" s="273" t="str">
        <f>+表紙!T29</f>
        <v/>
      </c>
      <c r="U5" s="106"/>
      <c r="V5" s="106"/>
    </row>
    <row r="6" spans="1:23" ht="13.15" customHeight="1">
      <c r="C6" s="611" t="s">
        <v>390</v>
      </c>
      <c r="D6" s="611"/>
      <c r="E6" s="611"/>
      <c r="F6" s="611"/>
      <c r="G6" s="611"/>
      <c r="H6" s="611"/>
      <c r="I6" s="611"/>
      <c r="J6" s="611"/>
      <c r="K6" s="611"/>
      <c r="L6" s="611"/>
      <c r="M6" s="611"/>
      <c r="N6" s="611"/>
      <c r="O6" s="611"/>
      <c r="P6" s="611"/>
      <c r="Q6" s="611"/>
      <c r="R6" s="611"/>
      <c r="S6" s="611"/>
      <c r="T6" s="611"/>
      <c r="U6" s="611"/>
    </row>
    <row r="7" spans="1:23" ht="13.15" customHeight="1">
      <c r="C7" s="77"/>
      <c r="D7" s="78"/>
      <c r="E7" s="78"/>
      <c r="F7" s="78"/>
      <c r="G7" s="78"/>
      <c r="H7" s="78"/>
      <c r="I7" s="78"/>
      <c r="J7" s="78"/>
      <c r="K7" s="78"/>
      <c r="L7" s="78"/>
      <c r="M7" s="78"/>
      <c r="N7" s="78"/>
      <c r="O7" s="78"/>
      <c r="P7" s="78"/>
      <c r="Q7" s="78"/>
      <c r="R7" s="78"/>
      <c r="S7" s="78"/>
      <c r="T7" s="78"/>
      <c r="U7" s="79"/>
    </row>
    <row r="8" spans="1:23" ht="12" customHeight="1">
      <c r="C8" s="612" t="s">
        <v>300</v>
      </c>
      <c r="D8" s="613"/>
      <c r="E8" s="613"/>
      <c r="F8" s="613"/>
      <c r="G8" s="613"/>
      <c r="H8" s="613"/>
      <c r="I8" s="613"/>
      <c r="J8" s="613"/>
      <c r="K8" s="613"/>
      <c r="L8" s="613"/>
      <c r="M8" s="613"/>
      <c r="N8" s="613"/>
      <c r="O8" s="613"/>
      <c r="P8" s="613"/>
      <c r="Q8" s="613"/>
      <c r="R8" s="613"/>
      <c r="S8" s="613"/>
      <c r="T8" s="613"/>
      <c r="U8" s="614"/>
      <c r="V8" s="16"/>
    </row>
    <row r="9" spans="1:23" ht="12" customHeight="1">
      <c r="C9" s="612"/>
      <c r="D9" s="613"/>
      <c r="E9" s="613"/>
      <c r="F9" s="613"/>
      <c r="G9" s="613"/>
      <c r="H9" s="613"/>
      <c r="I9" s="613"/>
      <c r="J9" s="613"/>
      <c r="K9" s="613"/>
      <c r="L9" s="613"/>
      <c r="M9" s="613"/>
      <c r="N9" s="613"/>
      <c r="O9" s="613"/>
      <c r="P9" s="613"/>
      <c r="Q9" s="613"/>
      <c r="R9" s="613"/>
      <c r="S9" s="613"/>
      <c r="T9" s="613"/>
      <c r="U9" s="614"/>
    </row>
    <row r="10" spans="1:23" ht="10.15" customHeight="1">
      <c r="C10" s="80"/>
      <c r="U10" s="81"/>
    </row>
    <row r="11" spans="1:23" ht="13.5">
      <c r="C11" s="80"/>
      <c r="P11" s="857" t="str">
        <f>+表紙!P35</f>
        <v>令和    6年    6月    4日</v>
      </c>
      <c r="Q11" s="858"/>
      <c r="R11" s="858"/>
      <c r="S11" s="858"/>
      <c r="T11" s="859"/>
      <c r="U11" s="302"/>
    </row>
    <row r="12" spans="1:23" ht="13.15" customHeight="1">
      <c r="C12" s="80"/>
      <c r="S12" s="38"/>
      <c r="T12" s="38"/>
      <c r="U12" s="82"/>
    </row>
    <row r="13" spans="1:23" ht="13.5">
      <c r="C13" s="808" t="str">
        <f>+表紙!C37</f>
        <v>横浜市長</v>
      </c>
      <c r="D13" s="809"/>
      <c r="E13" s="809"/>
      <c r="F13" s="809"/>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56" t="str">
        <f>+表紙!L40</f>
        <v>横浜市金沢区幸浦1丁目14-2</v>
      </c>
      <c r="M16" s="856"/>
      <c r="N16" s="856"/>
      <c r="O16" s="856"/>
      <c r="P16" s="856"/>
      <c r="Q16" s="856"/>
      <c r="R16" s="856"/>
      <c r="S16" s="856"/>
      <c r="T16" s="856"/>
      <c r="U16" s="303"/>
    </row>
    <row r="17" spans="1:22" ht="26.25" customHeight="1">
      <c r="C17" s="80"/>
      <c r="I17" s="20"/>
      <c r="J17" s="20" t="s">
        <v>7</v>
      </c>
      <c r="K17" s="20"/>
      <c r="L17" s="856" t="str">
        <f>+表紙!L41</f>
        <v>一般社団法人　日本海事検定協会
理化学分析センター　センター長　西田　紀彦</v>
      </c>
      <c r="M17" s="856"/>
      <c r="N17" s="856"/>
      <c r="O17" s="856"/>
      <c r="P17" s="856"/>
      <c r="Q17" s="856"/>
      <c r="R17" s="856"/>
      <c r="S17" s="856"/>
      <c r="T17" s="856"/>
      <c r="U17" s="303"/>
    </row>
    <row r="18" spans="1:22">
      <c r="C18" s="80"/>
      <c r="L18" s="17" t="s">
        <v>8</v>
      </c>
      <c r="U18" s="81"/>
    </row>
    <row r="19" spans="1:22">
      <c r="C19" s="80"/>
      <c r="L19" s="21"/>
      <c r="M19" s="21" t="s">
        <v>9</v>
      </c>
      <c r="N19" s="21"/>
      <c r="O19" s="835" t="str">
        <f>IF(+表紙!O43="","",+表紙!O43)</f>
        <v>045-772-1520</v>
      </c>
      <c r="P19" s="835"/>
      <c r="Q19" s="835"/>
      <c r="R19" s="835"/>
      <c r="S19" s="835"/>
      <c r="T19" s="835"/>
      <c r="U19" s="304"/>
    </row>
    <row r="20" spans="1:22">
      <c r="C20" s="80"/>
      <c r="L20" s="21"/>
      <c r="M20" s="21"/>
      <c r="N20" s="21"/>
      <c r="U20" s="81"/>
    </row>
    <row r="21" spans="1:22">
      <c r="C21" s="80"/>
      <c r="U21" s="81"/>
    </row>
    <row r="22" spans="1:22" ht="30" customHeight="1">
      <c r="A22" s="19">
        <v>4</v>
      </c>
      <c r="C22" s="836" t="s">
        <v>369</v>
      </c>
      <c r="D22" s="837"/>
      <c r="E22" s="837"/>
      <c r="F22" s="837"/>
      <c r="G22" s="837"/>
      <c r="H22" s="837"/>
      <c r="I22" s="837"/>
      <c r="J22" s="837"/>
      <c r="K22" s="837"/>
      <c r="L22" s="837"/>
      <c r="M22" s="837"/>
      <c r="N22" s="837"/>
      <c r="O22" s="837"/>
      <c r="P22" s="837"/>
      <c r="Q22" s="837"/>
      <c r="R22" s="837"/>
      <c r="S22" s="837"/>
      <c r="T22" s="837"/>
      <c r="U22" s="838"/>
    </row>
    <row r="23" spans="1:22">
      <c r="C23" s="83"/>
      <c r="D23" s="22"/>
      <c r="E23" s="22"/>
      <c r="F23" s="22"/>
      <c r="G23" s="22"/>
      <c r="H23" s="22"/>
      <c r="I23" s="22"/>
      <c r="J23" s="22"/>
      <c r="K23" s="22"/>
      <c r="L23" s="22"/>
      <c r="M23" s="22"/>
      <c r="N23" s="22"/>
      <c r="O23" s="22"/>
      <c r="U23" s="81"/>
    </row>
    <row r="24" spans="1:22" ht="24.75" customHeight="1">
      <c r="C24" s="590" t="s">
        <v>10</v>
      </c>
      <c r="D24" s="633"/>
      <c r="E24" s="634"/>
      <c r="F24" s="841" t="str">
        <f>+表紙!F48</f>
        <v>一般社団法人　日本海事検定協会
理化学分析センター</v>
      </c>
      <c r="G24" s="842"/>
      <c r="H24" s="842"/>
      <c r="I24" s="843"/>
      <c r="J24" s="843"/>
      <c r="K24" s="843"/>
      <c r="L24" s="843"/>
      <c r="M24" s="843"/>
      <c r="N24" s="843"/>
      <c r="O24" s="843"/>
      <c r="P24" s="630" t="s">
        <v>406</v>
      </c>
      <c r="Q24" s="638"/>
      <c r="R24" s="638"/>
      <c r="S24" s="638"/>
      <c r="T24" s="638"/>
      <c r="U24" s="639"/>
    </row>
    <row r="25" spans="1:22" ht="21.75" customHeight="1">
      <c r="C25" s="635"/>
      <c r="D25" s="636"/>
      <c r="E25" s="637"/>
      <c r="F25" s="844"/>
      <c r="G25" s="845"/>
      <c r="H25" s="845"/>
      <c r="I25" s="845"/>
      <c r="J25" s="845"/>
      <c r="K25" s="845"/>
      <c r="L25" s="845"/>
      <c r="M25" s="845"/>
      <c r="N25" s="845"/>
      <c r="O25" s="845"/>
      <c r="P25" s="865">
        <f>表紙!P49</f>
        <v>2938</v>
      </c>
      <c r="Q25" s="866"/>
      <c r="R25" s="866"/>
      <c r="S25" s="866"/>
      <c r="T25" s="866"/>
      <c r="U25" s="867"/>
    </row>
    <row r="26" spans="1:22" ht="26.25" customHeight="1">
      <c r="C26" s="590" t="s">
        <v>11</v>
      </c>
      <c r="D26" s="591"/>
      <c r="E26" s="592"/>
      <c r="F26" s="846" t="str">
        <f>+表紙!F50</f>
        <v>横浜市金沢区幸浦1丁目14-21</v>
      </c>
      <c r="G26" s="847"/>
      <c r="H26" s="847"/>
      <c r="I26" s="847"/>
      <c r="J26" s="847"/>
      <c r="K26" s="847"/>
      <c r="L26" s="847"/>
      <c r="M26" s="847"/>
      <c r="N26" s="116" t="s">
        <v>131</v>
      </c>
      <c r="O26"/>
      <c r="P26"/>
      <c r="Q26" s="868" t="str">
        <f>IF(+表紙!Q50="","",+表紙!Q50)</f>
        <v>045-772-1520</v>
      </c>
      <c r="R26" s="868"/>
      <c r="S26" s="868"/>
      <c r="T26" s="868"/>
      <c r="U26" s="869"/>
      <c r="V26" s="315"/>
    </row>
    <row r="27" spans="1:22" ht="26.25" customHeight="1">
      <c r="C27" s="593"/>
      <c r="D27" s="594"/>
      <c r="E27" s="595"/>
      <c r="F27" s="848"/>
      <c r="G27" s="849"/>
      <c r="H27" s="849"/>
      <c r="I27" s="849"/>
      <c r="J27" s="849"/>
      <c r="K27" s="849"/>
      <c r="L27" s="849"/>
      <c r="M27" s="849"/>
      <c r="N27" s="609" t="str">
        <f>IF(+表紙!N51="","",+表紙!N51)</f>
        <v/>
      </c>
      <c r="O27" s="609"/>
      <c r="P27" s="609"/>
      <c r="Q27" s="609"/>
      <c r="R27" s="609"/>
      <c r="S27" s="609"/>
      <c r="T27" s="609"/>
      <c r="U27" s="610"/>
      <c r="V27" s="348"/>
    </row>
    <row r="28" spans="1:22" ht="26.25" customHeight="1">
      <c r="C28" s="606" t="s">
        <v>178</v>
      </c>
      <c r="D28" s="607"/>
      <c r="E28" s="608"/>
      <c r="F28" s="559" t="str">
        <f>+表紙!F52</f>
        <v>令和 ６ 年 ４ 月 １ 日 ～ 令和 ７ 年 ３ 月 31 日（ １ 年間）</v>
      </c>
      <c r="G28" s="560"/>
      <c r="H28" s="560"/>
      <c r="I28" s="560"/>
      <c r="J28" s="560"/>
      <c r="K28" s="560"/>
      <c r="L28" s="560"/>
      <c r="M28" s="560"/>
      <c r="N28" s="560"/>
      <c r="O28" s="560"/>
      <c r="P28" s="560"/>
      <c r="Q28" s="560"/>
      <c r="R28" s="560"/>
      <c r="S28" s="560"/>
      <c r="T28" s="560"/>
      <c r="U28" s="850"/>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70" t="str">
        <f>+表紙!F54</f>
        <v>Ｒ－サービス業（他に分類されないもの）</v>
      </c>
      <c r="G30" s="871"/>
      <c r="H30" s="871"/>
      <c r="I30" s="871"/>
      <c r="J30" s="871"/>
      <c r="K30" s="871"/>
      <c r="L30" s="27" t="s">
        <v>48</v>
      </c>
      <c r="M30" s="27"/>
      <c r="N30" s="476" t="str">
        <f>IF(COUNTA(表紙!N54)=1,+表紙!N54,"")</f>
        <v>化学分析業</v>
      </c>
      <c r="O30" s="476"/>
      <c r="P30" s="476"/>
      <c r="Q30" s="476"/>
      <c r="R30" s="476"/>
      <c r="S30" s="476"/>
      <c r="T30" s="476"/>
      <c r="U30" s="872"/>
    </row>
    <row r="31" spans="1:22" ht="27" customHeight="1">
      <c r="C31" s="173"/>
      <c r="D31" s="229" t="s">
        <v>19</v>
      </c>
      <c r="E31" s="233" t="s">
        <v>179</v>
      </c>
      <c r="F31" s="556" t="s">
        <v>198</v>
      </c>
      <c r="G31" s="557"/>
      <c r="H31" s="557"/>
      <c r="I31" s="558"/>
      <c r="J31" s="559" t="s">
        <v>201</v>
      </c>
      <c r="K31" s="560"/>
      <c r="L31" s="560"/>
      <c r="M31" s="561"/>
      <c r="N31" s="851" t="str">
        <f>IF(+表紙!N55="","",+表紙!N55)</f>
        <v/>
      </c>
      <c r="O31" s="852"/>
      <c r="P31" s="852"/>
      <c r="Q31" s="852"/>
      <c r="R31" s="852"/>
      <c r="S31" s="25" t="str">
        <f>+表紙!S55</f>
        <v>百万円</v>
      </c>
      <c r="T31" s="320"/>
      <c r="U31" s="227"/>
    </row>
    <row r="32" spans="1:22" ht="27" customHeight="1">
      <c r="C32" s="173"/>
      <c r="D32" s="174"/>
      <c r="E32" s="175"/>
      <c r="F32" s="556" t="s">
        <v>199</v>
      </c>
      <c r="G32" s="557"/>
      <c r="H32" s="557"/>
      <c r="I32" s="558"/>
      <c r="J32" s="559" t="s">
        <v>204</v>
      </c>
      <c r="K32" s="560"/>
      <c r="L32" s="560"/>
      <c r="M32" s="561"/>
      <c r="N32" s="851" t="str">
        <f>IF(+表紙!N56="","",+表紙!N56)</f>
        <v/>
      </c>
      <c r="O32" s="852"/>
      <c r="P32" s="852"/>
      <c r="Q32" s="852"/>
      <c r="R32" s="852"/>
      <c r="S32" s="25" t="str">
        <f>+表紙!S56</f>
        <v>百万円</v>
      </c>
      <c r="T32" s="320"/>
      <c r="U32" s="227"/>
    </row>
    <row r="33" spans="3:21" ht="27" customHeight="1">
      <c r="C33" s="173"/>
      <c r="D33" s="628" t="s">
        <v>238</v>
      </c>
      <c r="E33" s="629"/>
      <c r="F33" s="556" t="s">
        <v>200</v>
      </c>
      <c r="G33" s="557"/>
      <c r="H33" s="557"/>
      <c r="I33" s="558"/>
      <c r="J33" s="559" t="s">
        <v>202</v>
      </c>
      <c r="K33" s="560"/>
      <c r="L33" s="560"/>
      <c r="M33" s="561"/>
      <c r="N33" s="851" t="str">
        <f>IF(+表紙!N57="","",+表紙!N57)</f>
        <v/>
      </c>
      <c r="O33" s="852"/>
      <c r="P33" s="852"/>
      <c r="Q33" s="852"/>
      <c r="R33" s="852"/>
      <c r="S33" s="25" t="str">
        <f>+表紙!S57</f>
        <v>床</v>
      </c>
      <c r="T33" s="320"/>
      <c r="U33" s="227"/>
    </row>
    <row r="34" spans="3:21" ht="27" customHeight="1">
      <c r="C34" s="173"/>
      <c r="D34" s="628"/>
      <c r="E34" s="629"/>
      <c r="F34" s="556" t="str">
        <f>+表紙!F58</f>
        <v>その他の業種</v>
      </c>
      <c r="G34" s="557">
        <f>+表紙!G58</f>
        <v>0</v>
      </c>
      <c r="H34" s="557"/>
      <c r="I34" s="558">
        <f>+表紙!I58</f>
        <v>0</v>
      </c>
      <c r="J34" s="559" t="str">
        <f>+表紙!J58</f>
        <v>売上高</v>
      </c>
      <c r="K34" s="560"/>
      <c r="L34" s="560">
        <f>+表紙!L58</f>
        <v>0</v>
      </c>
      <c r="M34" s="561">
        <f>+表紙!M58</f>
        <v>0</v>
      </c>
      <c r="N34" s="851">
        <f>IF(+表紙!N58="","",+表紙!N58)</f>
        <v>1246</v>
      </c>
      <c r="O34" s="852"/>
      <c r="P34" s="852"/>
      <c r="Q34" s="852"/>
      <c r="R34" s="852"/>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63" t="str">
        <f>IF(+表紙!F60="","",+表紙!F60)</f>
        <v/>
      </c>
      <c r="G36" s="864"/>
      <c r="H36" s="864"/>
      <c r="I36" s="864"/>
      <c r="J36" s="864"/>
      <c r="K36" s="864"/>
      <c r="L36" s="864"/>
      <c r="M36" s="864"/>
      <c r="N36" s="864"/>
      <c r="O36" s="864"/>
      <c r="P36" s="864"/>
      <c r="Q36" s="864"/>
      <c r="R36" s="864"/>
      <c r="S36" s="864"/>
      <c r="T36" s="864"/>
      <c r="U36" s="537"/>
    </row>
    <row r="37" spans="3:21" ht="18" customHeight="1">
      <c r="C37" s="234"/>
      <c r="D37" s="231" t="s">
        <v>24</v>
      </c>
      <c r="E37" s="230" t="s">
        <v>180</v>
      </c>
      <c r="F37" s="860">
        <f>IF(+表紙!F61="","",+表紙!F61)</f>
        <v>88</v>
      </c>
      <c r="G37" s="861"/>
      <c r="H37" s="861"/>
      <c r="I37" s="861"/>
      <c r="J37" s="861"/>
      <c r="K37" s="861"/>
      <c r="L37" s="861"/>
      <c r="M37" s="861"/>
      <c r="N37" s="861"/>
      <c r="O37" s="861"/>
      <c r="P37" s="861"/>
      <c r="Q37" s="861"/>
      <c r="R37" s="861"/>
      <c r="S37" s="861"/>
      <c r="T37" s="861"/>
      <c r="U37" s="862"/>
    </row>
    <row r="38" spans="3:21" ht="13.9" customHeight="1">
      <c r="C38" s="234"/>
      <c r="D38" s="368"/>
      <c r="E38" s="233"/>
      <c r="F38" s="619" t="str">
        <f>IF(COUNTA(表紙!F62)=1,+表紙!F62,"")</f>
        <v>特管廃油 → 焼却 → 焼却後残さなし
特管廃油 → 中和 → 管理型埋立処理
有害廃油 → 焼却 → 焼却後残さなし
有害廃油 → 中和 → 管理型埋立処理</v>
      </c>
      <c r="G38" s="620"/>
      <c r="H38" s="620"/>
      <c r="I38" s="620"/>
      <c r="J38" s="620"/>
      <c r="K38" s="620"/>
      <c r="L38" s="620"/>
      <c r="M38" s="620"/>
      <c r="N38" s="620"/>
      <c r="O38" s="620"/>
      <c r="P38" s="620"/>
      <c r="Q38" s="620"/>
      <c r="R38" s="620"/>
      <c r="S38" s="620"/>
      <c r="T38" s="620"/>
      <c r="U38" s="621"/>
    </row>
    <row r="39" spans="3:21" ht="13.9" customHeight="1">
      <c r="C39" s="234"/>
      <c r="D39" s="369" t="s">
        <v>386</v>
      </c>
      <c r="E39" s="528" t="s">
        <v>387</v>
      </c>
      <c r="F39" s="622"/>
      <c r="G39" s="623"/>
      <c r="H39" s="623"/>
      <c r="I39" s="623"/>
      <c r="J39" s="623"/>
      <c r="K39" s="623"/>
      <c r="L39" s="623"/>
      <c r="M39" s="623"/>
      <c r="N39" s="623"/>
      <c r="O39" s="623"/>
      <c r="P39" s="623"/>
      <c r="Q39" s="623"/>
      <c r="R39" s="623"/>
      <c r="S39" s="623"/>
      <c r="T39" s="623"/>
      <c r="U39" s="624"/>
    </row>
    <row r="40" spans="3:21" ht="13.9" customHeight="1">
      <c r="C40" s="234"/>
      <c r="D40" s="369"/>
      <c r="E40" s="528"/>
      <c r="F40" s="622"/>
      <c r="G40" s="623"/>
      <c r="H40" s="623"/>
      <c r="I40" s="623"/>
      <c r="J40" s="623"/>
      <c r="K40" s="623"/>
      <c r="L40" s="623"/>
      <c r="M40" s="623"/>
      <c r="N40" s="623"/>
      <c r="O40" s="623"/>
      <c r="P40" s="623"/>
      <c r="Q40" s="623"/>
      <c r="R40" s="623"/>
      <c r="S40" s="623"/>
      <c r="T40" s="623"/>
      <c r="U40" s="624"/>
    </row>
    <row r="41" spans="3:21" ht="13.9" customHeight="1">
      <c r="C41" s="234"/>
      <c r="D41" s="369"/>
      <c r="E41" s="528"/>
      <c r="F41" s="622"/>
      <c r="G41" s="623"/>
      <c r="H41" s="623"/>
      <c r="I41" s="623"/>
      <c r="J41" s="623"/>
      <c r="K41" s="623"/>
      <c r="L41" s="623"/>
      <c r="M41" s="623"/>
      <c r="N41" s="623"/>
      <c r="O41" s="623"/>
      <c r="P41" s="623"/>
      <c r="Q41" s="623"/>
      <c r="R41" s="623"/>
      <c r="S41" s="623"/>
      <c r="T41" s="623"/>
      <c r="U41" s="624"/>
    </row>
    <row r="42" spans="3:21" ht="13.9" customHeight="1">
      <c r="C42" s="234"/>
      <c r="D42" s="369"/>
      <c r="E42" s="528"/>
      <c r="F42" s="622"/>
      <c r="G42" s="623"/>
      <c r="H42" s="623"/>
      <c r="I42" s="623"/>
      <c r="J42" s="623"/>
      <c r="K42" s="623"/>
      <c r="L42" s="623"/>
      <c r="M42" s="623"/>
      <c r="N42" s="623"/>
      <c r="O42" s="623"/>
      <c r="P42" s="623"/>
      <c r="Q42" s="623"/>
      <c r="R42" s="623"/>
      <c r="S42" s="623"/>
      <c r="T42" s="623"/>
      <c r="U42" s="624"/>
    </row>
    <row r="43" spans="3:21" ht="13.9" customHeight="1">
      <c r="C43" s="234"/>
      <c r="D43" s="369"/>
      <c r="E43" s="528"/>
      <c r="F43" s="622"/>
      <c r="G43" s="623"/>
      <c r="H43" s="623"/>
      <c r="I43" s="623"/>
      <c r="J43" s="623"/>
      <c r="K43" s="623"/>
      <c r="L43" s="623"/>
      <c r="M43" s="623"/>
      <c r="N43" s="623"/>
      <c r="O43" s="623"/>
      <c r="P43" s="623"/>
      <c r="Q43" s="623"/>
      <c r="R43" s="623"/>
      <c r="S43" s="623"/>
      <c r="T43" s="623"/>
      <c r="U43" s="624"/>
    </row>
    <row r="44" spans="3:21" ht="13.9" customHeight="1">
      <c r="C44" s="234"/>
      <c r="D44" s="529" t="s">
        <v>388</v>
      </c>
      <c r="E44" s="530"/>
      <c r="F44" s="622"/>
      <c r="G44" s="623"/>
      <c r="H44" s="623"/>
      <c r="I44" s="623"/>
      <c r="J44" s="623"/>
      <c r="K44" s="623"/>
      <c r="L44" s="623"/>
      <c r="M44" s="623"/>
      <c r="N44" s="623"/>
      <c r="O44" s="623"/>
      <c r="P44" s="623"/>
      <c r="Q44" s="623"/>
      <c r="R44" s="623"/>
      <c r="S44" s="623"/>
      <c r="T44" s="623"/>
      <c r="U44" s="624"/>
    </row>
    <row r="45" spans="3:21" ht="13.9" customHeight="1">
      <c r="C45" s="234"/>
      <c r="D45" s="531"/>
      <c r="E45" s="530"/>
      <c r="F45" s="622"/>
      <c r="G45" s="623"/>
      <c r="H45" s="623"/>
      <c r="I45" s="623"/>
      <c r="J45" s="623"/>
      <c r="K45" s="623"/>
      <c r="L45" s="623"/>
      <c r="M45" s="623"/>
      <c r="N45" s="623"/>
      <c r="O45" s="623"/>
      <c r="P45" s="623"/>
      <c r="Q45" s="623"/>
      <c r="R45" s="623"/>
      <c r="S45" s="623"/>
      <c r="T45" s="623"/>
      <c r="U45" s="624"/>
    </row>
    <row r="46" spans="3:21" ht="13.9" customHeight="1">
      <c r="C46" s="234"/>
      <c r="D46" s="531"/>
      <c r="E46" s="530"/>
      <c r="F46" s="622"/>
      <c r="G46" s="623"/>
      <c r="H46" s="623"/>
      <c r="I46" s="623"/>
      <c r="J46" s="623"/>
      <c r="K46" s="623"/>
      <c r="L46" s="623"/>
      <c r="M46" s="623"/>
      <c r="N46" s="623"/>
      <c r="O46" s="623"/>
      <c r="P46" s="623"/>
      <c r="Q46" s="623"/>
      <c r="R46" s="623"/>
      <c r="S46" s="623"/>
      <c r="T46" s="623"/>
      <c r="U46" s="624"/>
    </row>
    <row r="47" spans="3:21" ht="13.9" customHeight="1">
      <c r="C47" s="234"/>
      <c r="D47" s="531"/>
      <c r="E47" s="530"/>
      <c r="F47" s="622"/>
      <c r="G47" s="623"/>
      <c r="H47" s="623"/>
      <c r="I47" s="623"/>
      <c r="J47" s="623"/>
      <c r="K47" s="623"/>
      <c r="L47" s="623"/>
      <c r="M47" s="623"/>
      <c r="N47" s="623"/>
      <c r="O47" s="623"/>
      <c r="P47" s="623"/>
      <c r="Q47" s="623"/>
      <c r="R47" s="623"/>
      <c r="S47" s="623"/>
      <c r="T47" s="623"/>
      <c r="U47" s="624"/>
    </row>
    <row r="48" spans="3:21" ht="13.9" customHeight="1">
      <c r="C48" s="235"/>
      <c r="D48" s="370"/>
      <c r="E48" s="367"/>
      <c r="F48" s="625"/>
      <c r="G48" s="626"/>
      <c r="H48" s="626"/>
      <c r="I48" s="626"/>
      <c r="J48" s="626"/>
      <c r="K48" s="626"/>
      <c r="L48" s="626"/>
      <c r="M48" s="626"/>
      <c r="N48" s="626"/>
      <c r="O48" s="626"/>
      <c r="P48" s="626"/>
      <c r="Q48" s="626"/>
      <c r="R48" s="626"/>
      <c r="S48" s="626"/>
      <c r="T48" s="626"/>
      <c r="U48" s="627"/>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461" t="s">
        <v>391</v>
      </c>
      <c r="D50" s="461"/>
      <c r="E50" s="461"/>
      <c r="F50" s="461"/>
      <c r="G50" s="461"/>
      <c r="H50" s="461"/>
      <c r="I50" s="461"/>
      <c r="J50" s="461"/>
      <c r="K50" s="461"/>
      <c r="L50" s="461"/>
      <c r="M50" s="461"/>
      <c r="N50" s="461"/>
      <c r="O50" s="461"/>
      <c r="P50" s="461"/>
      <c r="Q50" s="461"/>
      <c r="R50" s="461"/>
      <c r="S50" s="461"/>
      <c r="T50" s="461"/>
      <c r="U50" s="461"/>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622"/>
      <c r="E53" s="623"/>
      <c r="F53" s="623"/>
      <c r="G53" s="623"/>
      <c r="H53" s="623"/>
      <c r="I53" s="623"/>
      <c r="J53" s="623"/>
      <c r="K53" s="623"/>
      <c r="L53" s="623"/>
      <c r="M53" s="623"/>
      <c r="N53" s="623"/>
      <c r="O53" s="623"/>
      <c r="P53" s="623"/>
      <c r="Q53" s="623"/>
      <c r="R53" s="623"/>
      <c r="S53" s="623"/>
      <c r="T53" s="623"/>
      <c r="U53" s="624"/>
    </row>
    <row r="54" spans="3:21" ht="13.9" customHeight="1">
      <c r="C54" s="173"/>
      <c r="D54" s="622"/>
      <c r="E54" s="623"/>
      <c r="F54" s="623"/>
      <c r="G54" s="623"/>
      <c r="H54" s="623"/>
      <c r="I54" s="623"/>
      <c r="J54" s="623"/>
      <c r="K54" s="623"/>
      <c r="L54" s="623"/>
      <c r="M54" s="623"/>
      <c r="N54" s="623"/>
      <c r="O54" s="623"/>
      <c r="P54" s="623"/>
      <c r="Q54" s="623"/>
      <c r="R54" s="623"/>
      <c r="S54" s="623"/>
      <c r="T54" s="623"/>
      <c r="U54" s="624"/>
    </row>
    <row r="55" spans="3:21" ht="13.9" customHeight="1">
      <c r="C55" s="173"/>
      <c r="D55" s="622"/>
      <c r="E55" s="623"/>
      <c r="F55" s="623"/>
      <c r="G55" s="623"/>
      <c r="H55" s="623"/>
      <c r="I55" s="623"/>
      <c r="J55" s="623"/>
      <c r="K55" s="623"/>
      <c r="L55" s="623"/>
      <c r="M55" s="623"/>
      <c r="N55" s="623"/>
      <c r="O55" s="623"/>
      <c r="P55" s="623"/>
      <c r="Q55" s="623"/>
      <c r="R55" s="623"/>
      <c r="S55" s="623"/>
      <c r="T55" s="623"/>
      <c r="U55" s="624"/>
    </row>
    <row r="56" spans="3:21" ht="13.9" customHeight="1">
      <c r="C56" s="173"/>
      <c r="D56" s="622"/>
      <c r="E56" s="623"/>
      <c r="F56" s="623"/>
      <c r="G56" s="623"/>
      <c r="H56" s="623"/>
      <c r="I56" s="623"/>
      <c r="J56" s="623"/>
      <c r="K56" s="623"/>
      <c r="L56" s="623"/>
      <c r="M56" s="623"/>
      <c r="N56" s="623"/>
      <c r="O56" s="623"/>
      <c r="P56" s="623"/>
      <c r="Q56" s="623"/>
      <c r="R56" s="623"/>
      <c r="S56" s="623"/>
      <c r="T56" s="623"/>
      <c r="U56" s="624"/>
    </row>
    <row r="57" spans="3:21" ht="13.9" customHeight="1">
      <c r="C57" s="173"/>
      <c r="D57" s="622"/>
      <c r="E57" s="623"/>
      <c r="F57" s="623"/>
      <c r="G57" s="623"/>
      <c r="H57" s="623"/>
      <c r="I57" s="623"/>
      <c r="J57" s="623"/>
      <c r="K57" s="623"/>
      <c r="L57" s="623"/>
      <c r="M57" s="623"/>
      <c r="N57" s="623"/>
      <c r="O57" s="623"/>
      <c r="P57" s="623"/>
      <c r="Q57" s="623"/>
      <c r="R57" s="623"/>
      <c r="S57" s="623"/>
      <c r="T57" s="623"/>
      <c r="U57" s="624"/>
    </row>
    <row r="58" spans="3:21" ht="13.9" customHeight="1">
      <c r="C58" s="173"/>
      <c r="D58" s="622"/>
      <c r="E58" s="623"/>
      <c r="F58" s="623"/>
      <c r="G58" s="623"/>
      <c r="H58" s="623"/>
      <c r="I58" s="623"/>
      <c r="J58" s="623"/>
      <c r="K58" s="623"/>
      <c r="L58" s="623"/>
      <c r="M58" s="623"/>
      <c r="N58" s="623"/>
      <c r="O58" s="623"/>
      <c r="P58" s="623"/>
      <c r="Q58" s="623"/>
      <c r="R58" s="623"/>
      <c r="S58" s="623"/>
      <c r="T58" s="623"/>
      <c r="U58" s="624"/>
    </row>
    <row r="59" spans="3:21" ht="13.9" customHeight="1">
      <c r="C59" s="173"/>
      <c r="D59" s="622"/>
      <c r="E59" s="623"/>
      <c r="F59" s="623"/>
      <c r="G59" s="623"/>
      <c r="H59" s="623"/>
      <c r="I59" s="623"/>
      <c r="J59" s="623"/>
      <c r="K59" s="623"/>
      <c r="L59" s="623"/>
      <c r="M59" s="623"/>
      <c r="N59" s="623"/>
      <c r="O59" s="623"/>
      <c r="P59" s="623"/>
      <c r="Q59" s="623"/>
      <c r="R59" s="623"/>
      <c r="S59" s="623"/>
      <c r="T59" s="623"/>
      <c r="U59" s="624"/>
    </row>
    <row r="60" spans="3:21" ht="13.9" customHeight="1">
      <c r="C60" s="173"/>
      <c r="D60" s="622"/>
      <c r="E60" s="623"/>
      <c r="F60" s="623"/>
      <c r="G60" s="623"/>
      <c r="H60" s="623"/>
      <c r="I60" s="623"/>
      <c r="J60" s="623"/>
      <c r="K60" s="623"/>
      <c r="L60" s="623"/>
      <c r="M60" s="623"/>
      <c r="N60" s="623"/>
      <c r="O60" s="623"/>
      <c r="P60" s="623"/>
      <c r="Q60" s="623"/>
      <c r="R60" s="623"/>
      <c r="S60" s="623"/>
      <c r="T60" s="623"/>
      <c r="U60" s="624"/>
    </row>
    <row r="61" spans="3:21" ht="13.9" customHeight="1">
      <c r="C61" s="173"/>
      <c r="D61" s="622"/>
      <c r="E61" s="623"/>
      <c r="F61" s="623"/>
      <c r="G61" s="623"/>
      <c r="H61" s="623"/>
      <c r="I61" s="623"/>
      <c r="J61" s="623"/>
      <c r="K61" s="623"/>
      <c r="L61" s="623"/>
      <c r="M61" s="623"/>
      <c r="N61" s="623"/>
      <c r="O61" s="623"/>
      <c r="P61" s="623"/>
      <c r="Q61" s="623"/>
      <c r="R61" s="623"/>
      <c r="S61" s="623"/>
      <c r="T61" s="623"/>
      <c r="U61" s="624"/>
    </row>
    <row r="62" spans="3:21" ht="13.9" customHeight="1">
      <c r="C62" s="235"/>
      <c r="D62" s="625"/>
      <c r="E62" s="626"/>
      <c r="F62" s="626"/>
      <c r="G62" s="626"/>
      <c r="H62" s="626"/>
      <c r="I62" s="626"/>
      <c r="J62" s="626"/>
      <c r="K62" s="626"/>
      <c r="L62" s="626"/>
      <c r="M62" s="626"/>
      <c r="N62" s="626"/>
      <c r="O62" s="626"/>
      <c r="P62" s="626"/>
      <c r="Q62" s="626"/>
      <c r="R62" s="626"/>
      <c r="S62" s="626"/>
      <c r="T62" s="626"/>
      <c r="U62" s="627"/>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39"/>
      <c r="D64" s="630" t="s">
        <v>17</v>
      </c>
      <c r="E64" s="535" t="s">
        <v>182</v>
      </c>
      <c r="F64" s="27" t="s">
        <v>408</v>
      </c>
      <c r="G64" s="236"/>
      <c r="H64" s="236"/>
      <c r="I64" s="25"/>
      <c r="J64" s="25"/>
      <c r="K64" s="25"/>
      <c r="L64" s="26"/>
      <c r="M64" s="26"/>
      <c r="N64" s="26"/>
      <c r="O64" s="27"/>
      <c r="P64" s="27"/>
      <c r="Q64" s="27"/>
      <c r="R64" s="27"/>
      <c r="S64" s="25"/>
      <c r="T64" s="25"/>
      <c r="U64" s="28"/>
    </row>
    <row r="65" spans="1:24" ht="15" customHeight="1">
      <c r="A65" s="19">
        <v>5</v>
      </c>
      <c r="C65" s="840"/>
      <c r="D65" s="631"/>
      <c r="E65" s="536"/>
      <c r="F65" s="165" t="s">
        <v>303</v>
      </c>
      <c r="G65" s="323"/>
      <c r="H65" s="323"/>
      <c r="I65" s="323"/>
      <c r="J65" s="323"/>
      <c r="K65" s="825">
        <f>+表紙!K89</f>
        <v>4</v>
      </c>
      <c r="L65" s="825"/>
      <c r="M65" s="825"/>
      <c r="N65" s="30" t="s">
        <v>47</v>
      </c>
      <c r="O65" s="30"/>
      <c r="P65" s="4"/>
      <c r="Q65" s="821" t="s">
        <v>323</v>
      </c>
      <c r="R65" s="821"/>
      <c r="S65" s="821"/>
      <c r="T65" s="821"/>
      <c r="U65" s="822"/>
      <c r="V65" s="301"/>
      <c r="W65" s="301"/>
    </row>
    <row r="66" spans="1:24" ht="18" customHeight="1">
      <c r="A66" s="19">
        <v>6</v>
      </c>
      <c r="C66" s="840"/>
      <c r="D66" s="631"/>
      <c r="E66" s="536"/>
      <c r="F66" s="171" t="s">
        <v>157</v>
      </c>
      <c r="G66" s="178"/>
      <c r="H66" s="178"/>
      <c r="I66" s="178"/>
      <c r="J66" s="178"/>
      <c r="K66" s="826">
        <f>+表紙!K90</f>
        <v>103.03</v>
      </c>
      <c r="L66" s="826"/>
      <c r="M66" s="826"/>
      <c r="N66" s="826"/>
      <c r="O66" s="826"/>
      <c r="P66" s="178" t="s">
        <v>13</v>
      </c>
      <c r="Q66" s="823"/>
      <c r="R66" s="823"/>
      <c r="S66" s="823"/>
      <c r="T66" s="823"/>
      <c r="U66" s="824"/>
      <c r="V66" s="301"/>
      <c r="W66" s="301"/>
      <c r="X66" s="95"/>
    </row>
    <row r="67" spans="1:24" ht="13.9" customHeight="1">
      <c r="C67" s="840"/>
      <c r="D67" s="631"/>
      <c r="E67" s="536"/>
      <c r="F67" s="238"/>
      <c r="G67" s="238"/>
      <c r="H67" s="238"/>
      <c r="I67" s="239"/>
      <c r="J67" s="239"/>
      <c r="K67" s="239"/>
      <c r="L67" s="239"/>
      <c r="M67" s="239"/>
      <c r="N67" s="239"/>
      <c r="O67" s="240"/>
      <c r="P67" s="149"/>
      <c r="Q67" s="149"/>
      <c r="R67" s="149"/>
      <c r="S67" s="149"/>
      <c r="T67" s="149"/>
      <c r="U67" s="241"/>
      <c r="V67" s="95"/>
    </row>
    <row r="68" spans="1:24" ht="18" hidden="1" customHeight="1">
      <c r="C68" s="840"/>
      <c r="D68" s="631"/>
      <c r="E68" s="536"/>
      <c r="F68" s="310"/>
      <c r="G68" s="330"/>
      <c r="H68" s="309"/>
      <c r="I68" s="309"/>
      <c r="J68" s="330"/>
      <c r="K68" s="309"/>
      <c r="L68" s="311"/>
      <c r="M68" s="330"/>
      <c r="N68" s="309"/>
      <c r="O68" s="312"/>
      <c r="P68" s="330"/>
      <c r="Q68" s="309"/>
      <c r="R68" s="312"/>
      <c r="S68" s="820"/>
      <c r="T68" s="820"/>
      <c r="U68" s="333"/>
      <c r="V68" s="164"/>
    </row>
    <row r="69" spans="1:24" ht="15" customHeight="1">
      <c r="C69" s="840"/>
      <c r="D69" s="631"/>
      <c r="E69" s="536"/>
      <c r="F69" s="165" t="s">
        <v>183</v>
      </c>
      <c r="G69" s="242"/>
      <c r="H69" s="242"/>
      <c r="I69" s="30"/>
      <c r="J69" s="30"/>
      <c r="K69" s="30"/>
      <c r="L69" s="31"/>
      <c r="M69" s="31"/>
      <c r="N69" s="31"/>
      <c r="O69" s="32"/>
      <c r="P69" s="32"/>
      <c r="Q69" s="32"/>
      <c r="R69" s="32"/>
      <c r="S69" s="30"/>
      <c r="T69" s="30"/>
      <c r="U69" s="33"/>
      <c r="V69" s="164"/>
    </row>
    <row r="70" spans="1:24" ht="13.9" customHeight="1">
      <c r="C70" s="840"/>
      <c r="D70" s="631"/>
      <c r="E70" s="536"/>
      <c r="F70" s="810" t="str">
        <f>IF(COUNTA(表紙!F94)=1,+表紙!F94,"")</f>
        <v/>
      </c>
      <c r="G70" s="811"/>
      <c r="H70" s="811"/>
      <c r="I70" s="811"/>
      <c r="J70" s="811"/>
      <c r="K70" s="811"/>
      <c r="L70" s="811"/>
      <c r="M70" s="811"/>
      <c r="N70" s="811"/>
      <c r="O70" s="811"/>
      <c r="P70" s="811"/>
      <c r="Q70" s="811"/>
      <c r="R70" s="811"/>
      <c r="S70" s="811"/>
      <c r="T70" s="811"/>
      <c r="U70" s="812"/>
      <c r="V70" s="164"/>
    </row>
    <row r="71" spans="1:24" ht="13.9" customHeight="1">
      <c r="C71" s="237"/>
      <c r="D71" s="631"/>
      <c r="E71" s="536"/>
      <c r="F71" s="810"/>
      <c r="G71" s="811"/>
      <c r="H71" s="811"/>
      <c r="I71" s="811"/>
      <c r="J71" s="811"/>
      <c r="K71" s="811"/>
      <c r="L71" s="811"/>
      <c r="M71" s="811"/>
      <c r="N71" s="811"/>
      <c r="O71" s="811"/>
      <c r="P71" s="811"/>
      <c r="Q71" s="811"/>
      <c r="R71" s="811"/>
      <c r="S71" s="811"/>
      <c r="T71" s="811"/>
      <c r="U71" s="812"/>
      <c r="V71" s="164"/>
    </row>
    <row r="72" spans="1:24" ht="13.9" customHeight="1">
      <c r="C72" s="237"/>
      <c r="D72" s="631"/>
      <c r="E72" s="536"/>
      <c r="F72" s="810"/>
      <c r="G72" s="811"/>
      <c r="H72" s="811"/>
      <c r="I72" s="811"/>
      <c r="J72" s="811"/>
      <c r="K72" s="811"/>
      <c r="L72" s="811"/>
      <c r="M72" s="811"/>
      <c r="N72" s="811"/>
      <c r="O72" s="811"/>
      <c r="P72" s="811"/>
      <c r="Q72" s="811"/>
      <c r="R72" s="811"/>
      <c r="S72" s="811"/>
      <c r="T72" s="811"/>
      <c r="U72" s="812"/>
      <c r="V72" s="164"/>
    </row>
    <row r="73" spans="1:24" ht="13.9" customHeight="1">
      <c r="C73" s="237"/>
      <c r="D73" s="631"/>
      <c r="E73" s="536"/>
      <c r="F73" s="810"/>
      <c r="G73" s="811"/>
      <c r="H73" s="811"/>
      <c r="I73" s="811"/>
      <c r="J73" s="811"/>
      <c r="K73" s="811"/>
      <c r="L73" s="811"/>
      <c r="M73" s="811"/>
      <c r="N73" s="811"/>
      <c r="O73" s="811"/>
      <c r="P73" s="811"/>
      <c r="Q73" s="811"/>
      <c r="R73" s="811"/>
      <c r="S73" s="811"/>
      <c r="T73" s="811"/>
      <c r="U73" s="812"/>
      <c r="V73" s="164"/>
    </row>
    <row r="74" spans="1:24" ht="13.9" customHeight="1">
      <c r="C74" s="237"/>
      <c r="D74" s="631"/>
      <c r="E74" s="536"/>
      <c r="F74" s="810"/>
      <c r="G74" s="811"/>
      <c r="H74" s="811"/>
      <c r="I74" s="811"/>
      <c r="J74" s="811"/>
      <c r="K74" s="811"/>
      <c r="L74" s="811"/>
      <c r="M74" s="811"/>
      <c r="N74" s="811"/>
      <c r="O74" s="811"/>
      <c r="P74" s="811"/>
      <c r="Q74" s="811"/>
      <c r="R74" s="811"/>
      <c r="S74" s="811"/>
      <c r="T74" s="811"/>
      <c r="U74" s="812"/>
      <c r="V74" s="164"/>
    </row>
    <row r="75" spans="1:24" ht="13.9" customHeight="1">
      <c r="C75" s="237"/>
      <c r="D75" s="631"/>
      <c r="E75" s="536"/>
      <c r="F75" s="810"/>
      <c r="G75" s="811"/>
      <c r="H75" s="811"/>
      <c r="I75" s="811"/>
      <c r="J75" s="811"/>
      <c r="K75" s="811"/>
      <c r="L75" s="811"/>
      <c r="M75" s="811"/>
      <c r="N75" s="811"/>
      <c r="O75" s="811"/>
      <c r="P75" s="811"/>
      <c r="Q75" s="811"/>
      <c r="R75" s="811"/>
      <c r="S75" s="811"/>
      <c r="T75" s="811"/>
      <c r="U75" s="812"/>
      <c r="V75" s="164"/>
    </row>
    <row r="76" spans="1:24" ht="13.9" customHeight="1">
      <c r="C76" s="237"/>
      <c r="D76" s="631"/>
      <c r="E76" s="536"/>
      <c r="F76" s="810"/>
      <c r="G76" s="811"/>
      <c r="H76" s="811"/>
      <c r="I76" s="811"/>
      <c r="J76" s="811"/>
      <c r="K76" s="811"/>
      <c r="L76" s="811"/>
      <c r="M76" s="811"/>
      <c r="N76" s="811"/>
      <c r="O76" s="811"/>
      <c r="P76" s="811"/>
      <c r="Q76" s="811"/>
      <c r="R76" s="811"/>
      <c r="S76" s="811"/>
      <c r="T76" s="811"/>
      <c r="U76" s="812"/>
      <c r="V76" s="164"/>
    </row>
    <row r="77" spans="1:24" ht="13.9" customHeight="1">
      <c r="C77" s="237"/>
      <c r="D77" s="631"/>
      <c r="E77" s="536"/>
      <c r="F77" s="810"/>
      <c r="G77" s="811"/>
      <c r="H77" s="811"/>
      <c r="I77" s="811"/>
      <c r="J77" s="811"/>
      <c r="K77" s="811"/>
      <c r="L77" s="811"/>
      <c r="M77" s="811"/>
      <c r="N77" s="811"/>
      <c r="O77" s="811"/>
      <c r="P77" s="811"/>
      <c r="Q77" s="811"/>
      <c r="R77" s="811"/>
      <c r="S77" s="811"/>
      <c r="T77" s="811"/>
      <c r="U77" s="812"/>
      <c r="V77" s="164"/>
    </row>
    <row r="78" spans="1:24" ht="13.9" customHeight="1">
      <c r="C78" s="237"/>
      <c r="D78" s="632"/>
      <c r="E78" s="537"/>
      <c r="F78" s="818"/>
      <c r="G78" s="805"/>
      <c r="H78" s="805"/>
      <c r="I78" s="805"/>
      <c r="J78" s="805"/>
      <c r="K78" s="805"/>
      <c r="L78" s="805"/>
      <c r="M78" s="805"/>
      <c r="N78" s="805"/>
      <c r="O78" s="805"/>
      <c r="P78" s="805"/>
      <c r="Q78" s="805"/>
      <c r="R78" s="805"/>
      <c r="S78" s="805"/>
      <c r="T78" s="805"/>
      <c r="U78" s="819"/>
      <c r="V78" s="164"/>
    </row>
    <row r="79" spans="1:24" ht="15" customHeight="1">
      <c r="C79" s="833"/>
      <c r="D79" s="505" t="s">
        <v>19</v>
      </c>
      <c r="E79" s="508"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34"/>
      <c r="D80" s="506"/>
      <c r="E80" s="509"/>
      <c r="F80" s="165" t="s">
        <v>303</v>
      </c>
      <c r="G80" s="32"/>
      <c r="H80" s="32"/>
      <c r="I80" s="32"/>
      <c r="J80" s="32"/>
      <c r="K80" s="825">
        <f>+表紙!K104</f>
        <v>4</v>
      </c>
      <c r="L80" s="825"/>
      <c r="M80" s="825"/>
      <c r="N80" s="30" t="s">
        <v>47</v>
      </c>
      <c r="O80" s="30"/>
      <c r="P80" s="4"/>
      <c r="Q80" s="821" t="s">
        <v>324</v>
      </c>
      <c r="R80" s="821"/>
      <c r="S80" s="821"/>
      <c r="T80" s="821"/>
      <c r="U80" s="822"/>
      <c r="V80" s="301"/>
      <c r="W80" s="301"/>
      <c r="X80" s="150"/>
    </row>
    <row r="81" spans="1:24" ht="18" customHeight="1">
      <c r="A81" s="19">
        <v>8</v>
      </c>
      <c r="C81" s="834"/>
      <c r="D81" s="506"/>
      <c r="E81" s="509"/>
      <c r="F81" s="171" t="s">
        <v>157</v>
      </c>
      <c r="G81" s="178"/>
      <c r="H81" s="178"/>
      <c r="I81" s="178"/>
      <c r="J81" s="178"/>
      <c r="K81" s="826">
        <f>+表紙!K105</f>
        <v>99.94</v>
      </c>
      <c r="L81" s="826"/>
      <c r="M81" s="826"/>
      <c r="N81" s="826"/>
      <c r="O81" s="826"/>
      <c r="P81" s="240" t="s">
        <v>13</v>
      </c>
      <c r="Q81" s="823"/>
      <c r="R81" s="823"/>
      <c r="S81" s="823"/>
      <c r="T81" s="823"/>
      <c r="U81" s="824"/>
      <c r="V81" s="301"/>
      <c r="W81" s="301"/>
      <c r="X81" s="95"/>
    </row>
    <row r="82" spans="1:24" ht="13.9" customHeight="1">
      <c r="C82" s="834"/>
      <c r="D82" s="506"/>
      <c r="E82" s="509"/>
      <c r="F82" s="245"/>
      <c r="G82" s="238"/>
      <c r="H82" s="238"/>
      <c r="I82" s="239"/>
      <c r="J82" s="239"/>
      <c r="K82" s="239"/>
      <c r="L82" s="239"/>
      <c r="M82" s="239"/>
      <c r="N82" s="239"/>
      <c r="O82" s="240"/>
      <c r="P82" s="149"/>
      <c r="Q82" s="149"/>
      <c r="R82" s="149"/>
      <c r="S82" s="149"/>
      <c r="T82" s="149"/>
      <c r="U82" s="241"/>
      <c r="V82" s="95"/>
    </row>
    <row r="83" spans="1:24" ht="18" hidden="1" customHeight="1">
      <c r="A83" s="19">
        <v>9</v>
      </c>
      <c r="C83" s="834"/>
      <c r="D83" s="506"/>
      <c r="E83" s="509"/>
      <c r="F83" s="310"/>
      <c r="G83" s="330"/>
      <c r="H83" s="309"/>
      <c r="I83" s="309"/>
      <c r="J83" s="330"/>
      <c r="K83" s="309"/>
      <c r="L83" s="311"/>
      <c r="M83" s="330"/>
      <c r="N83" s="309"/>
      <c r="O83" s="312"/>
      <c r="P83" s="330"/>
      <c r="Q83" s="309"/>
      <c r="R83" s="312"/>
      <c r="S83" s="820"/>
      <c r="T83" s="820"/>
      <c r="U83" s="333"/>
      <c r="V83" s="164"/>
    </row>
    <row r="84" spans="1:24" ht="15" customHeight="1">
      <c r="C84" s="834"/>
      <c r="D84" s="506"/>
      <c r="E84" s="509"/>
      <c r="F84" s="165" t="s">
        <v>184</v>
      </c>
      <c r="G84" s="242"/>
      <c r="H84" s="242"/>
      <c r="I84" s="30"/>
      <c r="J84" s="30"/>
      <c r="K84" s="30"/>
      <c r="L84" s="31"/>
      <c r="M84" s="31"/>
      <c r="N84" s="31"/>
      <c r="O84" s="32"/>
      <c r="P84" s="32"/>
      <c r="Q84" s="32"/>
      <c r="R84" s="32"/>
      <c r="S84" s="30"/>
      <c r="T84" s="30"/>
      <c r="U84" s="33"/>
      <c r="V84" s="164"/>
    </row>
    <row r="85" spans="1:24" ht="13.9" customHeight="1">
      <c r="C85" s="834"/>
      <c r="D85" s="506"/>
      <c r="E85" s="509"/>
      <c r="F85" s="810" t="str">
        <f>IF(COUNTA(表紙!F109)=1,+表紙!F109,"")</f>
        <v/>
      </c>
      <c r="G85" s="811"/>
      <c r="H85" s="811"/>
      <c r="I85" s="811"/>
      <c r="J85" s="811"/>
      <c r="K85" s="811"/>
      <c r="L85" s="811"/>
      <c r="M85" s="811"/>
      <c r="N85" s="811"/>
      <c r="O85" s="811"/>
      <c r="P85" s="811"/>
      <c r="Q85" s="811"/>
      <c r="R85" s="811"/>
      <c r="S85" s="811"/>
      <c r="T85" s="811"/>
      <c r="U85" s="812"/>
      <c r="V85" s="164"/>
    </row>
    <row r="86" spans="1:24" ht="13.9" customHeight="1">
      <c r="C86" s="244"/>
      <c r="D86" s="506"/>
      <c r="E86" s="509"/>
      <c r="F86" s="810"/>
      <c r="G86" s="811"/>
      <c r="H86" s="811"/>
      <c r="I86" s="811"/>
      <c r="J86" s="811"/>
      <c r="K86" s="811"/>
      <c r="L86" s="811"/>
      <c r="M86" s="811"/>
      <c r="N86" s="811"/>
      <c r="O86" s="811"/>
      <c r="P86" s="811"/>
      <c r="Q86" s="811"/>
      <c r="R86" s="811"/>
      <c r="S86" s="811"/>
      <c r="T86" s="811"/>
      <c r="U86" s="812"/>
      <c r="V86" s="164"/>
    </row>
    <row r="87" spans="1:24" ht="13.9" customHeight="1">
      <c r="C87" s="244"/>
      <c r="D87" s="506"/>
      <c r="E87" s="509"/>
      <c r="F87" s="810"/>
      <c r="G87" s="811"/>
      <c r="H87" s="811"/>
      <c r="I87" s="811"/>
      <c r="J87" s="811"/>
      <c r="K87" s="811"/>
      <c r="L87" s="811"/>
      <c r="M87" s="811"/>
      <c r="N87" s="811"/>
      <c r="O87" s="811"/>
      <c r="P87" s="811"/>
      <c r="Q87" s="811"/>
      <c r="R87" s="811"/>
      <c r="S87" s="811"/>
      <c r="T87" s="811"/>
      <c r="U87" s="812"/>
      <c r="V87" s="164"/>
    </row>
    <row r="88" spans="1:24" ht="13.9" customHeight="1">
      <c r="C88" s="244"/>
      <c r="D88" s="506"/>
      <c r="E88" s="509"/>
      <c r="F88" s="810"/>
      <c r="G88" s="811"/>
      <c r="H88" s="811"/>
      <c r="I88" s="811"/>
      <c r="J88" s="811"/>
      <c r="K88" s="811"/>
      <c r="L88" s="811"/>
      <c r="M88" s="811"/>
      <c r="N88" s="811"/>
      <c r="O88" s="811"/>
      <c r="P88" s="811"/>
      <c r="Q88" s="811"/>
      <c r="R88" s="811"/>
      <c r="S88" s="811"/>
      <c r="T88" s="811"/>
      <c r="U88" s="812"/>
      <c r="V88" s="164"/>
    </row>
    <row r="89" spans="1:24" ht="13.9" customHeight="1">
      <c r="C89" s="244"/>
      <c r="D89" s="506"/>
      <c r="E89" s="509"/>
      <c r="F89" s="810"/>
      <c r="G89" s="811"/>
      <c r="H89" s="811"/>
      <c r="I89" s="811"/>
      <c r="J89" s="811"/>
      <c r="K89" s="811"/>
      <c r="L89" s="811"/>
      <c r="M89" s="811"/>
      <c r="N89" s="811"/>
      <c r="O89" s="811"/>
      <c r="P89" s="811"/>
      <c r="Q89" s="811"/>
      <c r="R89" s="811"/>
      <c r="S89" s="811"/>
      <c r="T89" s="811"/>
      <c r="U89" s="812"/>
      <c r="V89" s="164"/>
    </row>
    <row r="90" spans="1:24" ht="13.9" customHeight="1">
      <c r="C90" s="244"/>
      <c r="D90" s="506"/>
      <c r="E90" s="509"/>
      <c r="F90" s="810"/>
      <c r="G90" s="811"/>
      <c r="H90" s="811"/>
      <c r="I90" s="811"/>
      <c r="J90" s="811"/>
      <c r="K90" s="811"/>
      <c r="L90" s="811"/>
      <c r="M90" s="811"/>
      <c r="N90" s="811"/>
      <c r="O90" s="811"/>
      <c r="P90" s="811"/>
      <c r="Q90" s="811"/>
      <c r="R90" s="811"/>
      <c r="S90" s="811"/>
      <c r="T90" s="811"/>
      <c r="U90" s="812"/>
      <c r="V90" s="164"/>
    </row>
    <row r="91" spans="1:24" ht="13.9" customHeight="1">
      <c r="C91" s="244"/>
      <c r="D91" s="506"/>
      <c r="E91" s="509"/>
      <c r="F91" s="810"/>
      <c r="G91" s="811"/>
      <c r="H91" s="811"/>
      <c r="I91" s="811"/>
      <c r="J91" s="811"/>
      <c r="K91" s="811"/>
      <c r="L91" s="811"/>
      <c r="M91" s="811"/>
      <c r="N91" s="811"/>
      <c r="O91" s="811"/>
      <c r="P91" s="811"/>
      <c r="Q91" s="811"/>
      <c r="R91" s="811"/>
      <c r="S91" s="811"/>
      <c r="T91" s="811"/>
      <c r="U91" s="812"/>
      <c r="V91" s="164"/>
    </row>
    <row r="92" spans="1:24" ht="13.9" customHeight="1">
      <c r="C92" s="244"/>
      <c r="D92" s="506"/>
      <c r="E92" s="509"/>
      <c r="F92" s="810"/>
      <c r="G92" s="811"/>
      <c r="H92" s="811"/>
      <c r="I92" s="811"/>
      <c r="J92" s="811"/>
      <c r="K92" s="811"/>
      <c r="L92" s="811"/>
      <c r="M92" s="811"/>
      <c r="N92" s="811"/>
      <c r="O92" s="811"/>
      <c r="P92" s="811"/>
      <c r="Q92" s="811"/>
      <c r="R92" s="811"/>
      <c r="S92" s="811"/>
      <c r="T92" s="811"/>
      <c r="U92" s="812"/>
      <c r="V92" s="164"/>
    </row>
    <row r="93" spans="1:24" ht="13.9" customHeight="1">
      <c r="C93" s="246"/>
      <c r="D93" s="507"/>
      <c r="E93" s="510"/>
      <c r="F93" s="818"/>
      <c r="G93" s="805"/>
      <c r="H93" s="805"/>
      <c r="I93" s="805"/>
      <c r="J93" s="805"/>
      <c r="K93" s="805"/>
      <c r="L93" s="805"/>
      <c r="M93" s="805"/>
      <c r="N93" s="805"/>
      <c r="O93" s="805"/>
      <c r="P93" s="805"/>
      <c r="Q93" s="805"/>
      <c r="R93" s="805"/>
      <c r="S93" s="805"/>
      <c r="T93" s="805"/>
      <c r="U93" s="819"/>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05" t="s">
        <v>17</v>
      </c>
      <c r="E95" s="508"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06"/>
      <c r="E96" s="509"/>
      <c r="F96" s="810" t="str">
        <f>IF(COUNTA(表紙!F120)=1,+表紙!F120,"")</f>
        <v/>
      </c>
      <c r="G96" s="811"/>
      <c r="H96" s="811"/>
      <c r="I96" s="811"/>
      <c r="J96" s="811"/>
      <c r="K96" s="811"/>
      <c r="L96" s="811"/>
      <c r="M96" s="811"/>
      <c r="N96" s="811"/>
      <c r="O96" s="811"/>
      <c r="P96" s="811"/>
      <c r="Q96" s="811"/>
      <c r="R96" s="811"/>
      <c r="S96" s="811"/>
      <c r="T96" s="811"/>
      <c r="U96" s="812"/>
      <c r="V96" s="164"/>
    </row>
    <row r="97" spans="3:24" ht="13.9" customHeight="1">
      <c r="C97" s="218"/>
      <c r="D97" s="506"/>
      <c r="E97" s="509"/>
      <c r="F97" s="810"/>
      <c r="G97" s="811"/>
      <c r="H97" s="811"/>
      <c r="I97" s="811"/>
      <c r="J97" s="811"/>
      <c r="K97" s="811"/>
      <c r="L97" s="811"/>
      <c r="M97" s="811"/>
      <c r="N97" s="811"/>
      <c r="O97" s="811"/>
      <c r="P97" s="811"/>
      <c r="Q97" s="811"/>
      <c r="R97" s="811"/>
      <c r="S97" s="811"/>
      <c r="T97" s="811"/>
      <c r="U97" s="812"/>
      <c r="V97" s="164"/>
    </row>
    <row r="98" spans="3:24" ht="13.9" customHeight="1">
      <c r="C98" s="218"/>
      <c r="D98" s="506"/>
      <c r="E98" s="509"/>
      <c r="F98" s="810"/>
      <c r="G98" s="811"/>
      <c r="H98" s="811"/>
      <c r="I98" s="811"/>
      <c r="J98" s="811"/>
      <c r="K98" s="811"/>
      <c r="L98" s="811"/>
      <c r="M98" s="811"/>
      <c r="N98" s="811"/>
      <c r="O98" s="811"/>
      <c r="P98" s="811"/>
      <c r="Q98" s="811"/>
      <c r="R98" s="811"/>
      <c r="S98" s="811"/>
      <c r="T98" s="811"/>
      <c r="U98" s="812"/>
      <c r="V98" s="164"/>
    </row>
    <row r="99" spans="3:24" ht="13.9" customHeight="1">
      <c r="C99" s="218"/>
      <c r="D99" s="506"/>
      <c r="E99" s="509"/>
      <c r="F99" s="810"/>
      <c r="G99" s="811"/>
      <c r="H99" s="811"/>
      <c r="I99" s="811"/>
      <c r="J99" s="811"/>
      <c r="K99" s="811"/>
      <c r="L99" s="811"/>
      <c r="M99" s="811"/>
      <c r="N99" s="811"/>
      <c r="O99" s="811"/>
      <c r="P99" s="811"/>
      <c r="Q99" s="811"/>
      <c r="R99" s="811"/>
      <c r="S99" s="811"/>
      <c r="T99" s="811"/>
      <c r="U99" s="812"/>
      <c r="V99" s="164"/>
    </row>
    <row r="100" spans="3:24" ht="13.9" customHeight="1">
      <c r="C100" s="218"/>
      <c r="D100" s="507"/>
      <c r="E100" s="510"/>
      <c r="F100" s="818"/>
      <c r="G100" s="805"/>
      <c r="H100" s="805"/>
      <c r="I100" s="805"/>
      <c r="J100" s="805"/>
      <c r="K100" s="805"/>
      <c r="L100" s="805"/>
      <c r="M100" s="805"/>
      <c r="N100" s="805"/>
      <c r="O100" s="805"/>
      <c r="P100" s="805"/>
      <c r="Q100" s="805"/>
      <c r="R100" s="805"/>
      <c r="S100" s="805"/>
      <c r="T100" s="805"/>
      <c r="U100" s="819"/>
      <c r="V100" s="164"/>
    </row>
    <row r="101" spans="3:24" ht="15" customHeight="1">
      <c r="C101" s="253"/>
      <c r="D101" s="505" t="s">
        <v>19</v>
      </c>
      <c r="E101" s="508"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06"/>
      <c r="E102" s="509"/>
      <c r="F102" s="827" t="str">
        <f>IF(COUNTA(表紙!F126)=1,+表紙!F126,"")</f>
        <v/>
      </c>
      <c r="G102" s="828"/>
      <c r="H102" s="828"/>
      <c r="I102" s="828"/>
      <c r="J102" s="828"/>
      <c r="K102" s="828"/>
      <c r="L102" s="828"/>
      <c r="M102" s="828"/>
      <c r="N102" s="828"/>
      <c r="O102" s="828"/>
      <c r="P102" s="828"/>
      <c r="Q102" s="828"/>
      <c r="R102" s="828"/>
      <c r="S102" s="828"/>
      <c r="T102" s="828"/>
      <c r="U102" s="829"/>
      <c r="V102" s="164"/>
    </row>
    <row r="103" spans="3:24" ht="13.9" customHeight="1">
      <c r="C103" s="218"/>
      <c r="D103" s="506"/>
      <c r="E103" s="509"/>
      <c r="F103" s="827"/>
      <c r="G103" s="828"/>
      <c r="H103" s="828"/>
      <c r="I103" s="828"/>
      <c r="J103" s="828"/>
      <c r="K103" s="828"/>
      <c r="L103" s="828"/>
      <c r="M103" s="828"/>
      <c r="N103" s="828"/>
      <c r="O103" s="828"/>
      <c r="P103" s="828"/>
      <c r="Q103" s="828"/>
      <c r="R103" s="828"/>
      <c r="S103" s="828"/>
      <c r="T103" s="828"/>
      <c r="U103" s="829"/>
      <c r="V103" s="164"/>
    </row>
    <row r="104" spans="3:24" ht="13.9" customHeight="1">
      <c r="C104" s="253"/>
      <c r="D104" s="506"/>
      <c r="E104" s="509"/>
      <c r="F104" s="827"/>
      <c r="G104" s="828"/>
      <c r="H104" s="828"/>
      <c r="I104" s="828"/>
      <c r="J104" s="828"/>
      <c r="K104" s="828"/>
      <c r="L104" s="828"/>
      <c r="M104" s="828"/>
      <c r="N104" s="828"/>
      <c r="O104" s="828"/>
      <c r="P104" s="828"/>
      <c r="Q104" s="828"/>
      <c r="R104" s="828"/>
      <c r="S104" s="828"/>
      <c r="T104" s="828"/>
      <c r="U104" s="829"/>
      <c r="V104" s="164"/>
    </row>
    <row r="105" spans="3:24" ht="13.9" customHeight="1">
      <c r="C105" s="253"/>
      <c r="D105" s="506"/>
      <c r="E105" s="509"/>
      <c r="F105" s="827"/>
      <c r="G105" s="828"/>
      <c r="H105" s="828"/>
      <c r="I105" s="828"/>
      <c r="J105" s="828"/>
      <c r="K105" s="828"/>
      <c r="L105" s="828"/>
      <c r="M105" s="828"/>
      <c r="N105" s="828"/>
      <c r="O105" s="828"/>
      <c r="P105" s="828"/>
      <c r="Q105" s="828"/>
      <c r="R105" s="828"/>
      <c r="S105" s="828"/>
      <c r="T105" s="828"/>
      <c r="U105" s="829"/>
      <c r="V105" s="164"/>
    </row>
    <row r="106" spans="3:24" ht="13.9" customHeight="1">
      <c r="C106" s="256"/>
      <c r="D106" s="507"/>
      <c r="E106" s="510"/>
      <c r="F106" s="830"/>
      <c r="G106" s="831"/>
      <c r="H106" s="831"/>
      <c r="I106" s="831"/>
      <c r="J106" s="831"/>
      <c r="K106" s="831"/>
      <c r="L106" s="831"/>
      <c r="M106" s="831"/>
      <c r="N106" s="831"/>
      <c r="O106" s="831"/>
      <c r="P106" s="831"/>
      <c r="Q106" s="831"/>
      <c r="R106" s="831"/>
      <c r="S106" s="831"/>
      <c r="T106" s="831"/>
      <c r="U106" s="832"/>
      <c r="V106" s="164"/>
    </row>
    <row r="107" spans="3:24" ht="13.9" customHeight="1">
      <c r="C107" s="461" t="s">
        <v>389</v>
      </c>
      <c r="D107" s="461"/>
      <c r="E107" s="461"/>
      <c r="F107" s="461"/>
      <c r="G107" s="461"/>
      <c r="H107" s="461"/>
      <c r="I107" s="461"/>
      <c r="J107" s="461"/>
      <c r="K107" s="461"/>
      <c r="L107" s="461"/>
      <c r="M107" s="461"/>
      <c r="N107" s="461"/>
      <c r="O107" s="461"/>
      <c r="P107" s="461"/>
      <c r="Q107" s="461"/>
      <c r="R107" s="461"/>
      <c r="S107" s="461"/>
      <c r="T107" s="461"/>
      <c r="U107" s="461"/>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05" t="s">
        <v>17</v>
      </c>
      <c r="E109" s="514"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06"/>
      <c r="E110" s="515"/>
      <c r="F110" s="475" t="s">
        <v>308</v>
      </c>
      <c r="G110" s="476"/>
      <c r="H110" s="476"/>
      <c r="I110" s="476"/>
      <c r="J110" s="476"/>
      <c r="K110" s="817" t="str">
        <f>+表紙!K134</f>
        <v>0</v>
      </c>
      <c r="L110" s="817"/>
      <c r="M110" s="817"/>
      <c r="N110" s="817"/>
      <c r="O110" s="817"/>
      <c r="P110" s="183" t="s">
        <v>13</v>
      </c>
      <c r="Q110" s="512" t="s">
        <v>331</v>
      </c>
      <c r="R110" s="512"/>
      <c r="S110" s="512"/>
      <c r="T110" s="512"/>
      <c r="U110" s="513"/>
      <c r="V110" s="301"/>
      <c r="W110" s="301"/>
      <c r="X110" s="164"/>
    </row>
    <row r="111" spans="3:24" ht="13.9" customHeight="1">
      <c r="C111" s="182"/>
      <c r="D111" s="506"/>
      <c r="E111" s="515"/>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06"/>
      <c r="E112" s="515"/>
      <c r="F112" s="810" t="str">
        <f>IF(COUNTA(表紙!F136)=1,+表紙!F136,"")</f>
        <v/>
      </c>
      <c r="G112" s="811"/>
      <c r="H112" s="811"/>
      <c r="I112" s="811"/>
      <c r="J112" s="811"/>
      <c r="K112" s="811"/>
      <c r="L112" s="811"/>
      <c r="M112" s="811"/>
      <c r="N112" s="811"/>
      <c r="O112" s="811"/>
      <c r="P112" s="811"/>
      <c r="Q112" s="811"/>
      <c r="R112" s="811"/>
      <c r="S112" s="811"/>
      <c r="T112" s="811"/>
      <c r="U112" s="812"/>
      <c r="V112" s="164"/>
    </row>
    <row r="113" spans="3:24" ht="13.9" customHeight="1">
      <c r="C113" s="182"/>
      <c r="D113" s="506"/>
      <c r="E113" s="515"/>
      <c r="F113" s="810"/>
      <c r="G113" s="811"/>
      <c r="H113" s="811"/>
      <c r="I113" s="811"/>
      <c r="J113" s="811"/>
      <c r="K113" s="811"/>
      <c r="L113" s="811"/>
      <c r="M113" s="811"/>
      <c r="N113" s="811"/>
      <c r="O113" s="811"/>
      <c r="P113" s="811"/>
      <c r="Q113" s="811"/>
      <c r="R113" s="811"/>
      <c r="S113" s="811"/>
      <c r="T113" s="811"/>
      <c r="U113" s="812"/>
      <c r="V113" s="164"/>
    </row>
    <row r="114" spans="3:24" ht="13.9" customHeight="1">
      <c r="C114" s="182"/>
      <c r="D114" s="506"/>
      <c r="E114" s="515"/>
      <c r="F114" s="810"/>
      <c r="G114" s="811"/>
      <c r="H114" s="811"/>
      <c r="I114" s="811"/>
      <c r="J114" s="811"/>
      <c r="K114" s="811"/>
      <c r="L114" s="811"/>
      <c r="M114" s="811"/>
      <c r="N114" s="811"/>
      <c r="O114" s="811"/>
      <c r="P114" s="811"/>
      <c r="Q114" s="811"/>
      <c r="R114" s="811"/>
      <c r="S114" s="811"/>
      <c r="T114" s="811"/>
      <c r="U114" s="812"/>
      <c r="V114" s="164"/>
    </row>
    <row r="115" spans="3:24" ht="13.9" customHeight="1">
      <c r="C115" s="182"/>
      <c r="D115" s="506"/>
      <c r="E115" s="515"/>
      <c r="F115" s="810"/>
      <c r="G115" s="811"/>
      <c r="H115" s="811"/>
      <c r="I115" s="811"/>
      <c r="J115" s="811"/>
      <c r="K115" s="811"/>
      <c r="L115" s="811"/>
      <c r="M115" s="811"/>
      <c r="N115" s="811"/>
      <c r="O115" s="811"/>
      <c r="P115" s="811"/>
      <c r="Q115" s="811"/>
      <c r="R115" s="811"/>
      <c r="S115" s="811"/>
      <c r="T115" s="811"/>
      <c r="U115" s="812"/>
      <c r="V115" s="164"/>
    </row>
    <row r="116" spans="3:24" ht="13.9" customHeight="1">
      <c r="C116" s="182"/>
      <c r="D116" s="506"/>
      <c r="E116" s="515"/>
      <c r="F116" s="810"/>
      <c r="G116" s="811"/>
      <c r="H116" s="811"/>
      <c r="I116" s="811"/>
      <c r="J116" s="811"/>
      <c r="K116" s="811"/>
      <c r="L116" s="811"/>
      <c r="M116" s="811"/>
      <c r="N116" s="811"/>
      <c r="O116" s="811"/>
      <c r="P116" s="811"/>
      <c r="Q116" s="811"/>
      <c r="R116" s="811"/>
      <c r="S116" s="811"/>
      <c r="T116" s="811"/>
      <c r="U116" s="812"/>
      <c r="V116" s="164"/>
    </row>
    <row r="117" spans="3:24" ht="13.9" customHeight="1">
      <c r="C117" s="182"/>
      <c r="D117" s="506"/>
      <c r="E117" s="515"/>
      <c r="F117" s="810"/>
      <c r="G117" s="811"/>
      <c r="H117" s="811"/>
      <c r="I117" s="811"/>
      <c r="J117" s="811"/>
      <c r="K117" s="811"/>
      <c r="L117" s="811"/>
      <c r="M117" s="811"/>
      <c r="N117" s="811"/>
      <c r="O117" s="811"/>
      <c r="P117" s="811"/>
      <c r="Q117" s="811"/>
      <c r="R117" s="811"/>
      <c r="S117" s="811"/>
      <c r="T117" s="811"/>
      <c r="U117" s="812"/>
      <c r="V117" s="164"/>
    </row>
    <row r="118" spans="3:24" ht="13.9" customHeight="1">
      <c r="C118" s="182"/>
      <c r="D118" s="506"/>
      <c r="E118" s="515"/>
      <c r="F118" s="810"/>
      <c r="G118" s="811"/>
      <c r="H118" s="811"/>
      <c r="I118" s="811"/>
      <c r="J118" s="811"/>
      <c r="K118" s="811"/>
      <c r="L118" s="811"/>
      <c r="M118" s="811"/>
      <c r="N118" s="811"/>
      <c r="O118" s="811"/>
      <c r="P118" s="811"/>
      <c r="Q118" s="811"/>
      <c r="R118" s="811"/>
      <c r="S118" s="811"/>
      <c r="T118" s="811"/>
      <c r="U118" s="812"/>
      <c r="V118" s="164"/>
    </row>
    <row r="119" spans="3:24" ht="13.9" customHeight="1">
      <c r="C119" s="182"/>
      <c r="D119" s="507"/>
      <c r="E119" s="516"/>
      <c r="F119" s="818"/>
      <c r="G119" s="805"/>
      <c r="H119" s="805"/>
      <c r="I119" s="805"/>
      <c r="J119" s="805"/>
      <c r="K119" s="805"/>
      <c r="L119" s="805"/>
      <c r="M119" s="805"/>
      <c r="N119" s="805"/>
      <c r="O119" s="805"/>
      <c r="P119" s="805"/>
      <c r="Q119" s="805"/>
      <c r="R119" s="805"/>
      <c r="S119" s="805"/>
      <c r="T119" s="805"/>
      <c r="U119" s="819"/>
      <c r="V119" s="164"/>
    </row>
    <row r="120" spans="3:24" ht="15" customHeight="1">
      <c r="C120" s="182"/>
      <c r="D120" s="505" t="s">
        <v>19</v>
      </c>
      <c r="E120" s="508"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06"/>
      <c r="E121" s="509"/>
      <c r="F121" s="475" t="s">
        <v>309</v>
      </c>
      <c r="G121" s="476"/>
      <c r="H121" s="476"/>
      <c r="I121" s="476"/>
      <c r="J121" s="476"/>
      <c r="K121" s="817">
        <f>+表紙!K145</f>
        <v>0</v>
      </c>
      <c r="L121" s="817"/>
      <c r="M121" s="817"/>
      <c r="N121" s="817"/>
      <c r="O121" s="817"/>
      <c r="P121" s="178" t="s">
        <v>13</v>
      </c>
      <c r="Q121" s="512" t="s">
        <v>332</v>
      </c>
      <c r="R121" s="512"/>
      <c r="S121" s="512"/>
      <c r="T121" s="512"/>
      <c r="U121" s="513"/>
      <c r="V121" s="301"/>
      <c r="W121" s="301"/>
      <c r="X121" s="164"/>
    </row>
    <row r="122" spans="3:24" ht="13.9" customHeight="1">
      <c r="C122" s="182"/>
      <c r="D122" s="506"/>
      <c r="E122" s="509"/>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06"/>
      <c r="E123" s="509"/>
      <c r="F123" s="810" t="str">
        <f>IF(COUNTA(表紙!F147)=1,+表紙!F147,"")</f>
        <v/>
      </c>
      <c r="G123" s="811"/>
      <c r="H123" s="811"/>
      <c r="I123" s="811"/>
      <c r="J123" s="811"/>
      <c r="K123" s="811"/>
      <c r="L123" s="811"/>
      <c r="M123" s="811"/>
      <c r="N123" s="811"/>
      <c r="O123" s="811"/>
      <c r="P123" s="811"/>
      <c r="Q123" s="811"/>
      <c r="R123" s="811"/>
      <c r="S123" s="811"/>
      <c r="T123" s="811"/>
      <c r="U123" s="812"/>
      <c r="V123" s="164"/>
    </row>
    <row r="124" spans="3:24" ht="13.9" customHeight="1">
      <c r="C124" s="182"/>
      <c r="D124" s="506"/>
      <c r="E124" s="509"/>
      <c r="F124" s="810"/>
      <c r="G124" s="811"/>
      <c r="H124" s="811"/>
      <c r="I124" s="811"/>
      <c r="J124" s="811"/>
      <c r="K124" s="811"/>
      <c r="L124" s="811"/>
      <c r="M124" s="811"/>
      <c r="N124" s="811"/>
      <c r="O124" s="811"/>
      <c r="P124" s="811"/>
      <c r="Q124" s="811"/>
      <c r="R124" s="811"/>
      <c r="S124" s="811"/>
      <c r="T124" s="811"/>
      <c r="U124" s="812"/>
      <c r="V124" s="164"/>
    </row>
    <row r="125" spans="3:24" ht="13.9" customHeight="1">
      <c r="C125" s="182"/>
      <c r="D125" s="506"/>
      <c r="E125" s="509"/>
      <c r="F125" s="810"/>
      <c r="G125" s="811"/>
      <c r="H125" s="811"/>
      <c r="I125" s="811"/>
      <c r="J125" s="811"/>
      <c r="K125" s="811"/>
      <c r="L125" s="811"/>
      <c r="M125" s="811"/>
      <c r="N125" s="811"/>
      <c r="O125" s="811"/>
      <c r="P125" s="811"/>
      <c r="Q125" s="811"/>
      <c r="R125" s="811"/>
      <c r="S125" s="811"/>
      <c r="T125" s="811"/>
      <c r="U125" s="812"/>
      <c r="V125" s="164"/>
    </row>
    <row r="126" spans="3:24" ht="13.9" customHeight="1">
      <c r="C126" s="182"/>
      <c r="D126" s="506"/>
      <c r="E126" s="509"/>
      <c r="F126" s="810"/>
      <c r="G126" s="811"/>
      <c r="H126" s="811"/>
      <c r="I126" s="811"/>
      <c r="J126" s="811"/>
      <c r="K126" s="811"/>
      <c r="L126" s="811"/>
      <c r="M126" s="811"/>
      <c r="N126" s="811"/>
      <c r="O126" s="811"/>
      <c r="P126" s="811"/>
      <c r="Q126" s="811"/>
      <c r="R126" s="811"/>
      <c r="S126" s="811"/>
      <c r="T126" s="811"/>
      <c r="U126" s="812"/>
      <c r="V126" s="164"/>
    </row>
    <row r="127" spans="3:24" ht="13.9" customHeight="1">
      <c r="C127" s="182"/>
      <c r="D127" s="506"/>
      <c r="E127" s="509"/>
      <c r="F127" s="810"/>
      <c r="G127" s="811"/>
      <c r="H127" s="811"/>
      <c r="I127" s="811"/>
      <c r="J127" s="811"/>
      <c r="K127" s="811"/>
      <c r="L127" s="811"/>
      <c r="M127" s="811"/>
      <c r="N127" s="811"/>
      <c r="O127" s="811"/>
      <c r="P127" s="811"/>
      <c r="Q127" s="811"/>
      <c r="R127" s="811"/>
      <c r="S127" s="811"/>
      <c r="T127" s="811"/>
      <c r="U127" s="812"/>
      <c r="V127" s="164"/>
    </row>
    <row r="128" spans="3:24" ht="13.9" customHeight="1">
      <c r="C128" s="182"/>
      <c r="D128" s="506"/>
      <c r="E128" s="509"/>
      <c r="F128" s="810"/>
      <c r="G128" s="811"/>
      <c r="H128" s="811"/>
      <c r="I128" s="811"/>
      <c r="J128" s="811"/>
      <c r="K128" s="811"/>
      <c r="L128" s="811"/>
      <c r="M128" s="811"/>
      <c r="N128" s="811"/>
      <c r="O128" s="811"/>
      <c r="P128" s="811"/>
      <c r="Q128" s="811"/>
      <c r="R128" s="811"/>
      <c r="S128" s="811"/>
      <c r="T128" s="811"/>
      <c r="U128" s="812"/>
      <c r="V128" s="164"/>
    </row>
    <row r="129" spans="3:24" ht="13.9" customHeight="1">
      <c r="C129" s="182"/>
      <c r="D129" s="506"/>
      <c r="E129" s="509"/>
      <c r="F129" s="810"/>
      <c r="G129" s="811"/>
      <c r="H129" s="811"/>
      <c r="I129" s="811"/>
      <c r="J129" s="811"/>
      <c r="K129" s="811"/>
      <c r="L129" s="811"/>
      <c r="M129" s="811"/>
      <c r="N129" s="811"/>
      <c r="O129" s="811"/>
      <c r="P129" s="811"/>
      <c r="Q129" s="811"/>
      <c r="R129" s="811"/>
      <c r="S129" s="811"/>
      <c r="T129" s="811"/>
      <c r="U129" s="812"/>
      <c r="V129" s="164"/>
    </row>
    <row r="130" spans="3:24" ht="13.9" customHeight="1">
      <c r="C130" s="184"/>
      <c r="D130" s="507"/>
      <c r="E130" s="510"/>
      <c r="F130" s="818"/>
      <c r="G130" s="805"/>
      <c r="H130" s="805"/>
      <c r="I130" s="805"/>
      <c r="J130" s="805"/>
      <c r="K130" s="805"/>
      <c r="L130" s="805"/>
      <c r="M130" s="805"/>
      <c r="N130" s="805"/>
      <c r="O130" s="805"/>
      <c r="P130" s="805"/>
      <c r="Q130" s="805"/>
      <c r="R130" s="805"/>
      <c r="S130" s="805"/>
      <c r="T130" s="805"/>
      <c r="U130" s="819"/>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05" t="s">
        <v>17</v>
      </c>
      <c r="E132" s="508"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06"/>
      <c r="E133" s="509"/>
      <c r="F133" s="475" t="s">
        <v>311</v>
      </c>
      <c r="G133" s="476"/>
      <c r="H133" s="476"/>
      <c r="I133" s="476"/>
      <c r="J133" s="476"/>
      <c r="K133" s="817" t="str">
        <f>+表紙!K157</f>
        <v>0</v>
      </c>
      <c r="L133" s="817"/>
      <c r="M133" s="817"/>
      <c r="N133" s="817"/>
      <c r="O133" s="817"/>
      <c r="P133" s="183" t="s">
        <v>13</v>
      </c>
      <c r="Q133" s="512" t="s">
        <v>187</v>
      </c>
      <c r="R133" s="512"/>
      <c r="S133" s="512"/>
      <c r="T133" s="512"/>
      <c r="U133" s="513"/>
      <c r="V133" s="301"/>
      <c r="W133" s="301"/>
      <c r="X133" s="164"/>
    </row>
    <row r="134" spans="3:24" ht="37.9" customHeight="1">
      <c r="C134" s="182"/>
      <c r="D134" s="506"/>
      <c r="E134" s="509"/>
      <c r="F134" s="475" t="s">
        <v>312</v>
      </c>
      <c r="G134" s="476"/>
      <c r="H134" s="476"/>
      <c r="I134" s="476"/>
      <c r="J134" s="476"/>
      <c r="K134" s="817" t="str">
        <f>+表紙!K158</f>
        <v>0</v>
      </c>
      <c r="L134" s="817"/>
      <c r="M134" s="817"/>
      <c r="N134" s="817"/>
      <c r="O134" s="817"/>
      <c r="P134" s="183" t="s">
        <v>13</v>
      </c>
      <c r="Q134" s="512" t="s">
        <v>186</v>
      </c>
      <c r="R134" s="512"/>
      <c r="S134" s="512"/>
      <c r="T134" s="512"/>
      <c r="U134" s="513"/>
      <c r="V134" s="301"/>
      <c r="W134" s="301"/>
      <c r="X134" s="164"/>
    </row>
    <row r="135" spans="3:24" ht="13.9" customHeight="1">
      <c r="C135" s="182"/>
      <c r="D135" s="506"/>
      <c r="E135" s="509"/>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06"/>
      <c r="E136" s="509"/>
      <c r="F136" s="810" t="str">
        <f>IF(COUNTA(表紙!F160)=1,+表紙!F160,"")</f>
        <v/>
      </c>
      <c r="G136" s="811"/>
      <c r="H136" s="811"/>
      <c r="I136" s="811"/>
      <c r="J136" s="811"/>
      <c r="K136" s="811"/>
      <c r="L136" s="811"/>
      <c r="M136" s="811"/>
      <c r="N136" s="811"/>
      <c r="O136" s="811"/>
      <c r="P136" s="811"/>
      <c r="Q136" s="811"/>
      <c r="R136" s="811"/>
      <c r="S136" s="811"/>
      <c r="T136" s="811"/>
      <c r="U136" s="812"/>
      <c r="V136" s="164"/>
    </row>
    <row r="137" spans="3:24" ht="13.9" customHeight="1">
      <c r="C137" s="182"/>
      <c r="D137" s="506"/>
      <c r="E137" s="509"/>
      <c r="F137" s="810"/>
      <c r="G137" s="811"/>
      <c r="H137" s="811"/>
      <c r="I137" s="811"/>
      <c r="J137" s="811"/>
      <c r="K137" s="811"/>
      <c r="L137" s="811"/>
      <c r="M137" s="811"/>
      <c r="N137" s="811"/>
      <c r="O137" s="811"/>
      <c r="P137" s="811"/>
      <c r="Q137" s="811"/>
      <c r="R137" s="811"/>
      <c r="S137" s="811"/>
      <c r="T137" s="811"/>
      <c r="U137" s="812"/>
      <c r="V137" s="164"/>
    </row>
    <row r="138" spans="3:24" ht="13.9" customHeight="1">
      <c r="C138" s="182"/>
      <c r="D138" s="506"/>
      <c r="E138" s="509"/>
      <c r="F138" s="810"/>
      <c r="G138" s="811"/>
      <c r="H138" s="811"/>
      <c r="I138" s="811"/>
      <c r="J138" s="811"/>
      <c r="K138" s="811"/>
      <c r="L138" s="811"/>
      <c r="M138" s="811"/>
      <c r="N138" s="811"/>
      <c r="O138" s="811"/>
      <c r="P138" s="811"/>
      <c r="Q138" s="811"/>
      <c r="R138" s="811"/>
      <c r="S138" s="811"/>
      <c r="T138" s="811"/>
      <c r="U138" s="812"/>
      <c r="V138" s="164"/>
    </row>
    <row r="139" spans="3:24" ht="13.9" customHeight="1">
      <c r="C139" s="182"/>
      <c r="D139" s="506"/>
      <c r="E139" s="509"/>
      <c r="F139" s="810"/>
      <c r="G139" s="811"/>
      <c r="H139" s="811"/>
      <c r="I139" s="811"/>
      <c r="J139" s="811"/>
      <c r="K139" s="811"/>
      <c r="L139" s="811"/>
      <c r="M139" s="811"/>
      <c r="N139" s="811"/>
      <c r="O139" s="811"/>
      <c r="P139" s="811"/>
      <c r="Q139" s="811"/>
      <c r="R139" s="811"/>
      <c r="S139" s="811"/>
      <c r="T139" s="811"/>
      <c r="U139" s="812"/>
      <c r="V139" s="164"/>
    </row>
    <row r="140" spans="3:24" ht="13.9" customHeight="1">
      <c r="C140" s="182"/>
      <c r="D140" s="506"/>
      <c r="E140" s="509"/>
      <c r="F140" s="810"/>
      <c r="G140" s="811"/>
      <c r="H140" s="811"/>
      <c r="I140" s="811"/>
      <c r="J140" s="811"/>
      <c r="K140" s="811"/>
      <c r="L140" s="811"/>
      <c r="M140" s="811"/>
      <c r="N140" s="811"/>
      <c r="O140" s="811"/>
      <c r="P140" s="811"/>
      <c r="Q140" s="811"/>
      <c r="R140" s="811"/>
      <c r="S140" s="811"/>
      <c r="T140" s="811"/>
      <c r="U140" s="812"/>
      <c r="V140" s="164"/>
    </row>
    <row r="141" spans="3:24" ht="13.9" customHeight="1">
      <c r="C141" s="182"/>
      <c r="D141" s="506"/>
      <c r="E141" s="509"/>
      <c r="F141" s="810"/>
      <c r="G141" s="811"/>
      <c r="H141" s="811"/>
      <c r="I141" s="811"/>
      <c r="J141" s="811"/>
      <c r="K141" s="811"/>
      <c r="L141" s="811"/>
      <c r="M141" s="811"/>
      <c r="N141" s="811"/>
      <c r="O141" s="811"/>
      <c r="P141" s="811"/>
      <c r="Q141" s="811"/>
      <c r="R141" s="811"/>
      <c r="S141" s="811"/>
      <c r="T141" s="811"/>
      <c r="U141" s="812"/>
      <c r="V141" s="164"/>
    </row>
    <row r="142" spans="3:24" ht="13.9" customHeight="1">
      <c r="C142" s="182"/>
      <c r="D142" s="506"/>
      <c r="E142" s="509"/>
      <c r="F142" s="810"/>
      <c r="G142" s="811"/>
      <c r="H142" s="811"/>
      <c r="I142" s="811"/>
      <c r="J142" s="811"/>
      <c r="K142" s="811"/>
      <c r="L142" s="811"/>
      <c r="M142" s="811"/>
      <c r="N142" s="811"/>
      <c r="O142" s="811"/>
      <c r="P142" s="811"/>
      <c r="Q142" s="811"/>
      <c r="R142" s="811"/>
      <c r="S142" s="811"/>
      <c r="T142" s="811"/>
      <c r="U142" s="812"/>
      <c r="V142" s="164"/>
    </row>
    <row r="143" spans="3:24" ht="13.9" customHeight="1">
      <c r="C143" s="182"/>
      <c r="D143" s="507"/>
      <c r="E143" s="510"/>
      <c r="F143" s="818"/>
      <c r="G143" s="805"/>
      <c r="H143" s="805"/>
      <c r="I143" s="805"/>
      <c r="J143" s="805"/>
      <c r="K143" s="805"/>
      <c r="L143" s="805"/>
      <c r="M143" s="805"/>
      <c r="N143" s="805"/>
      <c r="O143" s="805"/>
      <c r="P143" s="805"/>
      <c r="Q143" s="805"/>
      <c r="R143" s="805"/>
      <c r="S143" s="805"/>
      <c r="T143" s="805"/>
      <c r="U143" s="819"/>
      <c r="V143" s="164"/>
    </row>
    <row r="144" spans="3:24" ht="13.9"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06"/>
      <c r="E145" s="509"/>
      <c r="F145" s="475" t="s">
        <v>313</v>
      </c>
      <c r="G145" s="476"/>
      <c r="H145" s="476"/>
      <c r="I145" s="476"/>
      <c r="J145" s="476"/>
      <c r="K145" s="817">
        <f>+表紙!K169</f>
        <v>0</v>
      </c>
      <c r="L145" s="817"/>
      <c r="M145" s="817"/>
      <c r="N145" s="817"/>
      <c r="O145" s="817"/>
      <c r="P145" s="183" t="s">
        <v>13</v>
      </c>
      <c r="Q145" s="512" t="s">
        <v>333</v>
      </c>
      <c r="R145" s="512"/>
      <c r="S145" s="512"/>
      <c r="T145" s="512"/>
      <c r="U145" s="513"/>
      <c r="V145" s="301"/>
      <c r="W145" s="301"/>
      <c r="X145" s="164"/>
    </row>
    <row r="146" spans="3:24" ht="37.9" customHeight="1">
      <c r="C146" s="182"/>
      <c r="D146" s="506"/>
      <c r="E146" s="509"/>
      <c r="F146" s="475" t="s">
        <v>314</v>
      </c>
      <c r="G146" s="476"/>
      <c r="H146" s="476"/>
      <c r="I146" s="476"/>
      <c r="J146" s="476"/>
      <c r="K146" s="817">
        <f>+表紙!K170</f>
        <v>0</v>
      </c>
      <c r="L146" s="817"/>
      <c r="M146" s="817"/>
      <c r="N146" s="817"/>
      <c r="O146" s="817"/>
      <c r="P146" s="183" t="s">
        <v>13</v>
      </c>
      <c r="Q146" s="512" t="s">
        <v>334</v>
      </c>
      <c r="R146" s="512"/>
      <c r="S146" s="512"/>
      <c r="T146" s="512"/>
      <c r="U146" s="513"/>
      <c r="V146" s="301"/>
      <c r="W146" s="301"/>
      <c r="X146" s="164"/>
    </row>
    <row r="147" spans="3:24" ht="15" customHeight="1">
      <c r="C147" s="182"/>
      <c r="D147" s="506"/>
      <c r="E147" s="509"/>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06"/>
      <c r="E148" s="509"/>
      <c r="F148" s="810" t="str">
        <f>IF(COUNTA(表紙!F172)=1,+表紙!F172,"")</f>
        <v/>
      </c>
      <c r="G148" s="811"/>
      <c r="H148" s="811"/>
      <c r="I148" s="811"/>
      <c r="J148" s="811"/>
      <c r="K148" s="811"/>
      <c r="L148" s="811"/>
      <c r="M148" s="811"/>
      <c r="N148" s="811"/>
      <c r="O148" s="811"/>
      <c r="P148" s="811"/>
      <c r="Q148" s="811"/>
      <c r="R148" s="811"/>
      <c r="S148" s="811"/>
      <c r="T148" s="811"/>
      <c r="U148" s="812"/>
      <c r="V148" s="164"/>
    </row>
    <row r="149" spans="3:24" ht="13.9" customHeight="1">
      <c r="C149" s="182"/>
      <c r="D149" s="506"/>
      <c r="E149" s="509"/>
      <c r="F149" s="810"/>
      <c r="G149" s="811"/>
      <c r="H149" s="811"/>
      <c r="I149" s="811"/>
      <c r="J149" s="811"/>
      <c r="K149" s="811"/>
      <c r="L149" s="811"/>
      <c r="M149" s="811"/>
      <c r="N149" s="811"/>
      <c r="O149" s="811"/>
      <c r="P149" s="811"/>
      <c r="Q149" s="811"/>
      <c r="R149" s="811"/>
      <c r="S149" s="811"/>
      <c r="T149" s="811"/>
      <c r="U149" s="812"/>
      <c r="V149" s="164"/>
    </row>
    <row r="150" spans="3:24" ht="13.9" customHeight="1">
      <c r="C150" s="182"/>
      <c r="D150" s="506"/>
      <c r="E150" s="509"/>
      <c r="F150" s="810"/>
      <c r="G150" s="811"/>
      <c r="H150" s="811"/>
      <c r="I150" s="811"/>
      <c r="J150" s="811"/>
      <c r="K150" s="811"/>
      <c r="L150" s="811"/>
      <c r="M150" s="811"/>
      <c r="N150" s="811"/>
      <c r="O150" s="811"/>
      <c r="P150" s="811"/>
      <c r="Q150" s="811"/>
      <c r="R150" s="811"/>
      <c r="S150" s="811"/>
      <c r="T150" s="811"/>
      <c r="U150" s="812"/>
      <c r="V150" s="164"/>
    </row>
    <row r="151" spans="3:24" ht="13.9" customHeight="1">
      <c r="C151" s="182"/>
      <c r="D151" s="506"/>
      <c r="E151" s="509"/>
      <c r="F151" s="810"/>
      <c r="G151" s="811"/>
      <c r="H151" s="811"/>
      <c r="I151" s="811"/>
      <c r="J151" s="811"/>
      <c r="K151" s="811"/>
      <c r="L151" s="811"/>
      <c r="M151" s="811"/>
      <c r="N151" s="811"/>
      <c r="O151" s="811"/>
      <c r="P151" s="811"/>
      <c r="Q151" s="811"/>
      <c r="R151" s="811"/>
      <c r="S151" s="811"/>
      <c r="T151" s="811"/>
      <c r="U151" s="812"/>
      <c r="V151" s="164"/>
    </row>
    <row r="152" spans="3:24" ht="13.9" customHeight="1">
      <c r="C152" s="182"/>
      <c r="D152" s="506"/>
      <c r="E152" s="509"/>
      <c r="F152" s="810"/>
      <c r="G152" s="811"/>
      <c r="H152" s="811"/>
      <c r="I152" s="811"/>
      <c r="J152" s="811"/>
      <c r="K152" s="811"/>
      <c r="L152" s="811"/>
      <c r="M152" s="811"/>
      <c r="N152" s="811"/>
      <c r="O152" s="811"/>
      <c r="P152" s="811"/>
      <c r="Q152" s="811"/>
      <c r="R152" s="811"/>
      <c r="S152" s="811"/>
      <c r="T152" s="811"/>
      <c r="U152" s="812"/>
      <c r="V152" s="164"/>
    </row>
    <row r="153" spans="3:24" ht="13.9" customHeight="1">
      <c r="C153" s="182"/>
      <c r="D153" s="506"/>
      <c r="E153" s="509"/>
      <c r="F153" s="810"/>
      <c r="G153" s="811"/>
      <c r="H153" s="811"/>
      <c r="I153" s="811"/>
      <c r="J153" s="811"/>
      <c r="K153" s="811"/>
      <c r="L153" s="811"/>
      <c r="M153" s="811"/>
      <c r="N153" s="811"/>
      <c r="O153" s="811"/>
      <c r="P153" s="811"/>
      <c r="Q153" s="811"/>
      <c r="R153" s="811"/>
      <c r="S153" s="811"/>
      <c r="T153" s="811"/>
      <c r="U153" s="812"/>
      <c r="V153" s="164"/>
    </row>
    <row r="154" spans="3:24" ht="13.9" customHeight="1">
      <c r="C154" s="182"/>
      <c r="D154" s="506"/>
      <c r="E154" s="509"/>
      <c r="F154" s="810"/>
      <c r="G154" s="811"/>
      <c r="H154" s="811"/>
      <c r="I154" s="811"/>
      <c r="J154" s="811"/>
      <c r="K154" s="811"/>
      <c r="L154" s="811"/>
      <c r="M154" s="811"/>
      <c r="N154" s="811"/>
      <c r="O154" s="811"/>
      <c r="P154" s="811"/>
      <c r="Q154" s="811"/>
      <c r="R154" s="811"/>
      <c r="S154" s="811"/>
      <c r="T154" s="811"/>
      <c r="U154" s="812"/>
      <c r="V154" s="164"/>
    </row>
    <row r="155" spans="3:24" ht="13.9" customHeight="1">
      <c r="C155" s="184"/>
      <c r="D155" s="507"/>
      <c r="E155" s="510"/>
      <c r="F155" s="818"/>
      <c r="G155" s="805"/>
      <c r="H155" s="805"/>
      <c r="I155" s="805"/>
      <c r="J155" s="805"/>
      <c r="K155" s="805"/>
      <c r="L155" s="805"/>
      <c r="M155" s="805"/>
      <c r="N155" s="805"/>
      <c r="O155" s="805"/>
      <c r="P155" s="805"/>
      <c r="Q155" s="805"/>
      <c r="R155" s="805"/>
      <c r="S155" s="805"/>
      <c r="T155" s="805"/>
      <c r="U155" s="819"/>
      <c r="V155" s="164"/>
    </row>
    <row r="156" spans="3:24" ht="18" customHeight="1">
      <c r="C156" s="461" t="s">
        <v>392</v>
      </c>
      <c r="D156" s="461"/>
      <c r="E156" s="461"/>
      <c r="F156" s="461"/>
      <c r="G156" s="461"/>
      <c r="H156" s="461"/>
      <c r="I156" s="461"/>
      <c r="J156" s="461"/>
      <c r="K156" s="461"/>
      <c r="L156" s="461"/>
      <c r="M156" s="461"/>
      <c r="N156" s="461"/>
      <c r="O156" s="461"/>
      <c r="P156" s="461"/>
      <c r="Q156" s="461"/>
      <c r="R156" s="461"/>
      <c r="S156" s="461"/>
      <c r="T156" s="461"/>
      <c r="U156" s="461"/>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05" t="s">
        <v>17</v>
      </c>
      <c r="E158" s="514"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06"/>
      <c r="E159" s="515"/>
      <c r="F159" s="475" t="s">
        <v>319</v>
      </c>
      <c r="G159" s="476"/>
      <c r="H159" s="476"/>
      <c r="I159" s="476"/>
      <c r="J159" s="476"/>
      <c r="K159" s="817" t="str">
        <f>+表紙!K183</f>
        <v>0</v>
      </c>
      <c r="L159" s="817"/>
      <c r="M159" s="817"/>
      <c r="N159" s="817"/>
      <c r="O159" s="817"/>
      <c r="P159" s="183" t="s">
        <v>13</v>
      </c>
      <c r="Q159" s="512" t="s">
        <v>335</v>
      </c>
      <c r="R159" s="512"/>
      <c r="S159" s="512"/>
      <c r="T159" s="512"/>
      <c r="U159" s="513"/>
      <c r="V159" s="301"/>
      <c r="W159" s="301"/>
      <c r="X159" s="164"/>
    </row>
    <row r="160" spans="3:24" ht="13.9" customHeight="1">
      <c r="C160" s="182"/>
      <c r="D160" s="506"/>
      <c r="E160" s="515"/>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06"/>
      <c r="E161" s="515"/>
      <c r="F161" s="810" t="str">
        <f>IF(COUNTA(表紙!F185)=1,+表紙!F185,"")</f>
        <v/>
      </c>
      <c r="G161" s="811"/>
      <c r="H161" s="811"/>
      <c r="I161" s="811"/>
      <c r="J161" s="811"/>
      <c r="K161" s="811"/>
      <c r="L161" s="811"/>
      <c r="M161" s="811"/>
      <c r="N161" s="811"/>
      <c r="O161" s="811"/>
      <c r="P161" s="811"/>
      <c r="Q161" s="811"/>
      <c r="R161" s="811"/>
      <c r="S161" s="811"/>
      <c r="T161" s="811"/>
      <c r="U161" s="812"/>
      <c r="V161" s="164"/>
    </row>
    <row r="162" spans="3:24" ht="13.9" customHeight="1">
      <c r="C162" s="182"/>
      <c r="D162" s="506"/>
      <c r="E162" s="515"/>
      <c r="F162" s="810"/>
      <c r="G162" s="811"/>
      <c r="H162" s="811"/>
      <c r="I162" s="811"/>
      <c r="J162" s="811"/>
      <c r="K162" s="811"/>
      <c r="L162" s="811"/>
      <c r="M162" s="811"/>
      <c r="N162" s="811"/>
      <c r="O162" s="811"/>
      <c r="P162" s="811"/>
      <c r="Q162" s="811"/>
      <c r="R162" s="811"/>
      <c r="S162" s="811"/>
      <c r="T162" s="811"/>
      <c r="U162" s="812"/>
      <c r="V162" s="164"/>
    </row>
    <row r="163" spans="3:24" ht="13.9" customHeight="1">
      <c r="C163" s="182"/>
      <c r="D163" s="506"/>
      <c r="E163" s="515"/>
      <c r="F163" s="810"/>
      <c r="G163" s="811"/>
      <c r="H163" s="811"/>
      <c r="I163" s="811"/>
      <c r="J163" s="811"/>
      <c r="K163" s="811"/>
      <c r="L163" s="811"/>
      <c r="M163" s="811"/>
      <c r="N163" s="811"/>
      <c r="O163" s="811"/>
      <c r="P163" s="811"/>
      <c r="Q163" s="811"/>
      <c r="R163" s="811"/>
      <c r="S163" s="811"/>
      <c r="T163" s="811"/>
      <c r="U163" s="812"/>
      <c r="V163" s="164"/>
    </row>
    <row r="164" spans="3:24" ht="13.9" customHeight="1">
      <c r="C164" s="182"/>
      <c r="D164" s="506"/>
      <c r="E164" s="515"/>
      <c r="F164" s="810"/>
      <c r="G164" s="811"/>
      <c r="H164" s="811"/>
      <c r="I164" s="811"/>
      <c r="J164" s="811"/>
      <c r="K164" s="811"/>
      <c r="L164" s="811"/>
      <c r="M164" s="811"/>
      <c r="N164" s="811"/>
      <c r="O164" s="811"/>
      <c r="P164" s="811"/>
      <c r="Q164" s="811"/>
      <c r="R164" s="811"/>
      <c r="S164" s="811"/>
      <c r="T164" s="811"/>
      <c r="U164" s="812"/>
      <c r="V164" s="164"/>
    </row>
    <row r="165" spans="3:24" ht="13.9" customHeight="1">
      <c r="C165" s="182"/>
      <c r="D165" s="506"/>
      <c r="E165" s="515"/>
      <c r="F165" s="810"/>
      <c r="G165" s="811"/>
      <c r="H165" s="811"/>
      <c r="I165" s="811"/>
      <c r="J165" s="811"/>
      <c r="K165" s="811"/>
      <c r="L165" s="811"/>
      <c r="M165" s="811"/>
      <c r="N165" s="811"/>
      <c r="O165" s="811"/>
      <c r="P165" s="811"/>
      <c r="Q165" s="811"/>
      <c r="R165" s="811"/>
      <c r="S165" s="811"/>
      <c r="T165" s="811"/>
      <c r="U165" s="812"/>
      <c r="V165" s="164"/>
    </row>
    <row r="166" spans="3:24" ht="13.9" customHeight="1">
      <c r="C166" s="182"/>
      <c r="D166" s="506"/>
      <c r="E166" s="515"/>
      <c r="F166" s="810"/>
      <c r="G166" s="811"/>
      <c r="H166" s="811"/>
      <c r="I166" s="811"/>
      <c r="J166" s="811"/>
      <c r="K166" s="811"/>
      <c r="L166" s="811"/>
      <c r="M166" s="811"/>
      <c r="N166" s="811"/>
      <c r="O166" s="811"/>
      <c r="P166" s="811"/>
      <c r="Q166" s="811"/>
      <c r="R166" s="811"/>
      <c r="S166" s="811"/>
      <c r="T166" s="811"/>
      <c r="U166" s="812"/>
      <c r="V166" s="164"/>
    </row>
    <row r="167" spans="3:24" ht="13.9" customHeight="1">
      <c r="C167" s="182"/>
      <c r="D167" s="506"/>
      <c r="E167" s="515"/>
      <c r="F167" s="810"/>
      <c r="G167" s="811"/>
      <c r="H167" s="811"/>
      <c r="I167" s="811"/>
      <c r="J167" s="811"/>
      <c r="K167" s="811"/>
      <c r="L167" s="811"/>
      <c r="M167" s="811"/>
      <c r="N167" s="811"/>
      <c r="O167" s="811"/>
      <c r="P167" s="811"/>
      <c r="Q167" s="811"/>
      <c r="R167" s="811"/>
      <c r="S167" s="811"/>
      <c r="T167" s="811"/>
      <c r="U167" s="812"/>
      <c r="V167" s="164"/>
    </row>
    <row r="168" spans="3:24" ht="13.9" customHeight="1">
      <c r="C168" s="182"/>
      <c r="D168" s="506"/>
      <c r="E168" s="515"/>
      <c r="F168" s="810"/>
      <c r="G168" s="811"/>
      <c r="H168" s="811"/>
      <c r="I168" s="811"/>
      <c r="J168" s="811"/>
      <c r="K168" s="811"/>
      <c r="L168" s="811"/>
      <c r="M168" s="811"/>
      <c r="N168" s="811"/>
      <c r="O168" s="811"/>
      <c r="P168" s="811"/>
      <c r="Q168" s="811"/>
      <c r="R168" s="811"/>
      <c r="S168" s="811"/>
      <c r="T168" s="811"/>
      <c r="U168" s="812"/>
      <c r="V168" s="164"/>
    </row>
    <row r="169" spans="3:24" ht="13.9" customHeight="1">
      <c r="C169" s="182"/>
      <c r="D169" s="507"/>
      <c r="E169" s="516"/>
      <c r="F169" s="818"/>
      <c r="G169" s="805"/>
      <c r="H169" s="805"/>
      <c r="I169" s="805"/>
      <c r="J169" s="805"/>
      <c r="K169" s="805"/>
      <c r="L169" s="805"/>
      <c r="M169" s="805"/>
      <c r="N169" s="805"/>
      <c r="O169" s="805"/>
      <c r="P169" s="805"/>
      <c r="Q169" s="805"/>
      <c r="R169" s="805"/>
      <c r="S169" s="805"/>
      <c r="T169" s="805"/>
      <c r="U169" s="819"/>
      <c r="V169" s="164"/>
    </row>
    <row r="170" spans="3:24" ht="15" customHeight="1">
      <c r="C170" s="182"/>
      <c r="D170" s="505" t="s">
        <v>19</v>
      </c>
      <c r="E170" s="508"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06"/>
      <c r="E171" s="509"/>
      <c r="F171" s="475" t="s">
        <v>320</v>
      </c>
      <c r="G171" s="476"/>
      <c r="H171" s="476"/>
      <c r="I171" s="476"/>
      <c r="J171" s="476"/>
      <c r="K171" s="817">
        <f>+表紙!K195</f>
        <v>0</v>
      </c>
      <c r="L171" s="817"/>
      <c r="M171" s="817"/>
      <c r="N171" s="817"/>
      <c r="O171" s="817"/>
      <c r="P171" s="178" t="s">
        <v>13</v>
      </c>
      <c r="Q171" s="512" t="s">
        <v>336</v>
      </c>
      <c r="R171" s="512"/>
      <c r="S171" s="512"/>
      <c r="T171" s="512"/>
      <c r="U171" s="513"/>
      <c r="V171" s="301"/>
      <c r="W171" s="301"/>
      <c r="X171" s="164"/>
    </row>
    <row r="172" spans="3:24" ht="15" customHeight="1">
      <c r="C172" s="182"/>
      <c r="D172" s="506"/>
      <c r="E172" s="509"/>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06"/>
      <c r="E173" s="509"/>
      <c r="F173" s="810" t="str">
        <f>IF(COUNTA(表紙!F197)=1,+表紙!F197,"")</f>
        <v/>
      </c>
      <c r="G173" s="811"/>
      <c r="H173" s="811"/>
      <c r="I173" s="811"/>
      <c r="J173" s="811"/>
      <c r="K173" s="811"/>
      <c r="L173" s="811"/>
      <c r="M173" s="811"/>
      <c r="N173" s="811"/>
      <c r="O173" s="811"/>
      <c r="P173" s="811"/>
      <c r="Q173" s="811"/>
      <c r="R173" s="811"/>
      <c r="S173" s="811"/>
      <c r="T173" s="811"/>
      <c r="U173" s="812"/>
      <c r="V173" s="164"/>
    </row>
    <row r="174" spans="3:24" ht="13.9" customHeight="1">
      <c r="C174" s="182"/>
      <c r="D174" s="506"/>
      <c r="E174" s="509"/>
      <c r="F174" s="810"/>
      <c r="G174" s="811"/>
      <c r="H174" s="811"/>
      <c r="I174" s="811"/>
      <c r="J174" s="811"/>
      <c r="K174" s="811"/>
      <c r="L174" s="811"/>
      <c r="M174" s="811"/>
      <c r="N174" s="811"/>
      <c r="O174" s="811"/>
      <c r="P174" s="811"/>
      <c r="Q174" s="811"/>
      <c r="R174" s="811"/>
      <c r="S174" s="811"/>
      <c r="T174" s="811"/>
      <c r="U174" s="812"/>
      <c r="V174" s="164"/>
    </row>
    <row r="175" spans="3:24" ht="13.9" customHeight="1">
      <c r="C175" s="182"/>
      <c r="D175" s="506"/>
      <c r="E175" s="509"/>
      <c r="F175" s="810"/>
      <c r="G175" s="811"/>
      <c r="H175" s="811"/>
      <c r="I175" s="811"/>
      <c r="J175" s="811"/>
      <c r="K175" s="811"/>
      <c r="L175" s="811"/>
      <c r="M175" s="811"/>
      <c r="N175" s="811"/>
      <c r="O175" s="811"/>
      <c r="P175" s="811"/>
      <c r="Q175" s="811"/>
      <c r="R175" s="811"/>
      <c r="S175" s="811"/>
      <c r="T175" s="811"/>
      <c r="U175" s="812"/>
      <c r="V175" s="164"/>
    </row>
    <row r="176" spans="3:24" ht="13.9" customHeight="1">
      <c r="C176" s="182"/>
      <c r="D176" s="506"/>
      <c r="E176" s="509"/>
      <c r="F176" s="810"/>
      <c r="G176" s="811"/>
      <c r="H176" s="811"/>
      <c r="I176" s="811"/>
      <c r="J176" s="811"/>
      <c r="K176" s="811"/>
      <c r="L176" s="811"/>
      <c r="M176" s="811"/>
      <c r="N176" s="811"/>
      <c r="O176" s="811"/>
      <c r="P176" s="811"/>
      <c r="Q176" s="811"/>
      <c r="R176" s="811"/>
      <c r="S176" s="811"/>
      <c r="T176" s="811"/>
      <c r="U176" s="812"/>
      <c r="V176" s="164"/>
    </row>
    <row r="177" spans="3:24" ht="13.9" customHeight="1">
      <c r="C177" s="182"/>
      <c r="D177" s="506"/>
      <c r="E177" s="509"/>
      <c r="F177" s="810"/>
      <c r="G177" s="811"/>
      <c r="H177" s="811"/>
      <c r="I177" s="811"/>
      <c r="J177" s="811"/>
      <c r="K177" s="811"/>
      <c r="L177" s="811"/>
      <c r="M177" s="811"/>
      <c r="N177" s="811"/>
      <c r="O177" s="811"/>
      <c r="P177" s="811"/>
      <c r="Q177" s="811"/>
      <c r="R177" s="811"/>
      <c r="S177" s="811"/>
      <c r="T177" s="811"/>
      <c r="U177" s="812"/>
      <c r="V177" s="164"/>
    </row>
    <row r="178" spans="3:24" ht="13.9" customHeight="1">
      <c r="C178" s="182"/>
      <c r="D178" s="506"/>
      <c r="E178" s="509"/>
      <c r="F178" s="810"/>
      <c r="G178" s="811"/>
      <c r="H178" s="811"/>
      <c r="I178" s="811"/>
      <c r="J178" s="811"/>
      <c r="K178" s="811"/>
      <c r="L178" s="811"/>
      <c r="M178" s="811"/>
      <c r="N178" s="811"/>
      <c r="O178" s="811"/>
      <c r="P178" s="811"/>
      <c r="Q178" s="811"/>
      <c r="R178" s="811"/>
      <c r="S178" s="811"/>
      <c r="T178" s="811"/>
      <c r="U178" s="812"/>
      <c r="V178" s="164"/>
    </row>
    <row r="179" spans="3:24" ht="13.9" customHeight="1">
      <c r="C179" s="182"/>
      <c r="D179" s="506"/>
      <c r="E179" s="509"/>
      <c r="F179" s="810"/>
      <c r="G179" s="811"/>
      <c r="H179" s="811"/>
      <c r="I179" s="811"/>
      <c r="J179" s="811"/>
      <c r="K179" s="811"/>
      <c r="L179" s="811"/>
      <c r="M179" s="811"/>
      <c r="N179" s="811"/>
      <c r="O179" s="811"/>
      <c r="P179" s="811"/>
      <c r="Q179" s="811"/>
      <c r="R179" s="811"/>
      <c r="S179" s="811"/>
      <c r="T179" s="811"/>
      <c r="U179" s="812"/>
      <c r="V179" s="164"/>
    </row>
    <row r="180" spans="3:24" ht="13.9" customHeight="1">
      <c r="C180" s="182"/>
      <c r="D180" s="506"/>
      <c r="E180" s="509"/>
      <c r="F180" s="810"/>
      <c r="G180" s="811"/>
      <c r="H180" s="811"/>
      <c r="I180" s="811"/>
      <c r="J180" s="811"/>
      <c r="K180" s="811"/>
      <c r="L180" s="811"/>
      <c r="M180" s="811"/>
      <c r="N180" s="811"/>
      <c r="O180" s="811"/>
      <c r="P180" s="811"/>
      <c r="Q180" s="811"/>
      <c r="R180" s="811"/>
      <c r="S180" s="811"/>
      <c r="T180" s="811"/>
      <c r="U180" s="812"/>
      <c r="V180" s="164"/>
    </row>
    <row r="181" spans="3:24" ht="13.9" customHeight="1">
      <c r="C181" s="184"/>
      <c r="D181" s="507"/>
      <c r="E181" s="510"/>
      <c r="F181" s="818"/>
      <c r="G181" s="805"/>
      <c r="H181" s="805"/>
      <c r="I181" s="805"/>
      <c r="J181" s="805"/>
      <c r="K181" s="805"/>
      <c r="L181" s="805"/>
      <c r="M181" s="805"/>
      <c r="N181" s="805"/>
      <c r="O181" s="805"/>
      <c r="P181" s="805"/>
      <c r="Q181" s="805"/>
      <c r="R181" s="805"/>
      <c r="S181" s="805"/>
      <c r="T181" s="805"/>
      <c r="U181" s="819"/>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05" t="s">
        <v>17</v>
      </c>
      <c r="E183" s="508"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06"/>
      <c r="E184" s="509"/>
      <c r="F184" s="487" t="s">
        <v>188</v>
      </c>
      <c r="G184" s="488"/>
      <c r="H184" s="488"/>
      <c r="I184" s="488"/>
      <c r="J184" s="488"/>
      <c r="K184" s="817">
        <f>+表紙!K208</f>
        <v>103.03</v>
      </c>
      <c r="L184" s="817"/>
      <c r="M184" s="817"/>
      <c r="N184" s="817"/>
      <c r="O184" s="817"/>
      <c r="P184" s="185" t="s">
        <v>13</v>
      </c>
      <c r="Q184" s="463" t="s">
        <v>212</v>
      </c>
      <c r="R184" s="464"/>
      <c r="S184" s="464"/>
      <c r="T184" s="464"/>
      <c r="U184" s="465"/>
      <c r="V184" s="301"/>
      <c r="W184" s="301"/>
      <c r="X184" s="164"/>
    </row>
    <row r="185" spans="3:24" ht="43.15" customHeight="1">
      <c r="C185" s="182"/>
      <c r="D185" s="506"/>
      <c r="E185" s="509"/>
      <c r="F185" s="258"/>
      <c r="G185" s="475" t="s">
        <v>164</v>
      </c>
      <c r="H185" s="476"/>
      <c r="I185" s="476"/>
      <c r="J185" s="476"/>
      <c r="K185" s="817" t="str">
        <f>+表紙!K209</f>
        <v>0</v>
      </c>
      <c r="L185" s="817"/>
      <c r="M185" s="817"/>
      <c r="N185" s="817"/>
      <c r="O185" s="817"/>
      <c r="P185" s="243" t="s">
        <v>13</v>
      </c>
      <c r="Q185" s="466"/>
      <c r="R185" s="467"/>
      <c r="S185" s="467"/>
      <c r="T185" s="467"/>
      <c r="U185" s="468"/>
      <c r="V185" s="301"/>
      <c r="W185" s="301"/>
      <c r="X185" s="164"/>
    </row>
    <row r="186" spans="3:24" ht="43.15" customHeight="1">
      <c r="C186" s="182"/>
      <c r="D186" s="506"/>
      <c r="E186" s="509"/>
      <c r="F186" s="258"/>
      <c r="G186" s="475" t="s">
        <v>165</v>
      </c>
      <c r="H186" s="476"/>
      <c r="I186" s="476"/>
      <c r="J186" s="476"/>
      <c r="K186" s="817">
        <f>+表紙!K210</f>
        <v>103.03</v>
      </c>
      <c r="L186" s="817"/>
      <c r="M186" s="817"/>
      <c r="N186" s="817"/>
      <c r="O186" s="817"/>
      <c r="P186" s="243" t="s">
        <v>13</v>
      </c>
      <c r="Q186" s="466"/>
      <c r="R186" s="467"/>
      <c r="S186" s="467"/>
      <c r="T186" s="467"/>
      <c r="U186" s="468"/>
      <c r="V186" s="301"/>
      <c r="W186" s="301"/>
      <c r="X186" s="164"/>
    </row>
    <row r="187" spans="3:24" ht="43.15" customHeight="1">
      <c r="C187" s="182"/>
      <c r="D187" s="506"/>
      <c r="E187" s="509"/>
      <c r="F187" s="258"/>
      <c r="G187" s="475" t="s">
        <v>374</v>
      </c>
      <c r="H187" s="476"/>
      <c r="I187" s="476"/>
      <c r="J187" s="476"/>
      <c r="K187" s="817" t="str">
        <f>+表紙!K211</f>
        <v>0</v>
      </c>
      <c r="L187" s="817"/>
      <c r="M187" s="817"/>
      <c r="N187" s="817"/>
      <c r="O187" s="817"/>
      <c r="P187" s="243" t="s">
        <v>13</v>
      </c>
      <c r="Q187" s="466"/>
      <c r="R187" s="467"/>
      <c r="S187" s="467"/>
      <c r="T187" s="467"/>
      <c r="U187" s="468"/>
      <c r="V187" s="301"/>
      <c r="W187" s="301"/>
      <c r="X187" s="164"/>
    </row>
    <row r="188" spans="3:24" ht="43.15" customHeight="1">
      <c r="C188" s="182"/>
      <c r="D188" s="506"/>
      <c r="E188" s="509"/>
      <c r="F188" s="259"/>
      <c r="G188" s="475" t="s">
        <v>375</v>
      </c>
      <c r="H188" s="476"/>
      <c r="I188" s="476"/>
      <c r="J188" s="476"/>
      <c r="K188" s="817" t="str">
        <f>+表紙!K212</f>
        <v>0</v>
      </c>
      <c r="L188" s="817"/>
      <c r="M188" s="817"/>
      <c r="N188" s="817"/>
      <c r="O188" s="817"/>
      <c r="P188" s="243" t="s">
        <v>13</v>
      </c>
      <c r="Q188" s="469"/>
      <c r="R188" s="470"/>
      <c r="S188" s="470"/>
      <c r="T188" s="470"/>
      <c r="U188" s="471"/>
      <c r="V188" s="301"/>
      <c r="W188" s="301"/>
      <c r="X188" s="164"/>
    </row>
    <row r="189" spans="3:24" ht="13.9" customHeight="1">
      <c r="C189" s="182"/>
      <c r="D189" s="506"/>
      <c r="E189" s="509"/>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06"/>
      <c r="E190" s="509"/>
      <c r="F190" s="810" t="str">
        <f>IF(COUNTA(表紙!F214)=1,+表紙!F214,"")</f>
        <v/>
      </c>
      <c r="G190" s="811"/>
      <c r="H190" s="811"/>
      <c r="I190" s="811"/>
      <c r="J190" s="811"/>
      <c r="K190" s="811"/>
      <c r="L190" s="811"/>
      <c r="M190" s="811"/>
      <c r="N190" s="811"/>
      <c r="O190" s="811"/>
      <c r="P190" s="811"/>
      <c r="Q190" s="811"/>
      <c r="R190" s="811"/>
      <c r="S190" s="811"/>
      <c r="T190" s="811"/>
      <c r="U190" s="812"/>
      <c r="V190" s="164"/>
    </row>
    <row r="191" spans="3:24" ht="13.9" customHeight="1">
      <c r="C191" s="182"/>
      <c r="D191" s="506"/>
      <c r="E191" s="509"/>
      <c r="F191" s="810"/>
      <c r="G191" s="811"/>
      <c r="H191" s="811"/>
      <c r="I191" s="811"/>
      <c r="J191" s="811"/>
      <c r="K191" s="811"/>
      <c r="L191" s="811"/>
      <c r="M191" s="811"/>
      <c r="N191" s="811"/>
      <c r="O191" s="811"/>
      <c r="P191" s="811"/>
      <c r="Q191" s="811"/>
      <c r="R191" s="811"/>
      <c r="S191" s="811"/>
      <c r="T191" s="811"/>
      <c r="U191" s="812"/>
      <c r="V191" s="164"/>
    </row>
    <row r="192" spans="3:24" ht="13.9" customHeight="1">
      <c r="C192" s="182"/>
      <c r="D192" s="506"/>
      <c r="E192" s="509"/>
      <c r="F192" s="810"/>
      <c r="G192" s="811"/>
      <c r="H192" s="811"/>
      <c r="I192" s="811"/>
      <c r="J192" s="811"/>
      <c r="K192" s="811"/>
      <c r="L192" s="811"/>
      <c r="M192" s="811"/>
      <c r="N192" s="811"/>
      <c r="O192" s="811"/>
      <c r="P192" s="811"/>
      <c r="Q192" s="811"/>
      <c r="R192" s="811"/>
      <c r="S192" s="811"/>
      <c r="T192" s="811"/>
      <c r="U192" s="812"/>
      <c r="V192" s="164"/>
    </row>
    <row r="193" spans="3:24" ht="13.9" customHeight="1">
      <c r="C193" s="182"/>
      <c r="D193" s="506"/>
      <c r="E193" s="509"/>
      <c r="F193" s="810"/>
      <c r="G193" s="811"/>
      <c r="H193" s="811"/>
      <c r="I193" s="811"/>
      <c r="J193" s="811"/>
      <c r="K193" s="811"/>
      <c r="L193" s="811"/>
      <c r="M193" s="811"/>
      <c r="N193" s="811"/>
      <c r="O193" s="811"/>
      <c r="P193" s="811"/>
      <c r="Q193" s="811"/>
      <c r="R193" s="811"/>
      <c r="S193" s="811"/>
      <c r="T193" s="811"/>
      <c r="U193" s="812"/>
      <c r="V193" s="164"/>
    </row>
    <row r="194" spans="3:24" ht="13.9" customHeight="1">
      <c r="C194" s="182"/>
      <c r="D194" s="506"/>
      <c r="E194" s="509"/>
      <c r="F194" s="810"/>
      <c r="G194" s="811"/>
      <c r="H194" s="811"/>
      <c r="I194" s="811"/>
      <c r="J194" s="811"/>
      <c r="K194" s="811"/>
      <c r="L194" s="811"/>
      <c r="M194" s="811"/>
      <c r="N194" s="811"/>
      <c r="O194" s="811"/>
      <c r="P194" s="811"/>
      <c r="Q194" s="811"/>
      <c r="R194" s="811"/>
      <c r="S194" s="811"/>
      <c r="T194" s="811"/>
      <c r="U194" s="812"/>
      <c r="V194" s="164"/>
    </row>
    <row r="195" spans="3:24" ht="13.9" customHeight="1">
      <c r="C195" s="182"/>
      <c r="D195" s="506"/>
      <c r="E195" s="509"/>
      <c r="F195" s="810"/>
      <c r="G195" s="811"/>
      <c r="H195" s="811"/>
      <c r="I195" s="811"/>
      <c r="J195" s="811"/>
      <c r="K195" s="811"/>
      <c r="L195" s="811"/>
      <c r="M195" s="811"/>
      <c r="N195" s="811"/>
      <c r="O195" s="811"/>
      <c r="P195" s="811"/>
      <c r="Q195" s="811"/>
      <c r="R195" s="811"/>
      <c r="S195" s="811"/>
      <c r="T195" s="811"/>
      <c r="U195" s="812"/>
      <c r="V195" s="164"/>
    </row>
    <row r="196" spans="3:24" ht="13.9" customHeight="1">
      <c r="C196" s="182"/>
      <c r="D196" s="506"/>
      <c r="E196" s="509"/>
      <c r="F196" s="810"/>
      <c r="G196" s="811"/>
      <c r="H196" s="811"/>
      <c r="I196" s="811"/>
      <c r="J196" s="811"/>
      <c r="K196" s="811"/>
      <c r="L196" s="811"/>
      <c r="M196" s="811"/>
      <c r="N196" s="811"/>
      <c r="O196" s="811"/>
      <c r="P196" s="811"/>
      <c r="Q196" s="811"/>
      <c r="R196" s="811"/>
      <c r="S196" s="811"/>
      <c r="T196" s="811"/>
      <c r="U196" s="812"/>
      <c r="V196" s="164"/>
    </row>
    <row r="197" spans="3:24" ht="13.9" customHeight="1">
      <c r="C197" s="182"/>
      <c r="D197" s="506"/>
      <c r="E197" s="509"/>
      <c r="F197" s="810"/>
      <c r="G197" s="811"/>
      <c r="H197" s="811"/>
      <c r="I197" s="811"/>
      <c r="J197" s="811"/>
      <c r="K197" s="811"/>
      <c r="L197" s="811"/>
      <c r="M197" s="811"/>
      <c r="N197" s="811"/>
      <c r="O197" s="811"/>
      <c r="P197" s="811"/>
      <c r="Q197" s="811"/>
      <c r="R197" s="811"/>
      <c r="S197" s="811"/>
      <c r="T197" s="811"/>
      <c r="U197" s="812"/>
      <c r="V197" s="164"/>
    </row>
    <row r="198" spans="3:24" ht="13.9" customHeight="1">
      <c r="C198" s="184"/>
      <c r="D198" s="507"/>
      <c r="E198" s="510"/>
      <c r="F198" s="818"/>
      <c r="G198" s="805"/>
      <c r="H198" s="805"/>
      <c r="I198" s="805"/>
      <c r="J198" s="805"/>
      <c r="K198" s="805"/>
      <c r="L198" s="805"/>
      <c r="M198" s="805"/>
      <c r="N198" s="805"/>
      <c r="O198" s="805"/>
      <c r="P198" s="805"/>
      <c r="Q198" s="805"/>
      <c r="R198" s="805"/>
      <c r="S198" s="805"/>
      <c r="T198" s="805"/>
      <c r="U198" s="819"/>
      <c r="V198" s="164"/>
    </row>
    <row r="199" spans="3:24" ht="18" customHeight="1">
      <c r="C199" s="461" t="s">
        <v>393</v>
      </c>
      <c r="D199" s="461"/>
      <c r="E199" s="461"/>
      <c r="F199" s="461"/>
      <c r="G199" s="461"/>
      <c r="H199" s="461"/>
      <c r="I199" s="461"/>
      <c r="J199" s="461"/>
      <c r="K199" s="461"/>
      <c r="L199" s="461"/>
      <c r="M199" s="461"/>
      <c r="N199" s="461"/>
      <c r="O199" s="461"/>
      <c r="P199" s="461"/>
      <c r="Q199" s="461"/>
      <c r="R199" s="461"/>
      <c r="S199" s="461"/>
      <c r="T199" s="461"/>
      <c r="U199" s="461"/>
      <c r="V199" s="164"/>
    </row>
    <row r="200" spans="3:24" ht="15" customHeight="1">
      <c r="C200" s="186"/>
      <c r="D200" s="505" t="s">
        <v>19</v>
      </c>
      <c r="E200" s="508"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06"/>
      <c r="E201" s="509"/>
      <c r="F201" s="487" t="s">
        <v>188</v>
      </c>
      <c r="G201" s="488"/>
      <c r="H201" s="488"/>
      <c r="I201" s="488"/>
      <c r="J201" s="488"/>
      <c r="K201" s="817">
        <f>+表紙!K225</f>
        <v>99.94</v>
      </c>
      <c r="L201" s="817"/>
      <c r="M201" s="817"/>
      <c r="N201" s="817"/>
      <c r="O201" s="817"/>
      <c r="P201" s="185" t="s">
        <v>13</v>
      </c>
      <c r="Q201" s="463" t="s">
        <v>338</v>
      </c>
      <c r="R201" s="464"/>
      <c r="S201" s="464"/>
      <c r="T201" s="464"/>
      <c r="U201" s="465"/>
      <c r="V201" s="91"/>
      <c r="W201" s="91"/>
      <c r="X201" s="164"/>
    </row>
    <row r="202" spans="3:24" ht="45" customHeight="1">
      <c r="C202" s="182"/>
      <c r="D202" s="506"/>
      <c r="E202" s="509"/>
      <c r="F202" s="258"/>
      <c r="G202" s="475" t="s">
        <v>164</v>
      </c>
      <c r="H202" s="476"/>
      <c r="I202" s="476"/>
      <c r="J202" s="476"/>
      <c r="K202" s="817">
        <f>+表紙!K226</f>
        <v>0</v>
      </c>
      <c r="L202" s="817"/>
      <c r="M202" s="817"/>
      <c r="N202" s="817"/>
      <c r="O202" s="817"/>
      <c r="P202" s="243" t="s">
        <v>13</v>
      </c>
      <c r="Q202" s="466"/>
      <c r="R202" s="467"/>
      <c r="S202" s="467"/>
      <c r="T202" s="467"/>
      <c r="U202" s="468"/>
      <c r="V202" s="91"/>
      <c r="W202" s="91"/>
      <c r="X202" s="164"/>
    </row>
    <row r="203" spans="3:24" ht="45" customHeight="1">
      <c r="C203" s="182"/>
      <c r="D203" s="506"/>
      <c r="E203" s="509"/>
      <c r="F203" s="258"/>
      <c r="G203" s="475" t="s">
        <v>165</v>
      </c>
      <c r="H203" s="476"/>
      <c r="I203" s="476"/>
      <c r="J203" s="476"/>
      <c r="K203" s="817">
        <f>+表紙!K227</f>
        <v>99.94</v>
      </c>
      <c r="L203" s="817"/>
      <c r="M203" s="817"/>
      <c r="N203" s="817"/>
      <c r="O203" s="817"/>
      <c r="P203" s="243" t="s">
        <v>13</v>
      </c>
      <c r="Q203" s="466"/>
      <c r="R203" s="467"/>
      <c r="S203" s="467"/>
      <c r="T203" s="467"/>
      <c r="U203" s="468"/>
      <c r="V203" s="91"/>
      <c r="W203" s="91"/>
      <c r="X203" s="164"/>
    </row>
    <row r="204" spans="3:24" ht="45" customHeight="1">
      <c r="C204" s="182"/>
      <c r="D204" s="506"/>
      <c r="E204" s="509"/>
      <c r="F204" s="258"/>
      <c r="G204" s="475" t="s">
        <v>374</v>
      </c>
      <c r="H204" s="476"/>
      <c r="I204" s="476"/>
      <c r="J204" s="476"/>
      <c r="K204" s="817">
        <f>+表紙!K228</f>
        <v>0</v>
      </c>
      <c r="L204" s="817"/>
      <c r="M204" s="817"/>
      <c r="N204" s="817"/>
      <c r="O204" s="817"/>
      <c r="P204" s="243" t="s">
        <v>13</v>
      </c>
      <c r="Q204" s="466"/>
      <c r="R204" s="467"/>
      <c r="S204" s="467"/>
      <c r="T204" s="467"/>
      <c r="U204" s="468"/>
      <c r="V204" s="91"/>
      <c r="W204" s="91"/>
      <c r="X204" s="164"/>
    </row>
    <row r="205" spans="3:24" ht="45" customHeight="1">
      <c r="C205" s="182"/>
      <c r="D205" s="506"/>
      <c r="E205" s="509"/>
      <c r="F205" s="259"/>
      <c r="G205" s="475" t="s">
        <v>375</v>
      </c>
      <c r="H205" s="476"/>
      <c r="I205" s="476"/>
      <c r="J205" s="476"/>
      <c r="K205" s="817">
        <f>+表紙!K229</f>
        <v>0</v>
      </c>
      <c r="L205" s="817"/>
      <c r="M205" s="817"/>
      <c r="N205" s="817"/>
      <c r="O205" s="817"/>
      <c r="P205" s="243" t="s">
        <v>13</v>
      </c>
      <c r="Q205" s="469"/>
      <c r="R205" s="470"/>
      <c r="S205" s="470"/>
      <c r="T205" s="470"/>
      <c r="U205" s="471"/>
      <c r="V205" s="91"/>
      <c r="W205" s="91"/>
      <c r="X205" s="164"/>
    </row>
    <row r="206" spans="3:24" ht="13.9" customHeight="1">
      <c r="C206" s="182"/>
      <c r="D206" s="506"/>
      <c r="E206" s="509"/>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06"/>
      <c r="E207" s="509"/>
      <c r="F207" s="810" t="str">
        <f>IF(COUNTA(表紙!F231)=1,+表紙!F231,"")</f>
        <v/>
      </c>
      <c r="G207" s="811"/>
      <c r="H207" s="811"/>
      <c r="I207" s="811"/>
      <c r="J207" s="811"/>
      <c r="K207" s="811"/>
      <c r="L207" s="811"/>
      <c r="M207" s="811"/>
      <c r="N207" s="811"/>
      <c r="O207" s="811"/>
      <c r="P207" s="811"/>
      <c r="Q207" s="811"/>
      <c r="R207" s="811"/>
      <c r="S207" s="811"/>
      <c r="T207" s="811"/>
      <c r="U207" s="812"/>
      <c r="V207" s="164"/>
    </row>
    <row r="208" spans="3:24" ht="13.9" customHeight="1">
      <c r="C208" s="182"/>
      <c r="D208" s="506"/>
      <c r="E208" s="509"/>
      <c r="F208" s="810"/>
      <c r="G208" s="811"/>
      <c r="H208" s="811"/>
      <c r="I208" s="811"/>
      <c r="J208" s="811"/>
      <c r="K208" s="811"/>
      <c r="L208" s="811"/>
      <c r="M208" s="811"/>
      <c r="N208" s="811"/>
      <c r="O208" s="811"/>
      <c r="P208" s="811"/>
      <c r="Q208" s="811"/>
      <c r="R208" s="811"/>
      <c r="S208" s="811"/>
      <c r="T208" s="811"/>
      <c r="U208" s="812"/>
      <c r="V208" s="164"/>
    </row>
    <row r="209" spans="3:25" ht="13.9" customHeight="1">
      <c r="C209" s="182"/>
      <c r="D209" s="506"/>
      <c r="E209" s="509"/>
      <c r="F209" s="810"/>
      <c r="G209" s="811"/>
      <c r="H209" s="811"/>
      <c r="I209" s="811"/>
      <c r="J209" s="811"/>
      <c r="K209" s="811"/>
      <c r="L209" s="811"/>
      <c r="M209" s="811"/>
      <c r="N209" s="811"/>
      <c r="O209" s="811"/>
      <c r="P209" s="811"/>
      <c r="Q209" s="811"/>
      <c r="R209" s="811"/>
      <c r="S209" s="811"/>
      <c r="T209" s="811"/>
      <c r="U209" s="812"/>
      <c r="V209" s="164"/>
    </row>
    <row r="210" spans="3:25" ht="13.9" customHeight="1">
      <c r="C210" s="182"/>
      <c r="D210" s="506"/>
      <c r="E210" s="509"/>
      <c r="F210" s="810"/>
      <c r="G210" s="811"/>
      <c r="H210" s="811"/>
      <c r="I210" s="811"/>
      <c r="J210" s="811"/>
      <c r="K210" s="811"/>
      <c r="L210" s="811"/>
      <c r="M210" s="811"/>
      <c r="N210" s="811"/>
      <c r="O210" s="811"/>
      <c r="P210" s="811"/>
      <c r="Q210" s="811"/>
      <c r="R210" s="811"/>
      <c r="S210" s="811"/>
      <c r="T210" s="811"/>
      <c r="U210" s="812"/>
      <c r="V210" s="164"/>
    </row>
    <row r="211" spans="3:25" ht="13.9" customHeight="1">
      <c r="C211" s="182"/>
      <c r="D211" s="506"/>
      <c r="E211" s="509"/>
      <c r="F211" s="810"/>
      <c r="G211" s="811"/>
      <c r="H211" s="811"/>
      <c r="I211" s="811"/>
      <c r="J211" s="811"/>
      <c r="K211" s="811"/>
      <c r="L211" s="811"/>
      <c r="M211" s="811"/>
      <c r="N211" s="811"/>
      <c r="O211" s="811"/>
      <c r="P211" s="811"/>
      <c r="Q211" s="811"/>
      <c r="R211" s="811"/>
      <c r="S211" s="811"/>
      <c r="T211" s="811"/>
      <c r="U211" s="812"/>
      <c r="V211" s="164"/>
    </row>
    <row r="212" spans="3:25" ht="13.9" customHeight="1">
      <c r="C212" s="182"/>
      <c r="D212" s="506"/>
      <c r="E212" s="509"/>
      <c r="F212" s="810"/>
      <c r="G212" s="811"/>
      <c r="H212" s="811"/>
      <c r="I212" s="811"/>
      <c r="J212" s="811"/>
      <c r="K212" s="811"/>
      <c r="L212" s="811"/>
      <c r="M212" s="811"/>
      <c r="N212" s="811"/>
      <c r="O212" s="811"/>
      <c r="P212" s="811"/>
      <c r="Q212" s="811"/>
      <c r="R212" s="811"/>
      <c r="S212" s="811"/>
      <c r="T212" s="811"/>
      <c r="U212" s="812"/>
      <c r="V212" s="164"/>
    </row>
    <row r="213" spans="3:25" ht="13.9" customHeight="1">
      <c r="C213" s="182"/>
      <c r="D213" s="506"/>
      <c r="E213" s="509"/>
      <c r="F213" s="810"/>
      <c r="G213" s="811"/>
      <c r="H213" s="811"/>
      <c r="I213" s="811"/>
      <c r="J213" s="811"/>
      <c r="K213" s="811"/>
      <c r="L213" s="811"/>
      <c r="M213" s="811"/>
      <c r="N213" s="811"/>
      <c r="O213" s="811"/>
      <c r="P213" s="811"/>
      <c r="Q213" s="811"/>
      <c r="R213" s="811"/>
      <c r="S213" s="811"/>
      <c r="T213" s="811"/>
      <c r="U213" s="812"/>
      <c r="V213" s="164"/>
    </row>
    <row r="214" spans="3:25" ht="13.9" customHeight="1">
      <c r="C214" s="182"/>
      <c r="D214" s="506"/>
      <c r="E214" s="509"/>
      <c r="F214" s="810"/>
      <c r="G214" s="811"/>
      <c r="H214" s="811"/>
      <c r="I214" s="811"/>
      <c r="J214" s="811"/>
      <c r="K214" s="811"/>
      <c r="L214" s="811"/>
      <c r="M214" s="811"/>
      <c r="N214" s="811"/>
      <c r="O214" s="811"/>
      <c r="P214" s="811"/>
      <c r="Q214" s="811"/>
      <c r="R214" s="811"/>
      <c r="S214" s="811"/>
      <c r="T214" s="811"/>
      <c r="U214" s="812"/>
      <c r="V214" s="164"/>
    </row>
    <row r="215" spans="3:25" ht="13.9" customHeight="1">
      <c r="C215" s="182"/>
      <c r="D215" s="506"/>
      <c r="E215" s="509"/>
      <c r="F215" s="810"/>
      <c r="G215" s="811"/>
      <c r="H215" s="811"/>
      <c r="I215" s="811"/>
      <c r="J215" s="811"/>
      <c r="K215" s="811"/>
      <c r="L215" s="811"/>
      <c r="M215" s="811"/>
      <c r="N215" s="811"/>
      <c r="O215" s="811"/>
      <c r="P215" s="811"/>
      <c r="Q215" s="811"/>
      <c r="R215" s="811"/>
      <c r="S215" s="811"/>
      <c r="T215" s="811"/>
      <c r="U215" s="812"/>
      <c r="V215" s="164"/>
    </row>
    <row r="216" spans="3:25" ht="13.9" customHeight="1">
      <c r="C216" s="492" t="s">
        <v>368</v>
      </c>
      <c r="D216" s="791"/>
      <c r="E216" s="792"/>
      <c r="F216" s="485" t="s">
        <v>411</v>
      </c>
      <c r="G216" s="799"/>
      <c r="H216" s="799"/>
      <c r="I216" s="799"/>
      <c r="J216" s="799"/>
      <c r="K216" s="799"/>
      <c r="L216" s="799"/>
      <c r="M216" s="350"/>
      <c r="N216" s="350"/>
      <c r="O216" s="350"/>
      <c r="P216" s="350"/>
      <c r="Q216" s="350"/>
      <c r="R216" s="350"/>
      <c r="S216" s="350"/>
      <c r="T216" s="350"/>
      <c r="U216" s="362"/>
      <c r="V216" s="164"/>
      <c r="W216" s="150"/>
      <c r="X216" s="150"/>
      <c r="Y216" s="150"/>
    </row>
    <row r="217" spans="3:25" ht="39.950000000000003" customHeight="1">
      <c r="C217" s="495"/>
      <c r="D217" s="793"/>
      <c r="E217" s="794"/>
      <c r="F217" s="479" t="s">
        <v>363</v>
      </c>
      <c r="G217" s="800"/>
      <c r="H217" s="800"/>
      <c r="I217" s="800"/>
      <c r="J217" s="800"/>
      <c r="K217" s="801"/>
      <c r="L217" s="802"/>
      <c r="M217" s="803">
        <f>IF(COUNTA(+表紙!M241)&gt;0,+表紙!M241,"")</f>
        <v>103.03</v>
      </c>
      <c r="N217" s="804"/>
      <c r="O217" s="804"/>
      <c r="P217" s="804"/>
      <c r="Q217" s="804"/>
      <c r="R217" s="804"/>
      <c r="S217" s="804"/>
      <c r="T217" s="361" t="s">
        <v>155</v>
      </c>
      <c r="U217" s="363"/>
      <c r="V217" s="164"/>
      <c r="W217" s="150"/>
      <c r="X217" s="150"/>
      <c r="Y217" s="150"/>
    </row>
    <row r="218" spans="3:25" ht="13.9" customHeight="1">
      <c r="C218" s="795"/>
      <c r="D218" s="793"/>
      <c r="E218" s="794"/>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796"/>
      <c r="D219" s="797"/>
      <c r="E219" s="798"/>
      <c r="F219" s="805" t="str">
        <f>IF(COUNTA(表紙!F243)=1,+表紙!F243,"")</f>
        <v/>
      </c>
      <c r="G219" s="806"/>
      <c r="H219" s="806"/>
      <c r="I219" s="806"/>
      <c r="J219" s="806"/>
      <c r="K219" s="806"/>
      <c r="L219" s="806"/>
      <c r="M219" s="806"/>
      <c r="N219" s="806"/>
      <c r="O219" s="806"/>
      <c r="P219" s="806"/>
      <c r="Q219" s="806"/>
      <c r="R219" s="806"/>
      <c r="S219" s="806"/>
      <c r="T219" s="806"/>
      <c r="U219" s="807"/>
      <c r="V219" s="164"/>
      <c r="W219" s="150"/>
      <c r="X219" s="150"/>
      <c r="Y219" s="150"/>
    </row>
    <row r="220" spans="3:25" ht="60" customHeight="1">
      <c r="C220" s="814" t="s">
        <v>15</v>
      </c>
      <c r="D220" s="815"/>
      <c r="E220" s="816"/>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13" t="s">
        <v>189</v>
      </c>
      <c r="D226" s="813"/>
      <c r="E226" s="813"/>
      <c r="F226" s="813"/>
      <c r="G226" s="813"/>
      <c r="H226" s="813"/>
      <c r="I226" s="813"/>
      <c r="J226" s="813"/>
      <c r="K226" s="813"/>
      <c r="L226" s="813"/>
      <c r="M226" s="813"/>
      <c r="N226" s="813"/>
      <c r="O226" s="813"/>
      <c r="P226" s="813"/>
      <c r="Q226" s="813"/>
      <c r="R226" s="813"/>
      <c r="S226" s="813"/>
      <c r="T226" s="813"/>
      <c r="U226" s="813"/>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456" t="s">
        <v>412</v>
      </c>
      <c r="E229" s="456"/>
      <c r="F229" s="456"/>
      <c r="G229" s="456"/>
      <c r="H229" s="456"/>
      <c r="I229" s="456"/>
      <c r="J229" s="456"/>
      <c r="K229" s="456"/>
      <c r="L229" s="456"/>
      <c r="M229" s="456"/>
      <c r="N229" s="456"/>
      <c r="O229" s="456"/>
      <c r="P229" s="456"/>
      <c r="Q229" s="456"/>
      <c r="R229" s="456"/>
      <c r="S229" s="456"/>
      <c r="T229" s="456"/>
      <c r="U229" s="457"/>
    </row>
    <row r="230" spans="1:21" ht="40.9" customHeight="1">
      <c r="C230" s="187"/>
      <c r="D230" s="456" t="s">
        <v>413</v>
      </c>
      <c r="E230" s="456"/>
      <c r="F230" s="456"/>
      <c r="G230" s="456"/>
      <c r="H230" s="456"/>
      <c r="I230" s="456"/>
      <c r="J230" s="456"/>
      <c r="K230" s="456"/>
      <c r="L230" s="456"/>
      <c r="M230" s="456"/>
      <c r="N230" s="456"/>
      <c r="O230" s="456"/>
      <c r="P230" s="456"/>
      <c r="Q230" s="456"/>
      <c r="R230" s="456"/>
      <c r="S230" s="456"/>
      <c r="T230" s="456"/>
      <c r="U230" s="457"/>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456" t="s">
        <v>196</v>
      </c>
      <c r="F234" s="456"/>
      <c r="G234" s="456"/>
      <c r="H234" s="456"/>
      <c r="I234" s="456"/>
      <c r="J234" s="456"/>
      <c r="K234" s="456"/>
      <c r="L234" s="456"/>
      <c r="M234" s="456"/>
      <c r="N234" s="456"/>
      <c r="O234" s="456"/>
      <c r="P234" s="456"/>
      <c r="Q234" s="456"/>
      <c r="R234" s="456"/>
      <c r="S234" s="456"/>
      <c r="T234" s="456"/>
      <c r="U234" s="457"/>
    </row>
    <row r="235" spans="1:21" ht="30" customHeight="1">
      <c r="A235" s="17"/>
      <c r="B235" s="17"/>
      <c r="C235" s="187"/>
      <c r="D235" s="189" t="s">
        <v>194</v>
      </c>
      <c r="E235" s="456" t="s">
        <v>316</v>
      </c>
      <c r="F235" s="456"/>
      <c r="G235" s="456"/>
      <c r="H235" s="456"/>
      <c r="I235" s="456"/>
      <c r="J235" s="456"/>
      <c r="K235" s="456"/>
      <c r="L235" s="456"/>
      <c r="M235" s="456"/>
      <c r="N235" s="456"/>
      <c r="O235" s="456"/>
      <c r="P235" s="456"/>
      <c r="Q235" s="456"/>
      <c r="R235" s="456"/>
      <c r="S235" s="456"/>
      <c r="T235" s="456"/>
      <c r="U235" s="457"/>
    </row>
    <row r="236" spans="1:21" ht="52.9" customHeight="1">
      <c r="A236" s="17"/>
      <c r="B236" s="17"/>
      <c r="C236" s="187">
        <v>4</v>
      </c>
      <c r="D236" s="456" t="s">
        <v>317</v>
      </c>
      <c r="E236" s="456"/>
      <c r="F236" s="456"/>
      <c r="G236" s="456"/>
      <c r="H236" s="456"/>
      <c r="I236" s="456"/>
      <c r="J236" s="456"/>
      <c r="K236" s="456"/>
      <c r="L236" s="456"/>
      <c r="M236" s="456"/>
      <c r="N236" s="456"/>
      <c r="O236" s="456"/>
      <c r="P236" s="456"/>
      <c r="Q236" s="456"/>
      <c r="R236" s="456"/>
      <c r="S236" s="456"/>
      <c r="T236" s="456"/>
      <c r="U236" s="457"/>
    </row>
    <row r="237" spans="1:21" ht="40.9" customHeight="1">
      <c r="A237" s="17"/>
      <c r="B237" s="17"/>
      <c r="C237" s="187">
        <v>5</v>
      </c>
      <c r="D237" s="456" t="s">
        <v>321</v>
      </c>
      <c r="E237" s="456"/>
      <c r="F237" s="456"/>
      <c r="G237" s="456"/>
      <c r="H237" s="456"/>
      <c r="I237" s="456"/>
      <c r="J237" s="456"/>
      <c r="K237" s="456"/>
      <c r="L237" s="456"/>
      <c r="M237" s="456"/>
      <c r="N237" s="456"/>
      <c r="O237" s="456"/>
      <c r="P237" s="456"/>
      <c r="Q237" s="456"/>
      <c r="R237" s="456"/>
      <c r="S237" s="456"/>
      <c r="T237" s="456"/>
      <c r="U237" s="457"/>
    </row>
    <row r="238" spans="1:21" ht="76.150000000000006" customHeight="1">
      <c r="A238" s="17"/>
      <c r="B238" s="17"/>
      <c r="C238" s="187">
        <v>6</v>
      </c>
      <c r="D238" s="456" t="s">
        <v>379</v>
      </c>
      <c r="E238" s="456"/>
      <c r="F238" s="456"/>
      <c r="G238" s="456"/>
      <c r="H238" s="456"/>
      <c r="I238" s="456"/>
      <c r="J238" s="456"/>
      <c r="K238" s="456"/>
      <c r="L238" s="456"/>
      <c r="M238" s="456"/>
      <c r="N238" s="456"/>
      <c r="O238" s="456"/>
      <c r="P238" s="456"/>
      <c r="Q238" s="456"/>
      <c r="R238" s="456"/>
      <c r="S238" s="456"/>
      <c r="T238" s="456"/>
      <c r="U238" s="457"/>
    </row>
    <row r="239" spans="1:21" ht="64.5" customHeight="1">
      <c r="A239" s="17"/>
      <c r="B239" s="17"/>
      <c r="C239" s="187">
        <v>7</v>
      </c>
      <c r="D239" s="456" t="s">
        <v>415</v>
      </c>
      <c r="E239" s="456"/>
      <c r="F239" s="456"/>
      <c r="G239" s="456"/>
      <c r="H239" s="456"/>
      <c r="I239" s="456"/>
      <c r="J239" s="456"/>
      <c r="K239" s="456"/>
      <c r="L239" s="456"/>
      <c r="M239" s="456"/>
      <c r="N239" s="456"/>
      <c r="O239" s="456"/>
      <c r="P239" s="456"/>
      <c r="Q239" s="456"/>
      <c r="R239" s="456"/>
      <c r="S239" s="456"/>
      <c r="T239" s="456"/>
      <c r="U239" s="457"/>
    </row>
    <row r="240" spans="1:21" ht="40.9" customHeight="1">
      <c r="A240" s="17"/>
      <c r="B240" s="17"/>
      <c r="C240" s="187">
        <v>8</v>
      </c>
      <c r="D240" s="456" t="s">
        <v>197</v>
      </c>
      <c r="E240" s="456"/>
      <c r="F240" s="456"/>
      <c r="G240" s="456"/>
      <c r="H240" s="456"/>
      <c r="I240" s="456"/>
      <c r="J240" s="456"/>
      <c r="K240" s="456"/>
      <c r="L240" s="456"/>
      <c r="M240" s="456"/>
      <c r="N240" s="456"/>
      <c r="O240" s="456"/>
      <c r="P240" s="456"/>
      <c r="Q240" s="456"/>
      <c r="R240" s="456"/>
      <c r="S240" s="456"/>
      <c r="T240" s="456"/>
      <c r="U240" s="457"/>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fitToHeight="2" orientation="portrait" blackAndWhite="1"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election activeCell="Z29" sqref="Z29:AD29"/>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278</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83.71</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86.3</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83.71</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83.71</v>
      </c>
      <c r="P27" s="728"/>
      <c r="Q27" s="728"/>
      <c r="R27" s="728"/>
      <c r="S27" s="44" t="s">
        <v>38</v>
      </c>
      <c r="T27" s="65"/>
      <c r="U27" s="65"/>
      <c r="X27" s="63" t="s">
        <v>39</v>
      </c>
      <c r="Y27" s="66"/>
      <c r="AG27" s="53"/>
      <c r="AH27" s="53"/>
      <c r="AI27" s="53"/>
      <c r="AJ27" s="53"/>
      <c r="AK27" s="706">
        <f>+AG18+O27</f>
        <v>83.71</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v>83.71</v>
      </c>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86.3</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83.71</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86.3</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279</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280</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281</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5" t="s">
        <v>292</v>
      </c>
      <c r="C7" s="726"/>
      <c r="D7" s="722" t="s">
        <v>282</v>
      </c>
      <c r="E7" s="723"/>
      <c r="F7" s="723"/>
      <c r="G7" s="723"/>
      <c r="H7" s="724"/>
      <c r="I7" s="133"/>
      <c r="J7" s="53"/>
      <c r="K7" s="146"/>
      <c r="L7" s="146"/>
      <c r="M7" s="146"/>
      <c r="N7" s="146"/>
      <c r="O7" s="146"/>
      <c r="P7" s="146"/>
      <c r="Q7" s="146"/>
      <c r="R7" s="717"/>
      <c r="S7" s="718"/>
      <c r="T7" s="718"/>
      <c r="U7" s="71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38"/>
      <c r="M8" s="138"/>
      <c r="N8" s="138"/>
      <c r="O8" s="138"/>
      <c r="P8" s="138"/>
      <c r="Q8" s="138"/>
      <c r="R8" s="138"/>
      <c r="S8" s="138"/>
      <c r="T8" s="138"/>
      <c r="U8" s="138"/>
      <c r="V8" s="120"/>
      <c r="W8" s="120"/>
      <c r="X8" s="120"/>
      <c r="Y8" s="93"/>
      <c r="Z8" s="93"/>
      <c r="AA8" s="93"/>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725" t="s">
        <v>292</v>
      </c>
      <c r="C7" s="726"/>
      <c r="D7" s="722" t="s">
        <v>283</v>
      </c>
      <c r="E7" s="723"/>
      <c r="F7" s="723"/>
      <c r="G7" s="723"/>
      <c r="H7" s="724"/>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705" t="s">
        <v>85</v>
      </c>
      <c r="D8" s="705"/>
      <c r="E8" s="705"/>
      <c r="F8" s="705"/>
      <c r="G8" s="705"/>
      <c r="H8" s="705"/>
      <c r="I8" s="705"/>
      <c r="J8" s="705"/>
      <c r="K8" s="138"/>
      <c r="L8" s="128"/>
      <c r="M8" s="128"/>
      <c r="N8" s="128"/>
      <c r="O8" s="128"/>
      <c r="P8" s="128"/>
      <c r="Q8" s="128"/>
      <c r="R8" s="128"/>
      <c r="S8" s="128"/>
      <c r="T8" s="128"/>
      <c r="U8" s="128"/>
      <c r="V8" s="128"/>
      <c r="W8" s="128"/>
      <c r="X8" s="128"/>
      <c r="Y8" s="128"/>
      <c r="Z8" s="128"/>
      <c r="AA8" s="128"/>
      <c r="AB8" s="93"/>
      <c r="AC8" s="93"/>
      <c r="AD8" s="93"/>
      <c r="AE8" s="53"/>
      <c r="AF8" s="49"/>
      <c r="AG8" s="45" t="s">
        <v>29</v>
      </c>
      <c r="AH8" s="654" t="s">
        <v>342</v>
      </c>
      <c r="AI8" s="654"/>
      <c r="AJ8" s="654"/>
      <c r="AK8" s="654"/>
      <c r="AL8" s="654"/>
      <c r="AM8" s="655"/>
      <c r="AN8" s="53"/>
      <c r="AO8" s="53"/>
      <c r="AP8" s="53"/>
      <c r="AQ8" s="53"/>
      <c r="AR8"/>
      <c r="AS8"/>
      <c r="AT8"/>
      <c r="AU8"/>
    </row>
    <row r="9" spans="2:47"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7"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7"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7"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7"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7"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7"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716" t="s">
        <v>275</v>
      </c>
      <c r="C2" s="716"/>
      <c r="D2" s="716"/>
      <c r="E2" s="716"/>
      <c r="F2" s="716"/>
      <c r="G2" s="71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716"/>
      <c r="C3" s="716"/>
      <c r="D3" s="716"/>
      <c r="E3" s="716"/>
      <c r="F3" s="716"/>
      <c r="G3" s="716"/>
      <c r="H3" s="117"/>
      <c r="I3" s="117"/>
      <c r="J3" s="117"/>
      <c r="K3" s="117"/>
      <c r="L3" s="117"/>
      <c r="M3" s="117"/>
      <c r="N3" s="117"/>
      <c r="O3" s="117"/>
      <c r="P3" s="117"/>
      <c r="Q3" s="117"/>
      <c r="R3" s="117"/>
      <c r="S3" s="117"/>
      <c r="T3" s="117"/>
      <c r="U3" s="117"/>
      <c r="V3" s="117"/>
      <c r="W3" s="117"/>
      <c r="X3" s="98"/>
      <c r="Y3" s="42"/>
      <c r="Z3" s="42"/>
      <c r="AA3" s="650"/>
      <c r="AB3" s="650"/>
      <c r="AC3" s="650"/>
      <c r="AD3" s="90"/>
      <c r="AE3" s="99"/>
      <c r="AF3" s="99"/>
      <c r="AG3" s="99"/>
      <c r="AH3" s="99"/>
      <c r="AI3" s="99"/>
      <c r="AJ3" s="99"/>
      <c r="AK3" s="99"/>
      <c r="AL3" s="99"/>
      <c r="AM3" s="99"/>
      <c r="AN3" s="99"/>
      <c r="AO3" s="745" t="s">
        <v>329</v>
      </c>
      <c r="AP3" s="657"/>
      <c r="AQ3" s="658"/>
      <c r="AR3" s="640" t="s">
        <v>0</v>
      </c>
      <c r="AS3" s="641"/>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9"/>
      <c r="AP4" s="660"/>
      <c r="AQ4" s="661"/>
      <c r="AR4" s="662" t="str">
        <f>+表紙!Q29</f>
        <v>〇</v>
      </c>
      <c r="AS4" s="663"/>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664" t="str">
        <f>+表紙!F48</f>
        <v>一般社団法人　日本海事検定協会
理化学分析センター</v>
      </c>
      <c r="AF5" s="664"/>
      <c r="AG5" s="664"/>
      <c r="AH5" s="664"/>
      <c r="AI5" s="664"/>
      <c r="AJ5" s="664"/>
      <c r="AK5" s="664"/>
      <c r="AL5" s="664"/>
      <c r="AM5" s="664"/>
      <c r="AN5" s="664"/>
      <c r="AO5" s="664"/>
      <c r="AP5" s="664"/>
      <c r="AQ5" s="664"/>
      <c r="AR5" s="664"/>
      <c r="AS5" s="664"/>
      <c r="AT5" s="664"/>
      <c r="AU5" s="664"/>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725" t="s">
        <v>292</v>
      </c>
      <c r="C7" s="726"/>
      <c r="D7" s="722" t="s">
        <v>284</v>
      </c>
      <c r="E7" s="723"/>
      <c r="F7" s="723"/>
      <c r="G7" s="723"/>
      <c r="H7" s="724"/>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705" t="s">
        <v>85</v>
      </c>
      <c r="D8" s="705"/>
      <c r="E8" s="705"/>
      <c r="F8" s="705"/>
      <c r="G8" s="705"/>
      <c r="H8" s="705"/>
      <c r="I8" s="705"/>
      <c r="J8" s="705"/>
      <c r="K8" s="138"/>
      <c r="L8" s="147"/>
      <c r="M8" s="147"/>
      <c r="N8" s="147"/>
      <c r="O8" s="147"/>
      <c r="P8" s="147"/>
      <c r="Q8" s="147"/>
      <c r="R8" s="147"/>
      <c r="S8" s="147"/>
      <c r="T8" s="147"/>
      <c r="U8" s="147"/>
      <c r="V8" s="147"/>
      <c r="W8" s="147"/>
      <c r="X8" s="147"/>
      <c r="Y8" s="147"/>
      <c r="Z8" s="147"/>
      <c r="AA8" s="147"/>
      <c r="AB8" s="93"/>
      <c r="AC8" s="93"/>
      <c r="AD8" s="93"/>
      <c r="AE8" s="53"/>
      <c r="AF8" s="49"/>
      <c r="AG8" s="45" t="s">
        <v>29</v>
      </c>
      <c r="AH8" s="654" t="s">
        <v>342</v>
      </c>
      <c r="AI8" s="654"/>
      <c r="AJ8" s="654"/>
      <c r="AK8" s="654"/>
      <c r="AL8" s="654"/>
      <c r="AM8" s="655"/>
      <c r="AN8" s="53"/>
      <c r="AO8" s="53"/>
      <c r="AP8" s="53"/>
      <c r="AQ8" s="53"/>
      <c r="AR8"/>
      <c r="AS8"/>
      <c r="AT8"/>
      <c r="AU8"/>
    </row>
    <row r="9" spans="2:48" ht="24.75" customHeight="1" thickTop="1" thickBot="1">
      <c r="B9" s="194" t="s">
        <v>226</v>
      </c>
      <c r="F9" s="719" t="s">
        <v>153</v>
      </c>
      <c r="G9" s="720"/>
      <c r="H9" s="721"/>
      <c r="I9" s="138"/>
      <c r="J9" s="138"/>
      <c r="K9" s="138"/>
      <c r="L9" s="138"/>
      <c r="M9" s="138"/>
      <c r="N9" s="138"/>
      <c r="O9" s="138"/>
      <c r="P9" s="138"/>
      <c r="Q9" s="138"/>
      <c r="R9" s="138"/>
      <c r="S9" s="138"/>
      <c r="T9" s="138"/>
      <c r="U9" s="138"/>
      <c r="V9" s="120"/>
      <c r="W9" s="120"/>
      <c r="X9" s="120"/>
      <c r="Y9" s="93"/>
      <c r="Z9" s="93"/>
      <c r="AA9" s="93"/>
      <c r="AB9" s="93"/>
      <c r="AC9" s="93"/>
      <c r="AD9" s="691" t="s">
        <v>20</v>
      </c>
      <c r="AE9" s="56"/>
      <c r="AG9" s="685"/>
      <c r="AH9" s="695"/>
      <c r="AI9" s="695"/>
      <c r="AJ9" s="695"/>
      <c r="AK9" s="695"/>
      <c r="AL9" s="695"/>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2"/>
      <c r="AE10" s="56"/>
      <c r="AM10" s="53"/>
      <c r="AN10" s="53"/>
      <c r="AO10" s="53"/>
      <c r="AP10" s="53"/>
      <c r="AQ10" s="53"/>
      <c r="AR10"/>
      <c r="AS10"/>
      <c r="AT10"/>
      <c r="AU10"/>
    </row>
    <row r="11" spans="2:48" ht="27" customHeight="1" thickTop="1" thickBot="1">
      <c r="C11" s="152" t="s">
        <v>154</v>
      </c>
      <c r="F11" s="45" t="s">
        <v>17</v>
      </c>
      <c r="G11" s="654" t="s">
        <v>339</v>
      </c>
      <c r="H11" s="655"/>
      <c r="I11" s="46"/>
      <c r="J11" s="47"/>
      <c r="K11" s="48"/>
      <c r="L11" s="742" t="s">
        <v>18</v>
      </c>
      <c r="M11" s="48"/>
      <c r="N11" s="49"/>
      <c r="O11" s="45" t="s">
        <v>19</v>
      </c>
      <c r="P11" s="682" t="s">
        <v>241</v>
      </c>
      <c r="Q11" s="682"/>
      <c r="R11" s="682"/>
      <c r="S11" s="683"/>
      <c r="T11" s="196"/>
      <c r="U11" s="65"/>
      <c r="V11" s="53"/>
      <c r="W11" s="53"/>
      <c r="X11"/>
      <c r="Y11"/>
      <c r="Z11"/>
      <c r="AA11"/>
      <c r="AB11" s="53"/>
      <c r="AC11" s="62"/>
      <c r="AD11" s="692"/>
      <c r="AE11" s="135"/>
      <c r="AF11" s="49"/>
      <c r="AG11" s="45" t="s">
        <v>36</v>
      </c>
      <c r="AH11" s="654" t="s">
        <v>245</v>
      </c>
      <c r="AI11" s="654"/>
      <c r="AJ11" s="654"/>
      <c r="AK11" s="654"/>
      <c r="AL11" s="654"/>
      <c r="AM11" s="655"/>
      <c r="AN11" s="53"/>
      <c r="AO11" s="53"/>
      <c r="AP11" s="53"/>
      <c r="AQ11" s="53"/>
      <c r="AR11"/>
      <c r="AS11"/>
      <c r="AT11"/>
      <c r="AU11"/>
    </row>
    <row r="12" spans="2:48" ht="24.75" customHeight="1" thickTop="1" thickBot="1">
      <c r="F12" s="706">
        <f>+ROUND(O12,2)+ROUND(O15,2)+ROUND(O18,2)+ROUND(O24,2)+O27-ROUND(F15,2)</f>
        <v>0</v>
      </c>
      <c r="G12" s="707"/>
      <c r="H12" s="52" t="s">
        <v>13</v>
      </c>
      <c r="I12" s="53"/>
      <c r="J12" s="54"/>
      <c r="K12" s="53"/>
      <c r="L12" s="743"/>
      <c r="M12" s="55"/>
      <c r="O12" s="685"/>
      <c r="P12" s="694"/>
      <c r="Q12" s="694"/>
      <c r="R12" s="694"/>
      <c r="S12" s="52" t="s">
        <v>13</v>
      </c>
      <c r="T12" s="53"/>
      <c r="U12" s="53"/>
      <c r="V12" s="53"/>
      <c r="W12" s="53"/>
      <c r="X12"/>
      <c r="Y12"/>
      <c r="Z12"/>
      <c r="AA12"/>
      <c r="AB12" s="56"/>
      <c r="AD12" s="692"/>
      <c r="AF12" s="127"/>
      <c r="AG12" s="685"/>
      <c r="AH12" s="695"/>
      <c r="AI12" s="695"/>
      <c r="AJ12" s="695"/>
      <c r="AK12" s="695"/>
      <c r="AL12" s="695"/>
      <c r="AM12" s="52" t="s">
        <v>13</v>
      </c>
      <c r="AN12" s="53"/>
      <c r="AO12" s="53"/>
      <c r="AP12" s="53"/>
      <c r="AQ12" s="53"/>
      <c r="AR12"/>
      <c r="AS12"/>
      <c r="AT12"/>
      <c r="AU12"/>
    </row>
    <row r="13" spans="2:48" ht="24.75" customHeight="1" thickTop="1" thickBot="1">
      <c r="I13" s="53"/>
      <c r="J13" s="57"/>
      <c r="K13" s="53"/>
      <c r="L13" s="743"/>
      <c r="M13" s="56"/>
      <c r="T13" s="53"/>
      <c r="U13" s="53"/>
      <c r="V13" s="53"/>
      <c r="W13" s="53"/>
      <c r="X13"/>
      <c r="Y13"/>
      <c r="Z13"/>
      <c r="AA13"/>
      <c r="AB13" s="56"/>
      <c r="AD13" s="692"/>
      <c r="AF13" s="133"/>
      <c r="AG13" s="130"/>
      <c r="AH13" s="131"/>
      <c r="AI13" s="131"/>
      <c r="AJ13" s="131"/>
      <c r="AK13" s="131"/>
      <c r="AL13" s="132"/>
      <c r="AM13" s="132"/>
      <c r="AP13" s="41"/>
      <c r="AQ13" s="41"/>
      <c r="AR13" s="129"/>
      <c r="AS13" s="129"/>
      <c r="AT13" s="345"/>
      <c r="AU13" s="53"/>
    </row>
    <row r="14" spans="2:48" ht="27" customHeight="1" thickTop="1" thickBot="1">
      <c r="F14" s="59" t="s">
        <v>399</v>
      </c>
      <c r="G14" s="642" t="s">
        <v>160</v>
      </c>
      <c r="H14" s="684"/>
      <c r="I14" s="60"/>
      <c r="J14" s="61"/>
      <c r="K14" s="53"/>
      <c r="L14" s="743"/>
      <c r="M14" s="56"/>
      <c r="N14" s="48"/>
      <c r="O14" s="45" t="s">
        <v>24</v>
      </c>
      <c r="P14" s="682" t="s">
        <v>296</v>
      </c>
      <c r="Q14" s="682"/>
      <c r="R14" s="682"/>
      <c r="S14" s="683"/>
      <c r="T14" s="196"/>
      <c r="U14" s="65"/>
      <c r="V14" s="53"/>
      <c r="W14" s="53"/>
      <c r="X14"/>
      <c r="Y14"/>
      <c r="Z14"/>
      <c r="AA14"/>
      <c r="AB14" s="56"/>
      <c r="AD14" s="693"/>
      <c r="AF14" s="134"/>
      <c r="AG14" s="51" t="s">
        <v>135</v>
      </c>
      <c r="AH14" s="687" t="s">
        <v>255</v>
      </c>
      <c r="AI14" s="687"/>
      <c r="AJ14" s="687"/>
      <c r="AK14" s="687"/>
      <c r="AL14" s="687"/>
      <c r="AM14" s="688"/>
      <c r="AN14"/>
      <c r="AR14" s="129"/>
      <c r="AS14" s="129"/>
      <c r="AT14" s="345"/>
      <c r="AU14" s="53"/>
    </row>
    <row r="15" spans="2:48" ht="24.75" customHeight="1" thickBot="1">
      <c r="F15" s="712"/>
      <c r="G15" s="713"/>
      <c r="H15" s="44" t="s">
        <v>13</v>
      </c>
      <c r="I15" s="53"/>
      <c r="J15" s="56"/>
      <c r="K15" s="53"/>
      <c r="L15" s="743"/>
      <c r="M15" s="56"/>
      <c r="O15" s="685"/>
      <c r="P15" s="696"/>
      <c r="Q15" s="696"/>
      <c r="R15" s="696"/>
      <c r="S15" s="52" t="s">
        <v>13</v>
      </c>
      <c r="T15" s="53"/>
      <c r="U15" s="53"/>
      <c r="V15" s="53"/>
      <c r="W15" s="53"/>
      <c r="X15"/>
      <c r="Y15"/>
      <c r="Z15"/>
      <c r="AA15"/>
      <c r="AB15" s="56"/>
      <c r="AG15" s="648"/>
      <c r="AH15" s="649"/>
      <c r="AI15" s="649"/>
      <c r="AJ15" s="649"/>
      <c r="AK15" s="649"/>
      <c r="AL15" s="649"/>
      <c r="AM15" s="44" t="s">
        <v>13</v>
      </c>
      <c r="AN15"/>
      <c r="AR15" s="63" t="s">
        <v>30</v>
      </c>
      <c r="AS15" s="64"/>
    </row>
    <row r="16" spans="2:48" ht="24.75" customHeight="1" thickTop="1" thickBot="1">
      <c r="J16" s="56"/>
      <c r="K16" s="53"/>
      <c r="L16" s="743"/>
      <c r="M16" s="56"/>
      <c r="O16" s="647" t="str">
        <f>+IF(X18=0,"",IF(X18-O18=X18,"エラー！：⑥残さ物量があるのに、④自ら中間処理した量がゼロになっています",""))</f>
        <v/>
      </c>
      <c r="P16" s="647"/>
      <c r="Q16" s="647"/>
      <c r="R16" s="647"/>
      <c r="S16" s="647"/>
      <c r="T16" s="647"/>
      <c r="U16" s="647"/>
      <c r="V16" s="647"/>
      <c r="W16" s="647"/>
      <c r="X16" s="647"/>
      <c r="Y16" s="647"/>
      <c r="Z16" s="647"/>
      <c r="AA16" s="647"/>
      <c r="AB16" s="56"/>
      <c r="AC16" s="53"/>
      <c r="AD16" s="192"/>
      <c r="AO16" s="50"/>
      <c r="AP16" s="53"/>
      <c r="AR16" s="674" t="s">
        <v>134</v>
      </c>
      <c r="AS16" s="675"/>
      <c r="AT16" s="277"/>
      <c r="AU16" s="44" t="s">
        <v>13</v>
      </c>
    </row>
    <row r="17" spans="2:48" ht="27" customHeight="1" thickTop="1" thickBot="1">
      <c r="J17" s="56"/>
      <c r="K17" s="53"/>
      <c r="L17" s="743"/>
      <c r="M17" s="56"/>
      <c r="N17" s="48"/>
      <c r="O17" s="45" t="s">
        <v>27</v>
      </c>
      <c r="P17" s="654" t="s">
        <v>242</v>
      </c>
      <c r="Q17" s="654"/>
      <c r="R17" s="654"/>
      <c r="S17" s="655"/>
      <c r="T17" s="689"/>
      <c r="U17" s="690"/>
      <c r="V17" s="690"/>
      <c r="W17" s="690"/>
      <c r="X17" s="126" t="s">
        <v>21</v>
      </c>
      <c r="Y17" s="654" t="s">
        <v>244</v>
      </c>
      <c r="Z17" s="654"/>
      <c r="AA17" s="655"/>
      <c r="AB17" s="139"/>
      <c r="AC17" s="134"/>
      <c r="AD17" s="729" t="s">
        <v>28</v>
      </c>
      <c r="AE17" s="48"/>
      <c r="AF17" s="48"/>
      <c r="AG17" s="281" t="s">
        <v>137</v>
      </c>
      <c r="AH17" s="642" t="s">
        <v>246</v>
      </c>
      <c r="AI17" s="642"/>
      <c r="AJ17" s="642"/>
      <c r="AK17" s="684"/>
      <c r="AL17" s="48"/>
      <c r="AM17" s="290"/>
      <c r="AN17" s="737" t="s">
        <v>222</v>
      </c>
      <c r="AO17" s="684"/>
      <c r="AP17" s="292"/>
      <c r="AR17" s="674" t="s">
        <v>228</v>
      </c>
      <c r="AS17" s="675"/>
      <c r="AT17" s="277"/>
      <c r="AU17" s="44" t="s">
        <v>34</v>
      </c>
      <c r="AV17" s="53"/>
    </row>
    <row r="18" spans="2:48" ht="24.75" customHeight="1" thickBot="1">
      <c r="J18" s="56"/>
      <c r="K18" s="53"/>
      <c r="L18" s="743"/>
      <c r="M18" s="56"/>
      <c r="O18" s="685"/>
      <c r="P18" s="694"/>
      <c r="Q18" s="694"/>
      <c r="R18" s="694"/>
      <c r="S18" s="52" t="s">
        <v>14</v>
      </c>
      <c r="T18"/>
      <c r="U18" s="283"/>
      <c r="V18"/>
      <c r="W18" s="200"/>
      <c r="X18" s="706">
        <f>+ROUND(AG9,2)+ROUND(AG12,2)+ROUND(AG15,2)+AG18</f>
        <v>0</v>
      </c>
      <c r="Y18" s="707"/>
      <c r="Z18" s="707"/>
      <c r="AA18" s="52" t="s">
        <v>4</v>
      </c>
      <c r="AB18" s="199"/>
      <c r="AC18" s="199"/>
      <c r="AD18" s="730"/>
      <c r="AG18" s="727">
        <f>+ROUND(AN18,2)+ROUND(AN21,2)</f>
        <v>0</v>
      </c>
      <c r="AH18" s="738"/>
      <c r="AI18" s="738"/>
      <c r="AJ18" s="738"/>
      <c r="AK18" s="44" t="s">
        <v>13</v>
      </c>
      <c r="AL18" s="55"/>
      <c r="AN18" s="341">
        <f>+ROUND(AT16,2)+ROUND(AT17,2)+ROUND(AT18,2)</f>
        <v>0</v>
      </c>
      <c r="AO18" s="44" t="s">
        <v>34</v>
      </c>
      <c r="AR18" s="674" t="s">
        <v>136</v>
      </c>
      <c r="AS18" s="675"/>
      <c r="AT18" s="277"/>
      <c r="AU18" s="44" t="s">
        <v>26</v>
      </c>
    </row>
    <row r="19" spans="2:48" ht="24.75" customHeight="1" thickTop="1" thickBot="1">
      <c r="J19" s="56"/>
      <c r="K19" s="53"/>
      <c r="L19" s="743"/>
      <c r="M19" s="56"/>
      <c r="O19" s="121"/>
      <c r="P19" s="282"/>
      <c r="Q19" s="203"/>
      <c r="R19" s="121"/>
      <c r="S19" s="121"/>
      <c r="T19" s="123"/>
      <c r="U19" s="284"/>
      <c r="V19" s="123"/>
      <c r="W19" s="123"/>
      <c r="X19" s="122"/>
      <c r="Y19" s="122"/>
      <c r="Z19" s="122"/>
      <c r="AA19" s="122"/>
      <c r="AB19" s="53"/>
      <c r="AC19" s="53"/>
      <c r="AD19" s="730"/>
      <c r="AG19" s="53"/>
      <c r="AH19" s="56"/>
      <c r="AI19" s="53"/>
      <c r="AJ19" s="53"/>
      <c r="AK19" s="53"/>
      <c r="AL19" s="56"/>
      <c r="AR19"/>
      <c r="AS19"/>
      <c r="AT19"/>
      <c r="AU19"/>
      <c r="AV19"/>
    </row>
    <row r="20" spans="2:48" ht="27" customHeight="1" thickTop="1" thickBot="1">
      <c r="B20" s="714" t="s">
        <v>417</v>
      </c>
      <c r="C20" s="714"/>
      <c r="D20" s="714"/>
      <c r="E20" s="714"/>
      <c r="F20" s="714"/>
      <c r="G20" s="714"/>
      <c r="H20" s="714"/>
      <c r="J20" s="56"/>
      <c r="K20" s="53"/>
      <c r="L20" s="743"/>
      <c r="M20" s="56"/>
      <c r="O20" s="45" t="s">
        <v>49</v>
      </c>
      <c r="P20" s="654" t="s">
        <v>243</v>
      </c>
      <c r="Q20" s="654"/>
      <c r="R20" s="654"/>
      <c r="S20" s="655"/>
      <c r="T20" s="121"/>
      <c r="U20" s="285"/>
      <c r="V20" s="288"/>
      <c r="W20" s="289"/>
      <c r="X20" s="126" t="s">
        <v>25</v>
      </c>
      <c r="Y20" s="654" t="s">
        <v>240</v>
      </c>
      <c r="Z20" s="654"/>
      <c r="AA20" s="655"/>
      <c r="AB20" s="53"/>
      <c r="AC20" s="53"/>
      <c r="AD20" s="730"/>
      <c r="AF20" s="53"/>
      <c r="AG20" s="53"/>
      <c r="AH20" s="56"/>
      <c r="AI20" s="53"/>
      <c r="AJ20" s="53"/>
      <c r="AK20" s="137"/>
      <c r="AL20" s="56"/>
      <c r="AM20" s="291"/>
      <c r="AN20" s="737" t="s">
        <v>224</v>
      </c>
      <c r="AO20" s="684"/>
      <c r="AP20" s="197"/>
      <c r="AQ20" s="53"/>
      <c r="AR20" s="58"/>
      <c r="AS20" s="58"/>
      <c r="AV20" s="53"/>
    </row>
    <row r="21" spans="2:48" ht="24.75" customHeight="1" thickBot="1">
      <c r="B21" s="714"/>
      <c r="C21" s="714"/>
      <c r="D21" s="714"/>
      <c r="E21" s="714"/>
      <c r="F21" s="714"/>
      <c r="G21" s="714"/>
      <c r="H21" s="714"/>
      <c r="J21" s="56"/>
      <c r="K21" s="53"/>
      <c r="L21" s="743"/>
      <c r="M21" s="56"/>
      <c r="O21" s="685"/>
      <c r="P21" s="686"/>
      <c r="Q21" s="686"/>
      <c r="R21" s="686"/>
      <c r="S21" s="52" t="s">
        <v>13</v>
      </c>
      <c r="T21" s="121"/>
      <c r="U21" s="121"/>
      <c r="V21" s="121"/>
      <c r="W21" s="121"/>
      <c r="X21" s="706">
        <f>+O18-X18</f>
        <v>0</v>
      </c>
      <c r="Y21" s="707"/>
      <c r="Z21" s="707"/>
      <c r="AA21" s="52" t="s">
        <v>4</v>
      </c>
      <c r="AB21" s="123"/>
      <c r="AC21" s="53"/>
      <c r="AD21" s="731"/>
      <c r="AF21" s="53"/>
      <c r="AG21" s="53"/>
      <c r="AH21" s="56"/>
      <c r="AI21" s="53"/>
      <c r="AJ21" s="53"/>
      <c r="AK21" s="53"/>
      <c r="AL21" s="53"/>
      <c r="AM21" s="137"/>
      <c r="AN21" s="277"/>
      <c r="AO21" s="44" t="s">
        <v>38</v>
      </c>
      <c r="AP21" s="197"/>
      <c r="AQ21" s="53"/>
      <c r="AR21"/>
      <c r="AS21"/>
      <c r="AT21"/>
      <c r="AU21"/>
    </row>
    <row r="22" spans="2:48" ht="24.75" customHeight="1" thickTop="1" thickBot="1">
      <c r="B22" s="715"/>
      <c r="C22" s="715"/>
      <c r="D22" s="715"/>
      <c r="E22" s="715"/>
      <c r="F22" s="715"/>
      <c r="G22" s="715"/>
      <c r="H22" s="715"/>
      <c r="J22" s="56"/>
      <c r="K22" s="53"/>
      <c r="L22" s="743"/>
      <c r="M22" s="56"/>
      <c r="O22" s="700" t="str">
        <f>+IF(O21=0,"",IF(O18&lt;O21,"エラー !：④の内数である⑤の量が④を超えています",""))</f>
        <v/>
      </c>
      <c r="P22" s="700"/>
      <c r="Q22" s="700"/>
      <c r="R22" s="700"/>
      <c r="S22" s="700"/>
      <c r="T22" s="700"/>
      <c r="U22" s="700"/>
      <c r="V22" s="122"/>
      <c r="W22" s="122"/>
      <c r="X22" s="122"/>
      <c r="Y22" s="122"/>
      <c r="Z22" s="122"/>
      <c r="AA22" s="122"/>
      <c r="AB22" s="53"/>
      <c r="AC22" s="53"/>
      <c r="AD22" s="192"/>
      <c r="AF22" s="53"/>
      <c r="AG22" s="53"/>
      <c r="AH22" s="56"/>
      <c r="AI22" s="53"/>
      <c r="AJ22" s="53"/>
      <c r="AK22" s="53"/>
      <c r="AL22" s="53"/>
      <c r="AM22" s="53"/>
    </row>
    <row r="23" spans="2:48" ht="27" customHeight="1" thickTop="1" thickBot="1">
      <c r="B23" s="710" t="s">
        <v>156</v>
      </c>
      <c r="C23" s="703"/>
      <c r="D23" s="703"/>
      <c r="E23" s="711"/>
      <c r="F23" s="702" t="s">
        <v>418</v>
      </c>
      <c r="G23" s="703"/>
      <c r="H23" s="704"/>
      <c r="J23" s="56"/>
      <c r="K23" s="53"/>
      <c r="L23" s="743"/>
      <c r="M23" s="56"/>
      <c r="N23" s="48"/>
      <c r="O23" s="51" t="s">
        <v>73</v>
      </c>
      <c r="P23" s="642" t="s">
        <v>259</v>
      </c>
      <c r="Q23" s="642"/>
      <c r="R23" s="642"/>
      <c r="S23" s="684"/>
      <c r="T23" s="740"/>
      <c r="U23" s="741"/>
      <c r="V23" s="741"/>
      <c r="W23" s="741"/>
      <c r="AB23" s="53"/>
      <c r="AC23" s="53"/>
      <c r="AD23"/>
      <c r="AE23"/>
      <c r="AF23"/>
      <c r="AG23"/>
      <c r="AH23" s="293"/>
      <c r="AI23"/>
      <c r="AJ23" s="53"/>
      <c r="AK23" s="53"/>
      <c r="AL23" s="53"/>
      <c r="AM23" s="141"/>
      <c r="AO23" s="53"/>
      <c r="AQ23" s="49"/>
      <c r="AR23" s="126" t="s">
        <v>149</v>
      </c>
      <c r="AS23" s="654" t="s">
        <v>150</v>
      </c>
      <c r="AT23" s="654"/>
      <c r="AU23" s="655"/>
    </row>
    <row r="24" spans="2:48" ht="27" customHeight="1" thickBot="1">
      <c r="B24" s="701" t="s">
        <v>157</v>
      </c>
      <c r="C24" s="642"/>
      <c r="D24" s="642"/>
      <c r="E24" s="684"/>
      <c r="F24" s="708">
        <v>0</v>
      </c>
      <c r="G24" s="709"/>
      <c r="H24" s="201" t="s">
        <v>155</v>
      </c>
      <c r="J24" s="56"/>
      <c r="K24" s="53"/>
      <c r="L24" s="744"/>
      <c r="O24" s="648"/>
      <c r="P24" s="739"/>
      <c r="Q24" s="739"/>
      <c r="R24" s="739"/>
      <c r="S24" s="44" t="s">
        <v>34</v>
      </c>
      <c r="T24"/>
      <c r="U24"/>
      <c r="V24"/>
      <c r="W24"/>
      <c r="AB24" s="53"/>
      <c r="AC24" s="53"/>
      <c r="AD24"/>
      <c r="AE24"/>
      <c r="AF24"/>
      <c r="AG24"/>
      <c r="AH24" s="293"/>
      <c r="AI24"/>
      <c r="AJ24" s="53"/>
      <c r="AK24" s="131"/>
      <c r="AL24" s="53"/>
      <c r="AM24" s="53"/>
      <c r="AP24" s="56"/>
      <c r="AQ24" s="136"/>
      <c r="AR24" s="706">
        <f>+ROUND(AT16,2)+ROUND(Z28,2)</f>
        <v>0</v>
      </c>
      <c r="AS24" s="707"/>
      <c r="AT24" s="707"/>
      <c r="AU24" s="52" t="s">
        <v>13</v>
      </c>
    </row>
    <row r="25" spans="2:48" ht="27" customHeight="1" thickBot="1">
      <c r="B25" s="701" t="s">
        <v>158</v>
      </c>
      <c r="C25" s="642"/>
      <c r="D25" s="642"/>
      <c r="E25" s="684"/>
      <c r="F25" s="708">
        <v>0</v>
      </c>
      <c r="G25" s="709"/>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1" t="s">
        <v>159</v>
      </c>
      <c r="C26" s="642"/>
      <c r="D26" s="642"/>
      <c r="E26" s="684"/>
      <c r="F26" s="708">
        <v>0</v>
      </c>
      <c r="G26" s="709"/>
      <c r="H26" s="201" t="s">
        <v>155</v>
      </c>
      <c r="J26" s="56"/>
      <c r="K26" s="134"/>
      <c r="L26" s="729" t="s">
        <v>35</v>
      </c>
      <c r="M26" s="48"/>
      <c r="N26" s="48"/>
      <c r="O26" s="281" t="s">
        <v>139</v>
      </c>
      <c r="P26" s="642" t="s">
        <v>140</v>
      </c>
      <c r="Q26" s="642"/>
      <c r="R26" s="642"/>
      <c r="S26" s="684"/>
      <c r="T26" s="48"/>
      <c r="U26" s="48"/>
      <c r="V26" s="48"/>
      <c r="W26" s="48"/>
      <c r="X26" s="48"/>
      <c r="Y26" s="48"/>
      <c r="Z26" s="48"/>
      <c r="AA26" s="48"/>
      <c r="AB26" s="48"/>
      <c r="AC26" s="48"/>
      <c r="AD26" s="48"/>
      <c r="AE26" s="48"/>
      <c r="AF26" s="48"/>
      <c r="AG26" s="48"/>
      <c r="AH26" s="62"/>
      <c r="AI26" s="48"/>
      <c r="AJ26" s="49"/>
      <c r="AK26" s="126" t="s">
        <v>146</v>
      </c>
      <c r="AL26" s="654" t="s">
        <v>247</v>
      </c>
      <c r="AM26" s="654"/>
      <c r="AN26" s="654"/>
      <c r="AO26" s="655"/>
      <c r="AP26" s="297"/>
      <c r="AQ26" s="298"/>
      <c r="AR26" s="126" t="s">
        <v>151</v>
      </c>
      <c r="AS26" s="654" t="s">
        <v>397</v>
      </c>
      <c r="AT26" s="654"/>
      <c r="AU26" s="655"/>
    </row>
    <row r="27" spans="2:48" ht="27" customHeight="1" thickBot="1">
      <c r="B27" s="701" t="s">
        <v>161</v>
      </c>
      <c r="C27" s="642"/>
      <c r="D27" s="642"/>
      <c r="E27" s="684"/>
      <c r="F27" s="708">
        <v>0</v>
      </c>
      <c r="G27" s="709"/>
      <c r="H27" s="201" t="s">
        <v>155</v>
      </c>
      <c r="L27" s="730"/>
      <c r="O27" s="727">
        <f>+Q30+ROUND(Q33,2)</f>
        <v>0</v>
      </c>
      <c r="P27" s="728"/>
      <c r="Q27" s="728"/>
      <c r="R27" s="728"/>
      <c r="S27" s="44" t="s">
        <v>38</v>
      </c>
      <c r="T27" s="65"/>
      <c r="U27" s="65"/>
      <c r="X27" s="63" t="s">
        <v>39</v>
      </c>
      <c r="Y27" s="66"/>
      <c r="AG27" s="53"/>
      <c r="AH27" s="53"/>
      <c r="AI27" s="53"/>
      <c r="AJ27" s="53"/>
      <c r="AK27" s="706">
        <f>+AG18+O27</f>
        <v>0</v>
      </c>
      <c r="AL27" s="707"/>
      <c r="AM27" s="707"/>
      <c r="AN27" s="707"/>
      <c r="AO27" s="52" t="s">
        <v>13</v>
      </c>
      <c r="AP27" s="295"/>
      <c r="AQ27" s="118"/>
      <c r="AR27" s="685"/>
      <c r="AS27" s="695"/>
      <c r="AT27" s="695"/>
      <c r="AU27" s="52" t="s">
        <v>13</v>
      </c>
    </row>
    <row r="28" spans="2:48" ht="27" customHeight="1" thickTop="1" thickBot="1">
      <c r="B28" s="701" t="s">
        <v>162</v>
      </c>
      <c r="C28" s="642"/>
      <c r="D28" s="642"/>
      <c r="E28" s="684"/>
      <c r="F28" s="708">
        <v>0</v>
      </c>
      <c r="G28" s="709"/>
      <c r="H28" s="201" t="s">
        <v>155</v>
      </c>
      <c r="L28" s="730"/>
      <c r="O28" s="56"/>
      <c r="T28" s="53"/>
      <c r="U28" s="53"/>
      <c r="X28" s="645" t="s">
        <v>134</v>
      </c>
      <c r="Y28" s="646"/>
      <c r="Z28" s="648"/>
      <c r="AA28" s="649"/>
      <c r="AB28" s="649"/>
      <c r="AC28" s="649"/>
      <c r="AD28" s="649"/>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1" t="s">
        <v>163</v>
      </c>
      <c r="C29" s="642"/>
      <c r="D29" s="642"/>
      <c r="E29" s="684"/>
      <c r="F29" s="708">
        <v>0</v>
      </c>
      <c r="G29" s="709"/>
      <c r="H29" s="201" t="s">
        <v>155</v>
      </c>
      <c r="L29" s="730"/>
      <c r="O29" s="56"/>
      <c r="P29" s="134"/>
      <c r="Q29" s="51" t="s">
        <v>142</v>
      </c>
      <c r="R29" s="642" t="s">
        <v>33</v>
      </c>
      <c r="S29" s="643"/>
      <c r="T29" s="643"/>
      <c r="U29" s="644"/>
      <c r="V29" s="48"/>
      <c r="W29" s="67"/>
      <c r="X29" s="645" t="s">
        <v>227</v>
      </c>
      <c r="Y29" s="646"/>
      <c r="Z29" s="648"/>
      <c r="AA29" s="649"/>
      <c r="AB29" s="649"/>
      <c r="AC29" s="649"/>
      <c r="AD29" s="649"/>
      <c r="AE29" s="44" t="s">
        <v>13</v>
      </c>
      <c r="AG29" s="53"/>
      <c r="AH29" s="53"/>
      <c r="AI29" s="53"/>
      <c r="AJ29" s="53"/>
      <c r="AK29" s="126" t="s">
        <v>147</v>
      </c>
      <c r="AL29" s="654" t="s">
        <v>148</v>
      </c>
      <c r="AM29" s="654"/>
      <c r="AN29" s="654"/>
      <c r="AO29" s="655"/>
      <c r="AP29" s="296"/>
      <c r="AQ29" s="299"/>
      <c r="AR29" s="672" t="s">
        <v>152</v>
      </c>
      <c r="AS29" s="668" t="s">
        <v>398</v>
      </c>
      <c r="AT29" s="668"/>
      <c r="AU29" s="669"/>
    </row>
    <row r="30" spans="2:48" ht="27" customHeight="1" thickBot="1">
      <c r="B30" s="701" t="s">
        <v>164</v>
      </c>
      <c r="C30" s="642"/>
      <c r="D30" s="642"/>
      <c r="E30" s="684"/>
      <c r="F30" s="708">
        <v>0</v>
      </c>
      <c r="G30" s="709"/>
      <c r="H30" s="201" t="s">
        <v>155</v>
      </c>
      <c r="L30" s="730"/>
      <c r="O30" s="56"/>
      <c r="Q30" s="727">
        <f>+ROUND(Z28,2)+ROUND(Z29,2)+ROUND(Z30,2)</f>
        <v>0</v>
      </c>
      <c r="R30" s="728"/>
      <c r="S30" s="728"/>
      <c r="T30" s="728"/>
      <c r="U30" s="44" t="s">
        <v>16</v>
      </c>
      <c r="X30" s="645" t="s">
        <v>145</v>
      </c>
      <c r="Y30" s="646"/>
      <c r="Z30" s="648"/>
      <c r="AA30" s="649"/>
      <c r="AB30" s="649"/>
      <c r="AC30" s="649"/>
      <c r="AD30" s="649"/>
      <c r="AE30" s="44" t="s">
        <v>13</v>
      </c>
      <c r="AK30" s="685"/>
      <c r="AL30" s="695"/>
      <c r="AM30" s="695"/>
      <c r="AN30" s="695"/>
      <c r="AO30" s="52" t="s">
        <v>13</v>
      </c>
      <c r="AR30" s="673"/>
      <c r="AS30" s="670"/>
      <c r="AT30" s="670"/>
      <c r="AU30" s="671"/>
    </row>
    <row r="31" spans="2:48" ht="27" customHeight="1" thickTop="1" thickBot="1">
      <c r="B31" s="701" t="s">
        <v>165</v>
      </c>
      <c r="C31" s="642"/>
      <c r="D31" s="642"/>
      <c r="E31" s="684"/>
      <c r="F31" s="708">
        <v>0</v>
      </c>
      <c r="G31" s="709"/>
      <c r="H31" s="201" t="s">
        <v>155</v>
      </c>
      <c r="L31" s="730"/>
      <c r="O31" s="56"/>
      <c r="X31"/>
      <c r="Y31"/>
      <c r="Z31" s="68" t="s">
        <v>350</v>
      </c>
      <c r="AJ31" s="118"/>
      <c r="AK31" s="647" t="str">
        <f>+IF(AK30=0,"",IF(AK27&lt;AK30,"エラー !：⑩の内数である⑪の量が⑩を超えています",""))</f>
        <v/>
      </c>
      <c r="AL31" s="647"/>
      <c r="AM31" s="647"/>
      <c r="AN31" s="647"/>
      <c r="AO31" s="647"/>
      <c r="AP31" s="647"/>
      <c r="AQ31" s="41"/>
      <c r="AR31" s="666"/>
      <c r="AS31" s="667"/>
      <c r="AT31" s="667"/>
      <c r="AU31" s="151" t="s">
        <v>13</v>
      </c>
    </row>
    <row r="32" spans="2:48" ht="27" customHeight="1" thickTop="1" thickBot="1">
      <c r="B32" s="701" t="s">
        <v>374</v>
      </c>
      <c r="C32" s="642"/>
      <c r="D32" s="642"/>
      <c r="E32" s="684"/>
      <c r="F32" s="708">
        <v>0</v>
      </c>
      <c r="G32" s="709"/>
      <c r="H32" s="201" t="s">
        <v>155</v>
      </c>
      <c r="L32" s="730"/>
      <c r="O32" s="56"/>
      <c r="P32" s="134"/>
      <c r="Q32" s="51" t="s">
        <v>144</v>
      </c>
      <c r="R32" s="642" t="s">
        <v>37</v>
      </c>
      <c r="S32" s="643"/>
      <c r="T32" s="643"/>
      <c r="U32" s="644"/>
      <c r="V32" s="53"/>
      <c r="W32" s="53"/>
      <c r="X32"/>
      <c r="Y32"/>
      <c r="Z32" s="697" t="s">
        <v>294</v>
      </c>
      <c r="AA32" s="676"/>
      <c r="AB32" s="676"/>
      <c r="AC32" s="676"/>
      <c r="AD32" s="676"/>
      <c r="AE32" s="676"/>
      <c r="AF32" s="676" t="s">
        <v>295</v>
      </c>
      <c r="AG32" s="676"/>
      <c r="AH32" s="676"/>
      <c r="AI32" s="676"/>
      <c r="AJ32" s="676" t="s">
        <v>351</v>
      </c>
      <c r="AK32" s="676"/>
      <c r="AL32" s="676"/>
      <c r="AM32" s="676"/>
      <c r="AN32" s="679"/>
      <c r="AO32" s="195"/>
      <c r="AR32" s="454" t="str">
        <f>+IF(AR31=0,"",IF(AK27&lt;(AR24+AR27+AR31),"エラー !：⑩の内数である（⑫+⑬＋⑭）の量が⑩を超えています",""))</f>
        <v/>
      </c>
      <c r="AS32" s="451"/>
      <c r="AT32" s="451"/>
      <c r="AU32" s="451"/>
    </row>
    <row r="33" spans="2:61" ht="27" customHeight="1" thickBot="1">
      <c r="B33" s="732" t="s">
        <v>375</v>
      </c>
      <c r="C33" s="733"/>
      <c r="D33" s="733"/>
      <c r="E33" s="734"/>
      <c r="F33" s="735">
        <v>0</v>
      </c>
      <c r="G33" s="736"/>
      <c r="H33" s="202" t="s">
        <v>155</v>
      </c>
      <c r="L33" s="731"/>
      <c r="Q33" s="648"/>
      <c r="R33" s="649"/>
      <c r="S33" s="649"/>
      <c r="T33" s="649"/>
      <c r="U33" s="44" t="s">
        <v>38</v>
      </c>
      <c r="V33" s="53"/>
      <c r="W33" s="53"/>
      <c r="X33"/>
      <c r="Y33"/>
      <c r="Z33" s="698"/>
      <c r="AA33" s="677"/>
      <c r="AB33" s="677"/>
      <c r="AC33" s="677"/>
      <c r="AD33" s="677"/>
      <c r="AE33" s="677"/>
      <c r="AF33" s="677"/>
      <c r="AG33" s="677"/>
      <c r="AH33" s="677"/>
      <c r="AI33" s="677"/>
      <c r="AJ33" s="677"/>
      <c r="AK33" s="677"/>
      <c r="AL33" s="677"/>
      <c r="AM33" s="677"/>
      <c r="AN33" s="680"/>
      <c r="AO33" s="195"/>
    </row>
    <row r="34" spans="2:61" ht="18" customHeight="1">
      <c r="C34" s="331" t="str">
        <f>+IF(F30=0,"",IF(F29&lt;F30,"エラー !：上の表は、⑩の内数である⑪の量が⑩を超えています",""))</f>
        <v/>
      </c>
      <c r="Z34" s="699"/>
      <c r="AA34" s="678"/>
      <c r="AB34" s="678"/>
      <c r="AC34" s="678"/>
      <c r="AD34" s="678"/>
      <c r="AE34" s="678"/>
      <c r="AF34" s="678"/>
      <c r="AG34" s="678"/>
      <c r="AH34" s="678"/>
      <c r="AI34" s="678"/>
      <c r="AJ34" s="678"/>
      <c r="AK34" s="678"/>
      <c r="AL34" s="678"/>
      <c r="AM34" s="678"/>
      <c r="AN34" s="681"/>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2013-03-13T16:46:55Z</cp:lastPrinted>
  <dcterms:created xsi:type="dcterms:W3CDTF">2011-02-09T09:36:10Z</dcterms:created>
  <dcterms:modified xsi:type="dcterms:W3CDTF">2024-09-09T10:30:22Z</dcterms:modified>
</cp:coreProperties>
</file>