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xl/drawings/drawing12.xml" ContentType="application/vnd.openxmlformats-officedocument.drawing+xml"/>
  <Override PartName="/xl/comments13.xml" ContentType="application/vnd.openxmlformats-officedocument.spreadsheetml.comments+xml"/>
  <Override PartName="/xl/drawings/drawing13.xml" ContentType="application/vnd.openxmlformats-officedocument.drawing+xml"/>
  <Override PartName="/xl/comments14.xml" ContentType="application/vnd.openxmlformats-officedocument.spreadsheetml.comments+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comments17.xml" ContentType="application/vnd.openxmlformats-officedocument.spreadsheetml.comments+xml"/>
  <Override PartName="/xl/drawings/drawing17.xml" ContentType="application/vnd.openxmlformats-officedocument.drawing+xml"/>
  <Override PartName="/xl/comments18.xml" ContentType="application/vnd.openxmlformats-officedocument.spreadsheetml.comments+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tabRatio="808"/>
  </bookViews>
  <sheets>
    <sheet name="表紙" sheetId="95" r:id="rId1"/>
    <sheet name="ｱ.特管廃油" sheetId="2" r:id="rId2"/>
    <sheet name="ｲ.特管廃酸" sheetId="74" r:id="rId3"/>
    <sheet name="ｳ.特管廃ｱﾙｶﾘ" sheetId="75" r:id="rId4"/>
    <sheet name="ｴ.感染性廃棄物" sheetId="76" r:id="rId5"/>
    <sheet name="ｵ.廃PCB等" sheetId="77" r:id="rId6"/>
    <sheet name="ｶ.PCB汚染物" sheetId="78" r:id="rId7"/>
    <sheet name="ｷ.PCB処理物" sheetId="85" r:id="rId8"/>
    <sheet name="ｸ.指定下水汚泥" sheetId="86" r:id="rId9"/>
    <sheet name="ｹ.有害鉱さい" sheetId="87" r:id="rId10"/>
    <sheet name="ｺ.廃石綿等" sheetId="88" r:id="rId11"/>
    <sheet name="ｻ.有害ばいじん" sheetId="89" r:id="rId12"/>
    <sheet name="ｼ.有害燃え殻" sheetId="79" r:id="rId13"/>
    <sheet name="ｽ.有害廃油" sheetId="81" r:id="rId14"/>
    <sheet name="ｾ.有害汚泥" sheetId="84" r:id="rId15"/>
    <sheet name="ｿ.有害廃酸" sheetId="82" r:id="rId16"/>
    <sheet name="ﾀ.有害廃ｱﾙｶﾘ" sheetId="80" r:id="rId17"/>
    <sheet name="ﾁ.廃水銀等" sheetId="99" r:id="rId18"/>
    <sheet name="別紙" sheetId="94" r:id="rId19"/>
    <sheet name="印刷用表紙" sheetId="98" r:id="rId20"/>
  </sheets>
  <definedNames>
    <definedName name="_xlnm.Print_Area" localSheetId="1">ｱ.特管廃油!$B$2:$AW$34</definedName>
    <definedName name="_xlnm.Print_Area" localSheetId="2">ｲ.特管廃酸!$B$2:$AW$34</definedName>
    <definedName name="_xlnm.Print_Area" localSheetId="3">ｳ.特管廃ｱﾙｶﾘ!$B$2:$AW$34</definedName>
    <definedName name="_xlnm.Print_Area" localSheetId="4">ｴ.感染性廃棄物!$B$2:$AW$34</definedName>
    <definedName name="_xlnm.Print_Area" localSheetId="5">ｵ.廃PCB等!$B$2:$AW$34</definedName>
    <definedName name="_xlnm.Print_Area" localSheetId="6">ｶ.PCB汚染物!$B$2:$AW$34</definedName>
    <definedName name="_xlnm.Print_Area" localSheetId="7">ｷ.PCB処理物!$B$2:$AW$34</definedName>
    <definedName name="_xlnm.Print_Area" localSheetId="8">ｸ.指定下水汚泥!$B$2:$AW$34</definedName>
    <definedName name="_xlnm.Print_Area" localSheetId="9">ｹ.有害鉱さい!$B$2:$AW$34</definedName>
    <definedName name="_xlnm.Print_Area" localSheetId="10">ｺ.廃石綿等!$B$2:$AW$34</definedName>
    <definedName name="_xlnm.Print_Area" localSheetId="11">ｻ.有害ばいじん!$B$2:$AW$34</definedName>
    <definedName name="_xlnm.Print_Area" localSheetId="12">ｼ.有害燃え殻!$B$2:$AW$34</definedName>
    <definedName name="_xlnm.Print_Area" localSheetId="13">ｽ.有害廃油!$B$2:$AW$34</definedName>
    <definedName name="_xlnm.Print_Area" localSheetId="14">ｾ.有害汚泥!$B$2:$AW$34</definedName>
    <definedName name="_xlnm.Print_Area" localSheetId="15">ｿ.有害廃酸!$B$2:$AW$34</definedName>
    <definedName name="_xlnm.Print_Area" localSheetId="16">ﾀ.有害廃ｱﾙｶﾘ!$B$2:$AW$34</definedName>
    <definedName name="_xlnm.Print_Area" localSheetId="17">ﾁ.廃水銀等!$B$2:$AW$34</definedName>
    <definedName name="_xlnm.Print_Area" localSheetId="19">印刷用表紙!$C$3:$O$78</definedName>
    <definedName name="_xlnm.Print_Area" localSheetId="0">表紙!$C$26:$O$101</definedName>
    <definedName name="_xlnm.Print_Area" localSheetId="18">別紙!$B$3:$X$47</definedName>
  </definedNames>
  <calcPr calcId="191029"/>
</workbook>
</file>

<file path=xl/calcChain.xml><?xml version="1.0" encoding="utf-8"?>
<calcChain xmlns="http://schemas.openxmlformats.org/spreadsheetml/2006/main">
  <c r="AS32" i="74" l="1"/>
  <c r="H54" i="94" s="1"/>
  <c r="AS32" i="75"/>
  <c r="I54" i="94" s="1"/>
  <c r="AS32" i="76"/>
  <c r="J54" i="94" s="1"/>
  <c r="AS32" i="77"/>
  <c r="K54" i="94" s="1"/>
  <c r="AS32" i="78"/>
  <c r="L54" i="94" s="1"/>
  <c r="AS32" i="85"/>
  <c r="M54" i="94" s="1"/>
  <c r="AS32" i="86"/>
  <c r="N54" i="94" s="1"/>
  <c r="AS32" i="87"/>
  <c r="O54" i="94" s="1"/>
  <c r="AS32" i="88"/>
  <c r="P54" i="94" s="1"/>
  <c r="AS32" i="89"/>
  <c r="Q54" i="94" s="1"/>
  <c r="AS32" i="79"/>
  <c r="R54" i="94" s="1"/>
  <c r="AS32" i="81"/>
  <c r="S54" i="94" s="1"/>
  <c r="AS32" i="84"/>
  <c r="T54" i="94" s="1"/>
  <c r="AS32" i="82"/>
  <c r="U54" i="94" s="1"/>
  <c r="AS32" i="80"/>
  <c r="V54" i="94" s="1"/>
  <c r="AS32" i="99"/>
  <c r="W54" i="94" s="1"/>
  <c r="AS32" i="2"/>
  <c r="G54" i="94" s="1"/>
  <c r="AS28" i="74"/>
  <c r="H53" i="94" s="1"/>
  <c r="AS28" i="76"/>
  <c r="J53" i="94" s="1"/>
  <c r="AS28" i="77"/>
  <c r="K53" i="94" s="1"/>
  <c r="AS28" i="78"/>
  <c r="L53" i="94" s="1"/>
  <c r="AS28" i="85"/>
  <c r="M53" i="94" s="1"/>
  <c r="AS28" i="86"/>
  <c r="N53" i="94" s="1"/>
  <c r="AS28" i="87"/>
  <c r="O53" i="94" s="1"/>
  <c r="AS28" i="88"/>
  <c r="P53" i="94" s="1"/>
  <c r="AS28" i="89"/>
  <c r="Q53" i="94" s="1"/>
  <c r="AS28" i="79"/>
  <c r="R53" i="94" s="1"/>
  <c r="AS28" i="81"/>
  <c r="S53" i="94" s="1"/>
  <c r="AS28" i="84"/>
  <c r="T53" i="94" s="1"/>
  <c r="AS28" i="82"/>
  <c r="U53" i="94" s="1"/>
  <c r="AS28" i="80"/>
  <c r="V53" i="94" s="1"/>
  <c r="AS28" i="99"/>
  <c r="W53" i="94" s="1"/>
  <c r="AS28" i="2"/>
  <c r="G53" i="94" s="1"/>
  <c r="F29" i="98"/>
  <c r="F36" i="98"/>
  <c r="F35" i="98"/>
  <c r="L33" i="98"/>
  <c r="L32" i="98"/>
  <c r="L31" i="98"/>
  <c r="L30" i="98"/>
  <c r="L29" i="98"/>
  <c r="F37" i="98"/>
  <c r="M46" i="98"/>
  <c r="D49" i="98"/>
  <c r="W5" i="94" l="1"/>
  <c r="W47" i="94"/>
  <c r="W46" i="94"/>
  <c r="W44" i="94"/>
  <c r="W42" i="94"/>
  <c r="W41" i="94"/>
  <c r="W40" i="94"/>
  <c r="W39" i="94"/>
  <c r="W38" i="94" s="1"/>
  <c r="W36" i="94"/>
  <c r="W35" i="94"/>
  <c r="W34" i="94"/>
  <c r="W33" i="94"/>
  <c r="W30" i="94"/>
  <c r="W29" i="94"/>
  <c r="W28" i="94"/>
  <c r="W25" i="94"/>
  <c r="W24" i="94"/>
  <c r="W23" i="94"/>
  <c r="W22" i="94"/>
  <c r="W21" i="94"/>
  <c r="W20" i="94"/>
  <c r="C37" i="99"/>
  <c r="C36" i="99"/>
  <c r="C35" i="99"/>
  <c r="C34" i="99"/>
  <c r="H33" i="99"/>
  <c r="H32" i="99"/>
  <c r="AL31" i="99"/>
  <c r="W52" i="94" s="1"/>
  <c r="R30" i="99"/>
  <c r="H30" i="99"/>
  <c r="H28" i="99"/>
  <c r="P27" i="99"/>
  <c r="F12" i="99" s="1"/>
  <c r="H24" i="99" s="1"/>
  <c r="H26" i="99"/>
  <c r="H25" i="99"/>
  <c r="AS24" i="99"/>
  <c r="W45" i="94" s="1"/>
  <c r="P22" i="99"/>
  <c r="W51" i="94" s="1"/>
  <c r="AO18" i="99"/>
  <c r="AH18" i="99" s="1"/>
  <c r="Y18" i="99" s="1"/>
  <c r="Y21" i="99" s="1"/>
  <c r="H27" i="99" s="1"/>
  <c r="AF5" i="99"/>
  <c r="AU4" i="99"/>
  <c r="AS4" i="99"/>
  <c r="AL31" i="80"/>
  <c r="V52" i="94" s="1"/>
  <c r="P22" i="80"/>
  <c r="V51" i="94" s="1"/>
  <c r="AL31" i="82"/>
  <c r="U52" i="94" s="1"/>
  <c r="P22" i="82"/>
  <c r="U51" i="94" s="1"/>
  <c r="AL31" i="84"/>
  <c r="T52" i="94" s="1"/>
  <c r="P22" i="84"/>
  <c r="T51" i="94" s="1"/>
  <c r="AL31" i="81"/>
  <c r="S52" i="94" s="1"/>
  <c r="P22" i="81"/>
  <c r="S51" i="94" s="1"/>
  <c r="AL31" i="79"/>
  <c r="R52" i="94" s="1"/>
  <c r="P22" i="79"/>
  <c r="R51" i="94" s="1"/>
  <c r="AL31" i="89"/>
  <c r="Q52" i="94" s="1"/>
  <c r="P22" i="89"/>
  <c r="Q51" i="94" s="1"/>
  <c r="AL31" i="88"/>
  <c r="P52" i="94" s="1"/>
  <c r="P22" i="88"/>
  <c r="P51" i="94" s="1"/>
  <c r="AL31" i="87"/>
  <c r="O52" i="94" s="1"/>
  <c r="P22" i="87"/>
  <c r="O51" i="94" s="1"/>
  <c r="AL31" i="86"/>
  <c r="N52" i="94" s="1"/>
  <c r="P22" i="86"/>
  <c r="N51" i="94" s="1"/>
  <c r="AL31" i="85"/>
  <c r="M52" i="94" s="1"/>
  <c r="P22" i="85"/>
  <c r="M51" i="94" s="1"/>
  <c r="AL31" i="78"/>
  <c r="L52" i="94" s="1"/>
  <c r="P22" i="78"/>
  <c r="L51" i="94" s="1"/>
  <c r="AL31" i="77"/>
  <c r="K52" i="94" s="1"/>
  <c r="P22" i="77"/>
  <c r="K51" i="94" s="1"/>
  <c r="AL31" i="76"/>
  <c r="J52" i="94" s="1"/>
  <c r="P22" i="76"/>
  <c r="J51" i="94" s="1"/>
  <c r="P22" i="75"/>
  <c r="I51" i="94" s="1"/>
  <c r="AL31" i="74"/>
  <c r="H52" i="94" s="1"/>
  <c r="P22" i="74"/>
  <c r="H51" i="94" s="1"/>
  <c r="T47" i="94"/>
  <c r="N47" i="94"/>
  <c r="T46" i="94"/>
  <c r="N46" i="94"/>
  <c r="AS24" i="84"/>
  <c r="T45" i="94" s="1"/>
  <c r="AS24" i="86"/>
  <c r="N45" i="94" s="1"/>
  <c r="T44" i="94"/>
  <c r="N44" i="94"/>
  <c r="R30" i="84"/>
  <c r="P27" i="84" s="1"/>
  <c r="R30" i="86"/>
  <c r="P27" i="86" s="1"/>
  <c r="F12" i="86" s="1"/>
  <c r="H24" i="86" s="1"/>
  <c r="T42" i="94"/>
  <c r="N42" i="94"/>
  <c r="T41" i="94"/>
  <c r="N41" i="94"/>
  <c r="T40" i="94"/>
  <c r="N40" i="94"/>
  <c r="T39" i="94"/>
  <c r="N39" i="94"/>
  <c r="T36" i="94"/>
  <c r="N36" i="94"/>
  <c r="T35" i="94"/>
  <c r="N35" i="94"/>
  <c r="T34" i="94"/>
  <c r="N34" i="94"/>
  <c r="T33" i="94"/>
  <c r="N33" i="94"/>
  <c r="T30" i="94"/>
  <c r="N30" i="94"/>
  <c r="T29" i="94"/>
  <c r="N29" i="94"/>
  <c r="T28" i="94"/>
  <c r="N28" i="94"/>
  <c r="T25" i="94"/>
  <c r="N25" i="94"/>
  <c r="T24" i="94"/>
  <c r="N24" i="94"/>
  <c r="T23" i="94"/>
  <c r="N23" i="94"/>
  <c r="T22" i="94"/>
  <c r="N22" i="94"/>
  <c r="T21" i="94"/>
  <c r="N21" i="94"/>
  <c r="T20" i="94"/>
  <c r="N20" i="94"/>
  <c r="AL31" i="2"/>
  <c r="G52" i="94" s="1"/>
  <c r="P22" i="2"/>
  <c r="G51" i="94" s="1"/>
  <c r="C37" i="74"/>
  <c r="C36" i="74"/>
  <c r="C35" i="74"/>
  <c r="C34" i="74"/>
  <c r="C37" i="75"/>
  <c r="C36" i="75"/>
  <c r="C35" i="75"/>
  <c r="C34" i="75"/>
  <c r="C37" i="76"/>
  <c r="C36" i="76"/>
  <c r="C35" i="76"/>
  <c r="C34" i="76"/>
  <c r="C37" i="77"/>
  <c r="C36" i="77"/>
  <c r="C35" i="77"/>
  <c r="C34" i="77"/>
  <c r="C37" i="78"/>
  <c r="C36" i="78"/>
  <c r="C35" i="78"/>
  <c r="C34" i="78"/>
  <c r="C37" i="85"/>
  <c r="C36" i="85"/>
  <c r="C35" i="85"/>
  <c r="C34" i="85"/>
  <c r="C37" i="86"/>
  <c r="C36" i="86"/>
  <c r="C35" i="86"/>
  <c r="C34" i="86"/>
  <c r="C37" i="87"/>
  <c r="C36" i="87"/>
  <c r="C35" i="87"/>
  <c r="C34" i="87"/>
  <c r="C37" i="88"/>
  <c r="C36" i="88"/>
  <c r="C35" i="88"/>
  <c r="C34" i="88"/>
  <c r="C37" i="89"/>
  <c r="C36" i="89"/>
  <c r="C35" i="89"/>
  <c r="C34" i="89"/>
  <c r="C37" i="79"/>
  <c r="C36" i="79"/>
  <c r="C35" i="79"/>
  <c r="C34" i="79"/>
  <c r="C37" i="81"/>
  <c r="C36" i="81"/>
  <c r="C35" i="81"/>
  <c r="C34" i="81"/>
  <c r="C37" i="84"/>
  <c r="C36" i="84"/>
  <c r="C35" i="84"/>
  <c r="C34" i="84"/>
  <c r="C37" i="82"/>
  <c r="C36" i="82"/>
  <c r="C35" i="82"/>
  <c r="C34" i="82"/>
  <c r="C37" i="80"/>
  <c r="C36" i="80"/>
  <c r="C35" i="80"/>
  <c r="C34" i="80"/>
  <c r="C37" i="2"/>
  <c r="C36" i="2"/>
  <c r="C35" i="2"/>
  <c r="C34" i="2"/>
  <c r="AS24" i="74"/>
  <c r="H31" i="74" s="1"/>
  <c r="AS24" i="75"/>
  <c r="H31" i="75" s="1"/>
  <c r="AS24" i="76"/>
  <c r="H31" i="76" s="1"/>
  <c r="AS24" i="77"/>
  <c r="K45" i="94" s="1"/>
  <c r="AS24" i="78"/>
  <c r="L45" i="94" s="1"/>
  <c r="AS24" i="85"/>
  <c r="H31" i="85" s="1"/>
  <c r="AS24" i="87"/>
  <c r="AS24" i="88"/>
  <c r="H31" i="88" s="1"/>
  <c r="AS24" i="89"/>
  <c r="Q45" i="94" s="1"/>
  <c r="AS24" i="79"/>
  <c r="H31" i="79" s="1"/>
  <c r="AS24" i="81"/>
  <c r="S45" i="94" s="1"/>
  <c r="AS24" i="82"/>
  <c r="H31" i="82" s="1"/>
  <c r="AS24" i="80"/>
  <c r="H31" i="80" s="1"/>
  <c r="AS24" i="2"/>
  <c r="G45" i="94" s="1"/>
  <c r="R30" i="74"/>
  <c r="P27" i="74" s="1"/>
  <c r="F12" i="74" s="1"/>
  <c r="H24" i="74" s="1"/>
  <c r="R30" i="75"/>
  <c r="P27" i="75" s="1"/>
  <c r="F12" i="75" s="1"/>
  <c r="H24" i="75" s="1"/>
  <c r="R30" i="76"/>
  <c r="P27" i="76" s="1"/>
  <c r="R30" i="77"/>
  <c r="P27" i="77" s="1"/>
  <c r="R30" i="78"/>
  <c r="P27" i="78" s="1"/>
  <c r="F12" i="78" s="1"/>
  <c r="H24" i="78" s="1"/>
  <c r="R30" i="85"/>
  <c r="P27" i="85" s="1"/>
  <c r="F12" i="85" s="1"/>
  <c r="H24" i="85" s="1"/>
  <c r="R30" i="87"/>
  <c r="P27" i="87" s="1"/>
  <c r="F12" i="87" s="1"/>
  <c r="H24" i="87" s="1"/>
  <c r="R30" i="88"/>
  <c r="P27" i="88" s="1"/>
  <c r="R30" i="89"/>
  <c r="P27" i="89" s="1"/>
  <c r="F12" i="89" s="1"/>
  <c r="H24" i="89" s="1"/>
  <c r="R30" i="79"/>
  <c r="P27" i="79" s="1"/>
  <c r="F12" i="79" s="1"/>
  <c r="H24" i="79" s="1"/>
  <c r="R30" i="81"/>
  <c r="P27" i="81" s="1"/>
  <c r="F12" i="81" s="1"/>
  <c r="H24" i="81" s="1"/>
  <c r="R30" i="82"/>
  <c r="P27" i="82" s="1"/>
  <c r="R30" i="80"/>
  <c r="P27" i="80" s="1"/>
  <c r="F12" i="80" s="1"/>
  <c r="H24" i="80" s="1"/>
  <c r="R30" i="2"/>
  <c r="P27" i="2" s="1"/>
  <c r="F12" i="2" s="1"/>
  <c r="H24" i="2" s="1"/>
  <c r="AO18" i="74"/>
  <c r="AH18" i="74" s="1"/>
  <c r="AO18" i="75"/>
  <c r="AH18" i="75" s="1"/>
  <c r="AO18" i="76"/>
  <c r="AH18" i="76" s="1"/>
  <c r="Y18" i="76" s="1"/>
  <c r="AO18" i="77"/>
  <c r="AO18" i="78"/>
  <c r="AH18" i="78" s="1"/>
  <c r="AO18" i="85"/>
  <c r="AH18" i="85" s="1"/>
  <c r="AO18" i="86"/>
  <c r="AH18" i="86" s="1"/>
  <c r="AO18" i="87"/>
  <c r="AH18" i="87" s="1"/>
  <c r="Y18" i="87" s="1"/>
  <c r="AO18" i="88"/>
  <c r="AH18" i="88" s="1"/>
  <c r="Y18" i="88" s="1"/>
  <c r="Y21" i="88" s="1"/>
  <c r="H27" i="88" s="1"/>
  <c r="AO18" i="89"/>
  <c r="AH18" i="89" s="1"/>
  <c r="AO18" i="79"/>
  <c r="AH18" i="79" s="1"/>
  <c r="AO18" i="81"/>
  <c r="AH18" i="81" s="1"/>
  <c r="AO18" i="84"/>
  <c r="AH18" i="84" s="1"/>
  <c r="Y18" i="84" s="1"/>
  <c r="AO18" i="82"/>
  <c r="AH18" i="82" s="1"/>
  <c r="Y18" i="82" s="1"/>
  <c r="Y21" i="82" s="1"/>
  <c r="H27" i="82" s="1"/>
  <c r="AO18" i="80"/>
  <c r="AH18" i="80" s="1"/>
  <c r="AO18" i="2"/>
  <c r="AH18" i="2" s="1"/>
  <c r="AH18" i="77"/>
  <c r="N44" i="98"/>
  <c r="N43" i="98"/>
  <c r="N42" i="98"/>
  <c r="N41" i="98"/>
  <c r="N40" i="98"/>
  <c r="H33" i="74"/>
  <c r="H33" i="75"/>
  <c r="H33" i="76"/>
  <c r="H33" i="77"/>
  <c r="H33" i="78"/>
  <c r="H33" i="85"/>
  <c r="H33" i="86"/>
  <c r="H33" i="87"/>
  <c r="H33" i="88"/>
  <c r="H33" i="89"/>
  <c r="H33" i="79"/>
  <c r="H33" i="81"/>
  <c r="H33" i="84"/>
  <c r="H33" i="82"/>
  <c r="H33" i="80"/>
  <c r="H33" i="2"/>
  <c r="H32" i="74"/>
  <c r="H32" i="75"/>
  <c r="H32" i="76"/>
  <c r="H32" i="77"/>
  <c r="H32" i="78"/>
  <c r="H32" i="85"/>
  <c r="H32" i="86"/>
  <c r="H32" i="87"/>
  <c r="H32" i="88"/>
  <c r="H32" i="89"/>
  <c r="H32" i="79"/>
  <c r="H32" i="81"/>
  <c r="H32" i="84"/>
  <c r="H32" i="82"/>
  <c r="H32" i="80"/>
  <c r="H32" i="2"/>
  <c r="H30" i="74"/>
  <c r="H30" i="75"/>
  <c r="H30" i="76"/>
  <c r="H30" i="77"/>
  <c r="H30" i="78"/>
  <c r="H30" i="85"/>
  <c r="H30" i="86"/>
  <c r="H30" i="87"/>
  <c r="H30" i="88"/>
  <c r="H30" i="89"/>
  <c r="H30" i="79"/>
  <c r="H30" i="81"/>
  <c r="H30" i="84"/>
  <c r="H30" i="82"/>
  <c r="H30" i="80"/>
  <c r="H30" i="2"/>
  <c r="H28" i="74"/>
  <c r="H28" i="75"/>
  <c r="H28" i="76"/>
  <c r="H28" i="77"/>
  <c r="H28" i="78"/>
  <c r="H28" i="85"/>
  <c r="H28" i="86"/>
  <c r="H28" i="87"/>
  <c r="H28" i="88"/>
  <c r="H28" i="89"/>
  <c r="H28" i="79"/>
  <c r="H28" i="81"/>
  <c r="H28" i="84"/>
  <c r="H28" i="82"/>
  <c r="H28" i="80"/>
  <c r="H28" i="2"/>
  <c r="H26" i="74"/>
  <c r="H26" i="75"/>
  <c r="H26" i="76"/>
  <c r="H26" i="77"/>
  <c r="H26" i="78"/>
  <c r="H26" i="85"/>
  <c r="H26" i="86"/>
  <c r="H26" i="87"/>
  <c r="H26" i="88"/>
  <c r="H26" i="89"/>
  <c r="H26" i="79"/>
  <c r="H26" i="81"/>
  <c r="H26" i="84"/>
  <c r="H26" i="82"/>
  <c r="H26" i="80"/>
  <c r="H26" i="2"/>
  <c r="H25" i="74"/>
  <c r="H25" i="75"/>
  <c r="H25" i="76"/>
  <c r="H25" i="77"/>
  <c r="H25" i="78"/>
  <c r="H25" i="85"/>
  <c r="H25" i="86"/>
  <c r="H25" i="87"/>
  <c r="H25" i="88"/>
  <c r="H25" i="89"/>
  <c r="H25" i="79"/>
  <c r="H25" i="81"/>
  <c r="H25" i="84"/>
  <c r="H25" i="82"/>
  <c r="H25" i="80"/>
  <c r="H25" i="2"/>
  <c r="L19" i="98"/>
  <c r="N26" i="98"/>
  <c r="F26" i="98"/>
  <c r="M25" i="98"/>
  <c r="F24" i="98"/>
  <c r="O5" i="98"/>
  <c r="N5" i="98"/>
  <c r="J17" i="98"/>
  <c r="J16" i="98"/>
  <c r="C13" i="98"/>
  <c r="L11" i="98"/>
  <c r="A5" i="98"/>
  <c r="G42" i="94"/>
  <c r="G41" i="94"/>
  <c r="G40" i="94"/>
  <c r="G39" i="94"/>
  <c r="V42" i="94"/>
  <c r="V39" i="94"/>
  <c r="V40" i="94"/>
  <c r="V41" i="94"/>
  <c r="V20" i="94"/>
  <c r="V23" i="94"/>
  <c r="V22" i="94"/>
  <c r="V21" i="94"/>
  <c r="U42" i="94"/>
  <c r="U39" i="94"/>
  <c r="U40" i="94"/>
  <c r="U41" i="94"/>
  <c r="U20" i="94"/>
  <c r="U23" i="94"/>
  <c r="U22" i="94"/>
  <c r="U21" i="94"/>
  <c r="S42" i="94"/>
  <c r="S39" i="94"/>
  <c r="S40" i="94"/>
  <c r="S41" i="94"/>
  <c r="S20" i="94"/>
  <c r="S23" i="94"/>
  <c r="S22" i="94"/>
  <c r="S21" i="94"/>
  <c r="R42" i="94"/>
  <c r="Q42" i="94"/>
  <c r="P42" i="94"/>
  <c r="O42" i="94"/>
  <c r="M42" i="94"/>
  <c r="L42" i="94"/>
  <c r="K42" i="94"/>
  <c r="J42" i="94"/>
  <c r="I42" i="94"/>
  <c r="I39" i="94"/>
  <c r="I40" i="94"/>
  <c r="I41" i="94"/>
  <c r="I20" i="94"/>
  <c r="I23" i="94"/>
  <c r="I22" i="94"/>
  <c r="I21" i="94"/>
  <c r="H42" i="94"/>
  <c r="V36" i="94"/>
  <c r="U36" i="94"/>
  <c r="S36" i="94"/>
  <c r="R36" i="94"/>
  <c r="Q36" i="94"/>
  <c r="P36" i="94"/>
  <c r="O36" i="94"/>
  <c r="M36" i="94"/>
  <c r="L36" i="94"/>
  <c r="K36" i="94"/>
  <c r="J36" i="94"/>
  <c r="I36" i="94"/>
  <c r="H36" i="94"/>
  <c r="G36" i="94"/>
  <c r="V29" i="94"/>
  <c r="U29" i="94"/>
  <c r="S29" i="94"/>
  <c r="R29" i="94"/>
  <c r="Q29" i="94"/>
  <c r="P29" i="94"/>
  <c r="O29" i="94"/>
  <c r="M29" i="94"/>
  <c r="L29" i="94"/>
  <c r="K29" i="94"/>
  <c r="J29" i="94"/>
  <c r="I29" i="94"/>
  <c r="H29" i="94"/>
  <c r="G29" i="94"/>
  <c r="V28" i="94"/>
  <c r="U28" i="94"/>
  <c r="S28" i="94"/>
  <c r="R28" i="94"/>
  <c r="Q28" i="94"/>
  <c r="P28" i="94"/>
  <c r="O28" i="94"/>
  <c r="M28" i="94"/>
  <c r="L28" i="94"/>
  <c r="K28" i="94"/>
  <c r="J28" i="94"/>
  <c r="I28" i="94"/>
  <c r="H28" i="94"/>
  <c r="G28" i="94"/>
  <c r="R21" i="94"/>
  <c r="Q21" i="94"/>
  <c r="P21" i="94"/>
  <c r="O21" i="94"/>
  <c r="M21" i="94"/>
  <c r="L21" i="94"/>
  <c r="K21" i="94"/>
  <c r="J21" i="94"/>
  <c r="H21" i="94"/>
  <c r="G21" i="94"/>
  <c r="R22" i="94"/>
  <c r="Q22" i="94"/>
  <c r="P22" i="94"/>
  <c r="O22" i="94"/>
  <c r="M22" i="94"/>
  <c r="L22" i="94"/>
  <c r="K22" i="94"/>
  <c r="J22" i="94"/>
  <c r="H22" i="94"/>
  <c r="G22" i="94"/>
  <c r="V47" i="94"/>
  <c r="U47" i="94"/>
  <c r="S47" i="94"/>
  <c r="R47" i="94"/>
  <c r="Q47" i="94"/>
  <c r="P47" i="94"/>
  <c r="O47" i="94"/>
  <c r="M47" i="94"/>
  <c r="L47" i="94"/>
  <c r="K47" i="94"/>
  <c r="J47" i="94"/>
  <c r="I47" i="94"/>
  <c r="H47" i="94"/>
  <c r="G47" i="94"/>
  <c r="V46" i="94"/>
  <c r="U46" i="94"/>
  <c r="S46" i="94"/>
  <c r="R46" i="94"/>
  <c r="Q46" i="94"/>
  <c r="P46" i="94"/>
  <c r="O46" i="94"/>
  <c r="M46" i="94"/>
  <c r="L46" i="94"/>
  <c r="K46" i="94"/>
  <c r="J46" i="94"/>
  <c r="I46" i="94"/>
  <c r="H46" i="94"/>
  <c r="G46" i="94"/>
  <c r="V44" i="94"/>
  <c r="U44" i="94"/>
  <c r="S44" i="94"/>
  <c r="R44" i="94"/>
  <c r="Q44" i="94"/>
  <c r="P44" i="94"/>
  <c r="O44" i="94"/>
  <c r="M44" i="94"/>
  <c r="L44" i="94"/>
  <c r="K44" i="94"/>
  <c r="J44" i="94"/>
  <c r="I44" i="94"/>
  <c r="H44" i="94"/>
  <c r="G44" i="94"/>
  <c r="V30" i="94"/>
  <c r="U30" i="94"/>
  <c r="S30" i="94"/>
  <c r="R30" i="94"/>
  <c r="R23" i="94"/>
  <c r="Q30" i="94"/>
  <c r="P30" i="94"/>
  <c r="P23" i="94"/>
  <c r="O30" i="94"/>
  <c r="M30" i="94"/>
  <c r="L30" i="94"/>
  <c r="K30" i="94"/>
  <c r="J30" i="94"/>
  <c r="I30" i="94"/>
  <c r="H30" i="94"/>
  <c r="G30" i="94"/>
  <c r="V24" i="94"/>
  <c r="U24" i="94"/>
  <c r="S24" i="94"/>
  <c r="R24" i="94"/>
  <c r="Q24" i="94"/>
  <c r="P24" i="94"/>
  <c r="O24" i="94"/>
  <c r="M24" i="94"/>
  <c r="L24" i="94"/>
  <c r="K24" i="94"/>
  <c r="J24" i="94"/>
  <c r="I24" i="94"/>
  <c r="H24" i="94"/>
  <c r="G24" i="94"/>
  <c r="AS4" i="2"/>
  <c r="AU4" i="2"/>
  <c r="AF5" i="2"/>
  <c r="AS4" i="74"/>
  <c r="AU4" i="74"/>
  <c r="AF5" i="74"/>
  <c r="AS4" i="75"/>
  <c r="AU4" i="75"/>
  <c r="AF5" i="75"/>
  <c r="AS4" i="76"/>
  <c r="AU4" i="76"/>
  <c r="AF5" i="76"/>
  <c r="AS4" i="77"/>
  <c r="AU4" i="77"/>
  <c r="AF5" i="77"/>
  <c r="AS4" i="78"/>
  <c r="AU4" i="78"/>
  <c r="AF5" i="78"/>
  <c r="AS4" i="85"/>
  <c r="AU4" i="85"/>
  <c r="AF5" i="85"/>
  <c r="AS4" i="86"/>
  <c r="AU4" i="86"/>
  <c r="AF5" i="86"/>
  <c r="AS4" i="87"/>
  <c r="AU4" i="87"/>
  <c r="AF5" i="87"/>
  <c r="AS4" i="88"/>
  <c r="AU4" i="88"/>
  <c r="AF5" i="88"/>
  <c r="AS4" i="89"/>
  <c r="AU4" i="89"/>
  <c r="AF5" i="89"/>
  <c r="AS4" i="79"/>
  <c r="AU4" i="79"/>
  <c r="AF5" i="79"/>
  <c r="AS4" i="81"/>
  <c r="AU4" i="81"/>
  <c r="AF5" i="81"/>
  <c r="AS4" i="84"/>
  <c r="AU4" i="84"/>
  <c r="AF5" i="84"/>
  <c r="AS4" i="82"/>
  <c r="AU4" i="82"/>
  <c r="AF5" i="82"/>
  <c r="AS4" i="80"/>
  <c r="AU4" i="80"/>
  <c r="AF5" i="80"/>
  <c r="A28" i="95"/>
  <c r="X5" i="94"/>
  <c r="P6" i="94"/>
  <c r="G20" i="94"/>
  <c r="H20" i="94"/>
  <c r="J20" i="94"/>
  <c r="K20" i="94"/>
  <c r="L20" i="94"/>
  <c r="M20" i="94"/>
  <c r="O20" i="94"/>
  <c r="P20" i="94"/>
  <c r="Q20" i="94"/>
  <c r="R20" i="94"/>
  <c r="G23" i="94"/>
  <c r="H23" i="94"/>
  <c r="J23" i="94"/>
  <c r="K23" i="94"/>
  <c r="L23" i="94"/>
  <c r="M23" i="94"/>
  <c r="O23" i="94"/>
  <c r="Q23" i="94"/>
  <c r="G25" i="94"/>
  <c r="H25" i="94"/>
  <c r="I25" i="94"/>
  <c r="J25" i="94"/>
  <c r="K25" i="94"/>
  <c r="L25" i="94"/>
  <c r="M25" i="94"/>
  <c r="O25" i="94"/>
  <c r="P25" i="94"/>
  <c r="Q25" i="94"/>
  <c r="R25" i="94"/>
  <c r="S25" i="94"/>
  <c r="U25" i="94"/>
  <c r="V25" i="94"/>
  <c r="G33" i="94"/>
  <c r="H33" i="94"/>
  <c r="I33" i="94"/>
  <c r="J33" i="94"/>
  <c r="K33" i="94"/>
  <c r="L33" i="94"/>
  <c r="M33" i="94"/>
  <c r="O33" i="94"/>
  <c r="P33" i="94"/>
  <c r="Q33" i="94"/>
  <c r="R33" i="94"/>
  <c r="S33" i="94"/>
  <c r="U33" i="94"/>
  <c r="V33" i="94"/>
  <c r="G34" i="94"/>
  <c r="H34" i="94"/>
  <c r="I34" i="94"/>
  <c r="I32" i="94" s="1"/>
  <c r="I31" i="94" s="1"/>
  <c r="J34" i="94"/>
  <c r="K34" i="94"/>
  <c r="L34" i="94"/>
  <c r="M34" i="94"/>
  <c r="X34" i="94" s="1"/>
  <c r="O34" i="94"/>
  <c r="P34" i="94"/>
  <c r="Q34" i="94"/>
  <c r="R34" i="94"/>
  <c r="S34" i="94"/>
  <c r="U34" i="94"/>
  <c r="V34" i="94"/>
  <c r="G35" i="94"/>
  <c r="H35" i="94"/>
  <c r="I35" i="94"/>
  <c r="J35" i="94"/>
  <c r="K35" i="94"/>
  <c r="L35" i="94"/>
  <c r="M35" i="94"/>
  <c r="O35" i="94"/>
  <c r="P35" i="94"/>
  <c r="Q35" i="94"/>
  <c r="R35" i="94"/>
  <c r="S35" i="94"/>
  <c r="U35" i="94"/>
  <c r="V35" i="94"/>
  <c r="H39" i="94"/>
  <c r="H40" i="94"/>
  <c r="H41" i="94"/>
  <c r="J39" i="94"/>
  <c r="K39" i="94"/>
  <c r="L39" i="94"/>
  <c r="M39" i="94"/>
  <c r="O39" i="94"/>
  <c r="P39" i="94"/>
  <c r="P40" i="94"/>
  <c r="P41" i="94"/>
  <c r="Q39" i="94"/>
  <c r="R39" i="94"/>
  <c r="J40" i="94"/>
  <c r="K40" i="94"/>
  <c r="L40" i="94"/>
  <c r="M40" i="94"/>
  <c r="O40" i="94"/>
  <c r="Q40" i="94"/>
  <c r="Q38" i="94" s="1"/>
  <c r="Q37" i="94" s="1"/>
  <c r="Q19" i="94" s="1"/>
  <c r="R40" i="94"/>
  <c r="M41" i="94"/>
  <c r="Q41" i="94"/>
  <c r="J41" i="94"/>
  <c r="J38" i="94" s="1"/>
  <c r="J37" i="94" s="1"/>
  <c r="K41" i="94"/>
  <c r="L41" i="94"/>
  <c r="O41" i="94"/>
  <c r="R41" i="94"/>
  <c r="U45" i="94"/>
  <c r="Y18" i="77"/>
  <c r="P16" i="77" s="1"/>
  <c r="K50" i="94" s="1"/>
  <c r="I38" i="94" l="1"/>
  <c r="I37" i="94" s="1"/>
  <c r="I19" i="94" s="1"/>
  <c r="J19" i="94"/>
  <c r="J14" i="94" s="1"/>
  <c r="P16" i="82"/>
  <c r="U50" i="94" s="1"/>
  <c r="R45" i="94"/>
  <c r="Q18" i="94"/>
  <c r="Q17" i="94"/>
  <c r="Q16" i="94"/>
  <c r="Q15" i="94"/>
  <c r="Q14" i="94"/>
  <c r="Q13" i="94"/>
  <c r="Q12" i="94"/>
  <c r="Q11" i="94"/>
  <c r="Q10" i="94"/>
  <c r="Q9" i="94"/>
  <c r="Q55" i="94" s="1"/>
  <c r="J18" i="94"/>
  <c r="J17" i="94"/>
  <c r="J15" i="94"/>
  <c r="J12" i="94"/>
  <c r="J10" i="94"/>
  <c r="J9" i="94"/>
  <c r="J55" i="94" s="1"/>
  <c r="M45" i="94"/>
  <c r="J45" i="94"/>
  <c r="H31" i="89"/>
  <c r="V45" i="94"/>
  <c r="H31" i="78"/>
  <c r="H45" i="94"/>
  <c r="Q32" i="94"/>
  <c r="H32" i="94"/>
  <c r="H31" i="94" s="1"/>
  <c r="H26" i="94" s="1"/>
  <c r="H27" i="94" s="1"/>
  <c r="N32" i="94"/>
  <c r="N31" i="94" s="1"/>
  <c r="N38" i="94"/>
  <c r="N37" i="94" s="1"/>
  <c r="N19" i="94" s="1"/>
  <c r="H31" i="84"/>
  <c r="H31" i="77"/>
  <c r="O38" i="94"/>
  <c r="O37" i="94" s="1"/>
  <c r="O19" i="94" s="1"/>
  <c r="H38" i="94"/>
  <c r="H37" i="94" s="1"/>
  <c r="H19" i="94" s="1"/>
  <c r="Q31" i="94"/>
  <c r="Q26" i="94" s="1"/>
  <c r="Q27" i="94" s="1"/>
  <c r="S38" i="94"/>
  <c r="S37" i="94" s="1"/>
  <c r="S19" i="94" s="1"/>
  <c r="V38" i="94"/>
  <c r="V37" i="94" s="1"/>
  <c r="G38" i="94"/>
  <c r="G37" i="94" s="1"/>
  <c r="G19" i="94" s="1"/>
  <c r="W32" i="94"/>
  <c r="W31" i="94" s="1"/>
  <c r="H31" i="81"/>
  <c r="M38" i="94"/>
  <c r="M37" i="94" s="1"/>
  <c r="M19" i="94" s="1"/>
  <c r="R32" i="94"/>
  <c r="R31" i="94" s="1"/>
  <c r="R26" i="94" s="1"/>
  <c r="R27" i="94" s="1"/>
  <c r="T32" i="94"/>
  <c r="T31" i="94" s="1"/>
  <c r="T26" i="94" s="1"/>
  <c r="T27" i="94" s="1"/>
  <c r="T38" i="94"/>
  <c r="T37" i="94" s="1"/>
  <c r="T19" i="94" s="1"/>
  <c r="P32" i="94"/>
  <c r="P31" i="94" s="1"/>
  <c r="P26" i="94" s="1"/>
  <c r="P27" i="94" s="1"/>
  <c r="V32" i="94"/>
  <c r="V31" i="94" s="1"/>
  <c r="V26" i="94" s="1"/>
  <c r="V27" i="94" s="1"/>
  <c r="H31" i="99"/>
  <c r="Y18" i="79"/>
  <c r="P16" i="79" s="1"/>
  <c r="R50" i="94" s="1"/>
  <c r="AL27" i="79"/>
  <c r="R43" i="94" s="1"/>
  <c r="F12" i="82"/>
  <c r="H24" i="82" s="1"/>
  <c r="AL27" i="82"/>
  <c r="Y21" i="84"/>
  <c r="H27" i="84" s="1"/>
  <c r="P16" i="84"/>
  <c r="T50" i="94" s="1"/>
  <c r="Y18" i="2"/>
  <c r="AL27" i="2"/>
  <c r="AL27" i="77"/>
  <c r="F12" i="77"/>
  <c r="H24" i="77" s="1"/>
  <c r="Y21" i="77"/>
  <c r="H27" i="77" s="1"/>
  <c r="AL27" i="87"/>
  <c r="O43" i="94" s="1"/>
  <c r="H31" i="86"/>
  <c r="H31" i="2"/>
  <c r="K38" i="94"/>
  <c r="K37" i="94" s="1"/>
  <c r="U32" i="94"/>
  <c r="U31" i="94" s="1"/>
  <c r="U26" i="94" s="1"/>
  <c r="U27" i="94" s="1"/>
  <c r="L32" i="94"/>
  <c r="L31" i="94" s="1"/>
  <c r="L26" i="94" s="1"/>
  <c r="L27" i="94" s="1"/>
  <c r="I26" i="94"/>
  <c r="I27" i="94" s="1"/>
  <c r="X42" i="94"/>
  <c r="P16" i="88"/>
  <c r="P50" i="94" s="1"/>
  <c r="S32" i="94"/>
  <c r="S31" i="94" s="1"/>
  <c r="S26" i="94" s="1"/>
  <c r="S27" i="94" s="1"/>
  <c r="K32" i="94"/>
  <c r="K31" i="94" s="1"/>
  <c r="K26" i="94" s="1"/>
  <c r="K27" i="94" s="1"/>
  <c r="X24" i="94"/>
  <c r="P45" i="94"/>
  <c r="U38" i="94"/>
  <c r="U37" i="94" s="1"/>
  <c r="U19" i="94" s="1"/>
  <c r="X39" i="94"/>
  <c r="AL27" i="99"/>
  <c r="H29" i="99" s="1"/>
  <c r="W26" i="94"/>
  <c r="W27" i="94" s="1"/>
  <c r="W37" i="94"/>
  <c r="W19" i="94" s="1"/>
  <c r="L38" i="94"/>
  <c r="L37" i="94" s="1"/>
  <c r="L19" i="94" s="1"/>
  <c r="I45" i="94"/>
  <c r="R38" i="94"/>
  <c r="R37" i="94" s="1"/>
  <c r="R19" i="94" s="1"/>
  <c r="P38" i="94"/>
  <c r="P37" i="94" s="1"/>
  <c r="P19" i="94" s="1"/>
  <c r="O32" i="94"/>
  <c r="O31" i="94" s="1"/>
  <c r="O26" i="94" s="1"/>
  <c r="O27" i="94" s="1"/>
  <c r="J32" i="94"/>
  <c r="J31" i="94" s="1"/>
  <c r="J26" i="94" s="1"/>
  <c r="J27" i="94" s="1"/>
  <c r="X46" i="94"/>
  <c r="X22" i="94"/>
  <c r="X28" i="94"/>
  <c r="X36" i="94"/>
  <c r="P16" i="99"/>
  <c r="W50" i="94" s="1"/>
  <c r="X25" i="94"/>
  <c r="X23" i="94"/>
  <c r="X40" i="94"/>
  <c r="Y18" i="86"/>
  <c r="AL27" i="86"/>
  <c r="Y18" i="74"/>
  <c r="AL27" i="74"/>
  <c r="AL27" i="81"/>
  <c r="Y18" i="81"/>
  <c r="X47" i="94"/>
  <c r="X21" i="94"/>
  <c r="X29" i="94"/>
  <c r="X41" i="94"/>
  <c r="Y18" i="75"/>
  <c r="AL27" i="75"/>
  <c r="K19" i="94"/>
  <c r="X35" i="94"/>
  <c r="G32" i="94"/>
  <c r="X33" i="94"/>
  <c r="X20" i="94"/>
  <c r="Y18" i="80"/>
  <c r="AL27" i="80"/>
  <c r="AL27" i="85"/>
  <c r="Y18" i="85"/>
  <c r="AL27" i="88"/>
  <c r="F12" i="88"/>
  <c r="H24" i="88" s="1"/>
  <c r="N26" i="94"/>
  <c r="N27" i="94" s="1"/>
  <c r="Y18" i="89"/>
  <c r="AL27" i="89"/>
  <c r="Y18" i="78"/>
  <c r="AL27" i="78"/>
  <c r="P16" i="87"/>
  <c r="O50" i="94" s="1"/>
  <c r="Y21" i="87"/>
  <c r="H27" i="87" s="1"/>
  <c r="M32" i="94"/>
  <c r="M31" i="94" s="1"/>
  <c r="M26" i="94" s="1"/>
  <c r="M27" i="94" s="1"/>
  <c r="X30" i="94"/>
  <c r="X44" i="94"/>
  <c r="F12" i="76"/>
  <c r="H24" i="76" s="1"/>
  <c r="AL27" i="76"/>
  <c r="O45" i="94"/>
  <c r="H31" i="87"/>
  <c r="V19" i="94"/>
  <c r="Y21" i="76"/>
  <c r="H27" i="76" s="1"/>
  <c r="P16" i="76"/>
  <c r="J50" i="94" s="1"/>
  <c r="F12" i="84"/>
  <c r="H24" i="84" s="1"/>
  <c r="AL27" i="84"/>
  <c r="AS28" i="75" l="1"/>
  <c r="I53" i="94" s="1"/>
  <c r="AL31" i="75"/>
  <c r="I52" i="94" s="1"/>
  <c r="J16" i="94"/>
  <c r="J11" i="94"/>
  <c r="J13" i="94"/>
  <c r="L14" i="94"/>
  <c r="L12" i="94"/>
  <c r="L10" i="94"/>
  <c r="L17" i="94"/>
  <c r="L18" i="94"/>
  <c r="L16" i="94"/>
  <c r="L15" i="94"/>
  <c r="L13" i="94"/>
  <c r="L11" i="94"/>
  <c r="L9" i="94"/>
  <c r="L55" i="94" s="1"/>
  <c r="T18" i="94"/>
  <c r="T15" i="94"/>
  <c r="T16" i="94"/>
  <c r="T14" i="94"/>
  <c r="T12" i="94"/>
  <c r="T10" i="94"/>
  <c r="T9" i="94"/>
  <c r="T55" i="94" s="1"/>
  <c r="T13" i="94"/>
  <c r="T11" i="94"/>
  <c r="T17" i="94"/>
  <c r="S18" i="94"/>
  <c r="S17" i="94"/>
  <c r="S16" i="94"/>
  <c r="S15" i="94"/>
  <c r="S14" i="94"/>
  <c r="S13" i="94"/>
  <c r="S12" i="94"/>
  <c r="S11" i="94"/>
  <c r="S10" i="94"/>
  <c r="S9" i="94"/>
  <c r="S55" i="94" s="1"/>
  <c r="I18" i="94"/>
  <c r="I17" i="94"/>
  <c r="I16" i="94"/>
  <c r="I15" i="94"/>
  <c r="I14" i="94"/>
  <c r="I13" i="94"/>
  <c r="I12" i="94"/>
  <c r="I11" i="94"/>
  <c r="I10" i="94"/>
  <c r="I9" i="94"/>
  <c r="I55" i="94" s="1"/>
  <c r="G18" i="94"/>
  <c r="G16" i="94"/>
  <c r="G14" i="94"/>
  <c r="G12" i="94"/>
  <c r="G10" i="94"/>
  <c r="G13" i="94"/>
  <c r="G11" i="94"/>
  <c r="G17" i="94"/>
  <c r="G15" i="94"/>
  <c r="G9" i="94"/>
  <c r="H18" i="94"/>
  <c r="H17" i="94"/>
  <c r="H16" i="94"/>
  <c r="H15" i="94"/>
  <c r="H14" i="94"/>
  <c r="H13" i="94"/>
  <c r="H12" i="94"/>
  <c r="H11" i="94"/>
  <c r="H10" i="94"/>
  <c r="H9" i="94"/>
  <c r="H55" i="94" s="1"/>
  <c r="K18" i="94"/>
  <c r="K17" i="94"/>
  <c r="K16" i="94"/>
  <c r="K15" i="94"/>
  <c r="K14" i="94"/>
  <c r="K13" i="94"/>
  <c r="K12" i="94"/>
  <c r="K11" i="94"/>
  <c r="K10" i="94"/>
  <c r="K9" i="94"/>
  <c r="N15" i="94"/>
  <c r="N13" i="94"/>
  <c r="N11" i="94"/>
  <c r="N10" i="94"/>
  <c r="N18" i="94"/>
  <c r="N16" i="94"/>
  <c r="N14" i="94"/>
  <c r="N12" i="94"/>
  <c r="N9" i="94"/>
  <c r="N55" i="94" s="1"/>
  <c r="N17" i="94"/>
  <c r="M18" i="94"/>
  <c r="M16" i="94"/>
  <c r="M14" i="94"/>
  <c r="M12" i="94"/>
  <c r="M10" i="94"/>
  <c r="M9" i="94"/>
  <c r="M55" i="94" s="1"/>
  <c r="M17" i="94"/>
  <c r="M15" i="94"/>
  <c r="M13" i="94"/>
  <c r="M11" i="94"/>
  <c r="O16" i="94"/>
  <c r="O14" i="94"/>
  <c r="O12" i="94"/>
  <c r="O10" i="94"/>
  <c r="O9" i="94"/>
  <c r="O55" i="94" s="1"/>
  <c r="O18" i="94"/>
  <c r="O17" i="94"/>
  <c r="O15" i="94"/>
  <c r="O13" i="94"/>
  <c r="O11" i="94"/>
  <c r="R18" i="94"/>
  <c r="R17" i="94"/>
  <c r="R16" i="94"/>
  <c r="R15" i="94"/>
  <c r="R14" i="94"/>
  <c r="R13" i="94"/>
  <c r="R12" i="94"/>
  <c r="R11" i="94"/>
  <c r="R10" i="94"/>
  <c r="R9" i="94"/>
  <c r="R55" i="94" s="1"/>
  <c r="V17" i="94"/>
  <c r="V18" i="94"/>
  <c r="V15" i="94"/>
  <c r="V14" i="94"/>
  <c r="V12" i="94"/>
  <c r="V10" i="94"/>
  <c r="V16" i="94"/>
  <c r="V13" i="94"/>
  <c r="V11" i="94"/>
  <c r="V9" i="94"/>
  <c r="V55" i="94" s="1"/>
  <c r="P18" i="94"/>
  <c r="P17" i="94"/>
  <c r="P16" i="94"/>
  <c r="P15" i="94"/>
  <c r="P14" i="94"/>
  <c r="P13" i="94"/>
  <c r="P12" i="94"/>
  <c r="P11" i="94"/>
  <c r="P10" i="94"/>
  <c r="P9" i="94"/>
  <c r="P55" i="94" s="1"/>
  <c r="U16" i="94"/>
  <c r="U15" i="94"/>
  <c r="U13" i="94"/>
  <c r="U11" i="94"/>
  <c r="U9" i="94"/>
  <c r="U55" i="94" s="1"/>
  <c r="U18" i="94"/>
  <c r="U10" i="94"/>
  <c r="U17" i="94"/>
  <c r="U14" i="94"/>
  <c r="U12" i="94"/>
  <c r="X45" i="94"/>
  <c r="H29" i="87"/>
  <c r="W43" i="94"/>
  <c r="W14" i="94"/>
  <c r="W13" i="94"/>
  <c r="W12" i="94"/>
  <c r="W9" i="94"/>
  <c r="W55" i="94" s="1"/>
  <c r="W11" i="94"/>
  <c r="W18" i="94"/>
  <c r="W10" i="94"/>
  <c r="W17" i="94"/>
  <c r="W16" i="94"/>
  <c r="W15" i="94"/>
  <c r="M70" i="95"/>
  <c r="M47" i="98" s="1"/>
  <c r="H29" i="79"/>
  <c r="X38" i="94"/>
  <c r="X37" i="94"/>
  <c r="Y21" i="79"/>
  <c r="H27" i="79" s="1"/>
  <c r="K43" i="94"/>
  <c r="H29" i="77"/>
  <c r="H29" i="2"/>
  <c r="G43" i="94"/>
  <c r="Y21" i="2"/>
  <c r="H27" i="2" s="1"/>
  <c r="P16" i="2"/>
  <c r="G50" i="94" s="1"/>
  <c r="U43" i="94"/>
  <c r="H29" i="82"/>
  <c r="H29" i="86"/>
  <c r="N43" i="94"/>
  <c r="L43" i="94"/>
  <c r="H29" i="78"/>
  <c r="P16" i="78"/>
  <c r="L50" i="94" s="1"/>
  <c r="Y21" i="78"/>
  <c r="H27" i="78" s="1"/>
  <c r="P16" i="75"/>
  <c r="I50" i="94" s="1"/>
  <c r="Y21" i="75"/>
  <c r="H27" i="75" s="1"/>
  <c r="P16" i="86"/>
  <c r="N50" i="94" s="1"/>
  <c r="Y21" i="86"/>
  <c r="H27" i="86" s="1"/>
  <c r="H29" i="89"/>
  <c r="Q43" i="94"/>
  <c r="Y21" i="80"/>
  <c r="H27" i="80" s="1"/>
  <c r="P16" i="80"/>
  <c r="V50" i="94" s="1"/>
  <c r="H29" i="76"/>
  <c r="J43" i="94"/>
  <c r="P16" i="89"/>
  <c r="Q50" i="94" s="1"/>
  <c r="Y21" i="89"/>
  <c r="H27" i="89" s="1"/>
  <c r="G31" i="94"/>
  <c r="X32" i="94"/>
  <c r="Y21" i="81"/>
  <c r="H27" i="81" s="1"/>
  <c r="P16" i="81"/>
  <c r="S50" i="94" s="1"/>
  <c r="H29" i="84"/>
  <c r="T43" i="94"/>
  <c r="H29" i="88"/>
  <c r="P43" i="94"/>
  <c r="H29" i="81"/>
  <c r="S43" i="94"/>
  <c r="Y21" i="85"/>
  <c r="H27" i="85" s="1"/>
  <c r="P16" i="85"/>
  <c r="M50" i="94" s="1"/>
  <c r="K55" i="94"/>
  <c r="H29" i="74"/>
  <c r="H43" i="94"/>
  <c r="V43" i="94"/>
  <c r="H29" i="80"/>
  <c r="I43" i="94"/>
  <c r="H29" i="75"/>
  <c r="X19" i="94"/>
  <c r="M43" i="94"/>
  <c r="H29" i="85"/>
  <c r="Y21" i="74"/>
  <c r="H27" i="74" s="1"/>
  <c r="P16" i="74"/>
  <c r="H50" i="94" s="1"/>
  <c r="X11" i="94" l="1"/>
  <c r="H65" i="95" s="1"/>
  <c r="H42" i="98" s="1"/>
  <c r="X12" i="94"/>
  <c r="H66" i="95" s="1"/>
  <c r="H43" i="98" s="1"/>
  <c r="X10" i="94"/>
  <c r="H64" i="95" s="1"/>
  <c r="H41" i="98" s="1"/>
  <c r="X18" i="94"/>
  <c r="M67" i="95" s="1"/>
  <c r="M44" i="98" s="1"/>
  <c r="X43" i="94"/>
  <c r="X13" i="94"/>
  <c r="H67" i="95" s="1"/>
  <c r="H44" i="98" s="1"/>
  <c r="G26" i="94"/>
  <c r="X31" i="94"/>
  <c r="X16" i="94"/>
  <c r="M65" i="95" s="1"/>
  <c r="M42" i="98" s="1"/>
  <c r="X17" i="94"/>
  <c r="M66" i="95" s="1"/>
  <c r="M43" i="98" s="1"/>
  <c r="G55" i="94"/>
  <c r="X9" i="94"/>
  <c r="X15" i="94"/>
  <c r="M64" i="95" s="1"/>
  <c r="M41" i="98" s="1"/>
  <c r="X14" i="94"/>
  <c r="M63" i="95" s="1"/>
  <c r="M40" i="98" s="1"/>
  <c r="H63" i="95" l="1"/>
  <c r="H40" i="98" s="1"/>
  <c r="X55" i="94"/>
  <c r="G27" i="94"/>
  <c r="X27" i="94" s="1"/>
  <c r="X26" i="94"/>
</calcChain>
</file>

<file path=xl/comments1.xml><?xml version="1.0" encoding="utf-8"?>
<comments xmlns="http://schemas.openxmlformats.org/spreadsheetml/2006/main">
  <authors>
    <author>作成者</author>
  </authors>
  <commentList>
    <comment ref="C20" authorId="0" shapeId="0">
      <text>
        <r>
          <rPr>
            <b/>
            <sz val="9"/>
            <color indexed="81"/>
            <rFont val="ＭＳ Ｐゴシック"/>
            <family val="3"/>
            <charset val="128"/>
          </rPr>
          <t>説明文が表示されます</t>
        </r>
      </text>
    </comment>
    <comment ref="N28" authorId="0" shapeId="0">
      <text>
        <r>
          <rPr>
            <b/>
            <sz val="10"/>
            <color indexed="81"/>
            <rFont val="ＭＳ Ｐゴシック"/>
            <family val="3"/>
            <charset val="128"/>
          </rPr>
          <t>「○」の表示を消す場合は、プルダウン・メニュー「○」の下に現れる空白部分を選んでください。</t>
        </r>
      </text>
    </comment>
    <comment ref="O28" authorId="0" shapeId="0">
      <text>
        <r>
          <rPr>
            <b/>
            <sz val="10"/>
            <color indexed="81"/>
            <rFont val="ＭＳ Ｐゴシック"/>
            <family val="3"/>
            <charset val="128"/>
          </rPr>
          <t>「○」の表示を消す場合は、プルダウン・メニュー「○」の下に現れる空白部分を選んでください。</t>
        </r>
      </text>
    </comment>
    <comment ref="M48" authorId="0" shapeId="0">
      <text>
        <r>
          <rPr>
            <b/>
            <sz val="9"/>
            <color indexed="81"/>
            <rFont val="ＭＳ Ｐゴシック"/>
            <family val="3"/>
            <charset val="128"/>
          </rPr>
          <t>※　各事業場に送付した「フィードバック個票」の「貴事業場に関する属性データ」から貴事業場の自主管理事業登録番号を転記してください。
また、新規参加の場合は「新規」と記載してください。</t>
        </r>
      </text>
    </comment>
    <comment ref="F52" authorId="0" shapeId="0">
      <text>
        <r>
          <rPr>
            <b/>
            <sz val="11"/>
            <color indexed="81"/>
            <rFont val="ＭＳ Ｐゴシック"/>
            <family val="3"/>
            <charset val="128"/>
          </rPr>
          <t xml:space="preserve">産業分類をメニューから選んでください。
</t>
        </r>
      </text>
    </comment>
    <comment ref="L52" authorId="0" shapeId="0">
      <text>
        <r>
          <rPr>
            <b/>
            <sz val="11"/>
            <color indexed="81"/>
            <rFont val="ＭＳ Ｐゴシック"/>
            <family val="3"/>
            <charset val="128"/>
          </rPr>
          <t>事業の種類を具体的に記載してください。</t>
        </r>
      </text>
    </comment>
    <comment ref="H63" authorId="0" shapeId="0">
      <text>
        <r>
          <rPr>
            <b/>
            <sz val="11"/>
            <color indexed="81"/>
            <rFont val="ＭＳ Ｐゴシック"/>
            <family val="3"/>
            <charset val="128"/>
          </rPr>
          <t>種類ごとのシートから自動的に計算されます。</t>
        </r>
      </text>
    </comment>
    <comment ref="M63" authorId="0" shapeId="0">
      <text>
        <r>
          <rPr>
            <b/>
            <sz val="11"/>
            <color indexed="81"/>
            <rFont val="ＭＳ Ｐゴシック"/>
            <family val="3"/>
            <charset val="128"/>
          </rPr>
          <t>種類ごとのシートから自動的に計算されます。</t>
        </r>
      </text>
    </comment>
    <comment ref="H64" authorId="0" shapeId="0">
      <text>
        <r>
          <rPr>
            <b/>
            <sz val="11"/>
            <color indexed="81"/>
            <rFont val="ＭＳ Ｐゴシック"/>
            <family val="3"/>
            <charset val="128"/>
          </rPr>
          <t>種類ごとのシートから自動的に計算されます。</t>
        </r>
      </text>
    </comment>
    <comment ref="M64" authorId="0" shapeId="0">
      <text>
        <r>
          <rPr>
            <b/>
            <sz val="11"/>
            <color indexed="81"/>
            <rFont val="ＭＳ Ｐゴシック"/>
            <family val="3"/>
            <charset val="128"/>
          </rPr>
          <t>種類ごとのシートから自動的に計算されます。</t>
        </r>
      </text>
    </comment>
    <comment ref="H65" authorId="0" shapeId="0">
      <text>
        <r>
          <rPr>
            <b/>
            <sz val="11"/>
            <color indexed="81"/>
            <rFont val="ＭＳ Ｐゴシック"/>
            <family val="3"/>
            <charset val="128"/>
          </rPr>
          <t>種類ごとのシートから自動的に計算されます。</t>
        </r>
      </text>
    </comment>
    <comment ref="M65" authorId="0" shapeId="0">
      <text>
        <r>
          <rPr>
            <b/>
            <sz val="11"/>
            <color indexed="81"/>
            <rFont val="ＭＳ Ｐゴシック"/>
            <family val="3"/>
            <charset val="128"/>
          </rPr>
          <t>種類ごとのシートから自動的に計算されます。</t>
        </r>
      </text>
    </comment>
    <comment ref="H66" authorId="0" shapeId="0">
      <text>
        <r>
          <rPr>
            <b/>
            <sz val="11"/>
            <color indexed="81"/>
            <rFont val="ＭＳ Ｐゴシック"/>
            <family val="3"/>
            <charset val="128"/>
          </rPr>
          <t>種類ごとのシートから自動的に計算されます。</t>
        </r>
      </text>
    </comment>
    <comment ref="M66" authorId="0" shapeId="0">
      <text>
        <r>
          <rPr>
            <b/>
            <sz val="11"/>
            <color indexed="81"/>
            <rFont val="ＭＳ Ｐゴシック"/>
            <family val="3"/>
            <charset val="128"/>
          </rPr>
          <t>種類ごとのシートから自動的に計算されます。</t>
        </r>
      </text>
    </comment>
    <comment ref="H67" authorId="0" shapeId="0">
      <text>
        <r>
          <rPr>
            <b/>
            <sz val="11"/>
            <color indexed="81"/>
            <rFont val="ＭＳ Ｐゴシック"/>
            <family val="3"/>
            <charset val="128"/>
          </rPr>
          <t>種類ごとのシートから自動的に計算されます。</t>
        </r>
      </text>
    </comment>
    <comment ref="M67" authorId="0" shapeId="0">
      <text>
        <r>
          <rPr>
            <b/>
            <sz val="11"/>
            <color indexed="81"/>
            <rFont val="ＭＳ Ｐゴシック"/>
            <family val="3"/>
            <charset val="128"/>
          </rPr>
          <t>種類ごとのシートから自動的に計算されます。</t>
        </r>
      </text>
    </comment>
    <comment ref="M70" authorId="0" shapeId="0">
      <text>
        <r>
          <rPr>
            <b/>
            <sz val="9"/>
            <color indexed="81"/>
            <rFont val="MS P ゴシック"/>
            <family val="3"/>
            <charset val="128"/>
          </rPr>
          <t>種類ごとのシートから自動的に計算されます。</t>
        </r>
      </text>
    </comment>
  </commentList>
</comments>
</file>

<file path=xl/comments10.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1.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1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2.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3.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4.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5.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6.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7.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8.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comments9.xml><?xml version="1.0" encoding="utf-8"?>
<comments xmlns="http://schemas.openxmlformats.org/spreadsheetml/2006/main">
  <authors>
    <author>作成者</author>
  </authors>
  <commentList>
    <comment ref="AS4" authorId="0" shapeId="0">
      <text>
        <r>
          <rPr>
            <sz val="10"/>
            <color indexed="81"/>
            <rFont val="ＭＳ Ｐゴシック"/>
            <family val="3"/>
            <charset val="128"/>
          </rPr>
          <t>「表紙」シートで選択された○印が自動的に反映されます。</t>
        </r>
      </text>
    </comment>
    <comment ref="AU4" authorId="0" shapeId="0">
      <text>
        <r>
          <rPr>
            <sz val="10"/>
            <color indexed="81"/>
            <rFont val="ＭＳ Ｐゴシック"/>
            <family val="3"/>
            <charset val="128"/>
          </rPr>
          <t>「表紙」シートで選択された○印が自動的に反映されます。</t>
        </r>
      </text>
    </comment>
    <comment ref="AF5" authorId="0" shapeId="0">
      <text>
        <r>
          <rPr>
            <b/>
            <sz val="9"/>
            <color indexed="81"/>
            <rFont val="ＭＳ Ｐゴシック"/>
            <family val="3"/>
            <charset val="128"/>
          </rPr>
          <t xml:space="preserve"> </t>
        </r>
        <r>
          <rPr>
            <sz val="10"/>
            <color indexed="81"/>
            <rFont val="ＭＳ Ｐゴシック"/>
            <family val="3"/>
            <charset val="128"/>
          </rPr>
          <t>「表紙」シートに記入された「事業場の名称」が自動的に反映されます。</t>
        </r>
      </text>
    </comment>
    <comment ref="AH9" authorId="0" shapeId="0">
      <text>
        <r>
          <rPr>
            <sz val="9"/>
            <color indexed="81"/>
            <rFont val="ＭＳ Ｐゴシック"/>
            <family val="3"/>
            <charset val="128"/>
          </rPr>
          <t>自ら中間処理した後の残さを再生利用した量で、利用形態は自社の事業場だけでなく、他事業者による再生利用も含みます。また、残さの有償売却量も含めて記載してください。</t>
        </r>
      </text>
    </comment>
    <comment ref="F12" authorId="0" shapeId="0">
      <text>
        <r>
          <rPr>
            <sz val="9"/>
            <color indexed="81"/>
            <rFont val="ＭＳ Ｐゴシック"/>
            <family val="3"/>
            <charset val="128"/>
          </rPr>
          <t>②、③、④、Ｂおよび「※2 自社の他事業場での処理量」の合計から、「※1 自社の他事業場からの搬入量」を引いた数値が自動的に計算されます。</t>
        </r>
      </text>
    </comment>
    <comment ref="P12" authorId="0" shapeId="0">
      <text>
        <r>
          <rPr>
            <sz val="9"/>
            <color indexed="81"/>
            <rFont val="ＭＳ Ｐゴシック"/>
            <family val="3"/>
            <charset val="128"/>
          </rPr>
          <t>特別管理産業廃棄物の中間処理ではなく、汚れの除去程度等で、発生事業場（自己）又は自社の他事業場等において直接再生利用した量を記載してください。</t>
        </r>
      </text>
    </comment>
    <comment ref="AH12" authorId="0" shapeId="0">
      <text>
        <r>
          <rPr>
            <sz val="9"/>
            <color indexed="81"/>
            <rFont val="ＭＳ Ｐゴシック"/>
            <family val="3"/>
            <charset val="128"/>
          </rPr>
          <t>自ら中間処理した後の残さを発生事業場又は自社自らが、埋立処分や海洋投入処分を行った量を記載してください。（処分先について、発生事業場内外や県の内外を問いません）</t>
        </r>
      </text>
    </comment>
    <comment ref="F15" authorId="0" shapeId="0">
      <text>
        <r>
          <rPr>
            <sz val="9"/>
            <color indexed="81"/>
            <rFont val="ＭＳ Ｐゴシック"/>
            <family val="3"/>
            <charset val="128"/>
          </rPr>
          <t>当該用紙に記載する特別管理産業廃棄物等で自社の他事業場で発生し、当該事業場で搬入処理される場合があれば、その搬入量を記載してください。</t>
        </r>
      </text>
    </comment>
    <comment ref="P15" authorId="0" shapeId="0">
      <text>
        <r>
          <rPr>
            <sz val="9"/>
            <color indexed="81"/>
            <rFont val="ＭＳ Ｐゴシック"/>
            <family val="3"/>
            <charset val="128"/>
          </rPr>
          <t>発生事業場又は自社自らが、埋立処分を行った量を記載してください。（処分先について、発生事業場内外や県の内外を問いません）</t>
        </r>
      </text>
    </comment>
    <comment ref="AH15" authorId="0" shapeId="0">
      <text>
        <r>
          <rPr>
            <sz val="9"/>
            <color indexed="81"/>
            <rFont val="ＭＳ Ｐゴシック"/>
            <family val="3"/>
            <charset val="128"/>
          </rPr>
          <t>自ら中間処理した後の残さについて、自社の他事業場等で処理を行った量を記載してください。</t>
        </r>
      </text>
    </comment>
    <comment ref="AU16" authorId="0" shapeId="0">
      <text>
        <r>
          <rPr>
            <sz val="9"/>
            <color indexed="81"/>
            <rFont val="ＭＳ Ｐゴシック"/>
            <family val="3"/>
            <charset val="128"/>
          </rPr>
          <t>自ら中間処理した後の残さを、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AU17" authorId="0" shapeId="0">
      <text>
        <r>
          <rPr>
            <sz val="9"/>
            <color indexed="81"/>
            <rFont val="ＭＳ Ｐゴシック"/>
            <family val="3"/>
            <charset val="128"/>
          </rPr>
          <t>同上</t>
        </r>
      </text>
    </comment>
    <comment ref="P18" authorId="0" shapeId="0">
      <text>
        <r>
          <rPr>
            <sz val="9"/>
            <color indexed="81"/>
            <rFont val="ＭＳ Ｐゴシック"/>
            <family val="3"/>
            <charset val="128"/>
          </rPr>
          <t>発生事業場内で破砕や脱水、焼却などの中間処理を行った量を記載してください。</t>
        </r>
      </text>
    </comment>
    <comment ref="Y18" authorId="0" shapeId="0">
      <text>
        <r>
          <rPr>
            <sz val="9"/>
            <color indexed="81"/>
            <rFont val="ＭＳ Ｐゴシック"/>
            <family val="3"/>
            <charset val="128"/>
          </rPr>
          <t>⑧、⑨、※3及びｂの合計から自動的に計算されます。</t>
        </r>
      </text>
    </comment>
    <comment ref="AH18" authorId="0" shapeId="0">
      <text>
        <r>
          <rPr>
            <sz val="9"/>
            <color indexed="81"/>
            <rFont val="ＭＳ Ｐゴシック"/>
            <family val="3"/>
            <charset val="128"/>
          </rPr>
          <t>右にあるｂ-1およびｂ-2から、自動的に計算されます。</t>
        </r>
      </text>
    </comment>
    <comment ref="AO18" authorId="0" shapeId="0">
      <text>
        <r>
          <rPr>
            <sz val="9"/>
            <color indexed="81"/>
            <rFont val="ＭＳ Ｐゴシック"/>
            <family val="3"/>
            <charset val="128"/>
          </rPr>
          <t>右側にある3つの委託目的別内訳量から、自動的に計算されます。</t>
        </r>
      </text>
    </comment>
    <comment ref="AU18" authorId="0" shapeId="0">
      <text>
        <r>
          <rPr>
            <sz val="9"/>
            <color indexed="81"/>
            <rFont val="ＭＳ Ｐゴシック"/>
            <family val="3"/>
            <charset val="128"/>
          </rPr>
          <t>同上</t>
        </r>
      </text>
    </comment>
    <comment ref="P21" authorId="0" shapeId="0">
      <text>
        <r>
          <rPr>
            <sz val="9"/>
            <color indexed="81"/>
            <rFont val="ＭＳ Ｐゴシック"/>
            <family val="3"/>
            <charset val="128"/>
          </rPr>
          <t>④のうち、ボイラによる熱回収を行う焼却施設（ガス化溶融施設も含む）において処理を行った量を記載してください。
熱回収認定業者であるか否かを問いません。</t>
        </r>
      </text>
    </comment>
    <comment ref="Y21" authorId="0" shapeId="0">
      <text>
        <r>
          <rPr>
            <sz val="9"/>
            <color indexed="81"/>
            <rFont val="ＭＳ Ｐゴシック"/>
            <family val="3"/>
            <charset val="128"/>
          </rPr>
          <t>④から⑥を差し引いた量が減量する量として自動的に計算されます。
マイナス表示は、中間処理前より中間処理後の量が増えていることを示します。</t>
        </r>
      </text>
    </comment>
    <comment ref="AO21" authorId="0" shapeId="0">
      <text>
        <r>
          <rPr>
            <sz val="9"/>
            <color indexed="81"/>
            <rFont val="ＭＳ Ｐゴシック"/>
            <family val="3"/>
            <charset val="128"/>
          </rPr>
          <t>自ら中間処理した後の残さについて、中間処理委託を経ずに、直接埋立処分や海洋投入処分の委託をした量を記載してください。</t>
        </r>
      </text>
    </comment>
    <comment ref="D24" authorId="0" shapeId="0">
      <text>
        <r>
          <rPr>
            <sz val="9"/>
            <color indexed="81"/>
            <rFont val="ＭＳ Ｐゴシック"/>
            <family val="3"/>
            <charset val="128"/>
          </rPr>
          <t>前年度（令和５年度）に提出した様式４に記載した令和５年度目標値を記入してください。</t>
        </r>
      </text>
    </comment>
    <comment ref="H24" authorId="0" shapeId="0">
      <text>
        <r>
          <rPr>
            <sz val="9"/>
            <color indexed="81"/>
            <rFont val="ＭＳ Ｐゴシック"/>
            <family val="3"/>
            <charset val="128"/>
          </rPr>
          <t>右上のフローから、自動的に計算されます。</t>
        </r>
      </text>
    </comment>
    <comment ref="P24" authorId="0" shapeId="0">
      <text>
        <r>
          <rPr>
            <sz val="9"/>
            <color indexed="81"/>
            <rFont val="ＭＳ Ｐゴシック"/>
            <family val="3"/>
            <charset val="128"/>
          </rPr>
          <t>発生事業場内での処理ではなく、自社の他事業場等で処理を行った量を記載してください。</t>
        </r>
      </text>
    </comment>
    <comment ref="AS24" authorId="0" shapeId="0">
      <text>
        <r>
          <rPr>
            <sz val="9"/>
            <color indexed="81"/>
            <rFont val="ＭＳ Ｐゴシック"/>
            <family val="3"/>
            <charset val="128"/>
          </rPr>
          <t>「ｂ-1中間処理委託量」の「再生利用前委託量」と「Ｂ-1中間処理委託量」の「再生利用前委託量」の合計が自動的に計算されます。</t>
        </r>
      </text>
    </comment>
    <comment ref="D25" authorId="0" shapeId="0">
      <text>
        <r>
          <rPr>
            <sz val="9"/>
            <color indexed="81"/>
            <rFont val="ＭＳ Ｐゴシック"/>
            <family val="3"/>
            <charset val="128"/>
          </rPr>
          <t>前年度（令和５年度）に提出した様式４に記載した令和５年度目標値を記入してください。</t>
        </r>
      </text>
    </comment>
    <comment ref="H25" authorId="0" shapeId="0">
      <text>
        <r>
          <rPr>
            <sz val="9"/>
            <color indexed="81"/>
            <rFont val="ＭＳ Ｐゴシック"/>
            <family val="3"/>
            <charset val="128"/>
          </rPr>
          <t>右上のフローから、自動的に計算されます。</t>
        </r>
      </text>
    </comment>
    <comment ref="D26" authorId="0" shapeId="0">
      <text>
        <r>
          <rPr>
            <sz val="9"/>
            <color indexed="81"/>
            <rFont val="ＭＳ Ｐゴシック"/>
            <family val="3"/>
            <charset val="128"/>
          </rPr>
          <t>前年度（令和５年度）に提出した様式４に記載した令和５年度目標値を記入してください。</t>
        </r>
      </text>
    </comment>
    <comment ref="H26" authorId="0" shapeId="0">
      <text>
        <r>
          <rPr>
            <sz val="9"/>
            <color indexed="81"/>
            <rFont val="ＭＳ Ｐゴシック"/>
            <family val="3"/>
            <charset val="128"/>
          </rPr>
          <t>右上のフローから、自動的に計算されます。</t>
        </r>
      </text>
    </comment>
    <comment ref="D27" authorId="0" shapeId="0">
      <text>
        <r>
          <rPr>
            <sz val="9"/>
            <color indexed="81"/>
            <rFont val="ＭＳ Ｐゴシック"/>
            <family val="3"/>
            <charset val="128"/>
          </rPr>
          <t>前年度（令和５年度）に提出した様式４に記載した令和５年度目標値を記入してください。</t>
        </r>
      </text>
    </comment>
    <comment ref="H27" authorId="0" shapeId="0">
      <text>
        <r>
          <rPr>
            <sz val="9"/>
            <color indexed="81"/>
            <rFont val="ＭＳ Ｐゴシック"/>
            <family val="3"/>
            <charset val="128"/>
          </rPr>
          <t>右上のフローから、自動的に計算されます。</t>
        </r>
      </text>
    </comment>
    <comment ref="P27" authorId="0" shapeId="0">
      <text>
        <r>
          <rPr>
            <sz val="9"/>
            <color indexed="81"/>
            <rFont val="ＭＳ Ｐゴシック"/>
            <family val="3"/>
            <charset val="128"/>
          </rPr>
          <t>下にあるＢ-1およびＢ-2から、自動的に計算されます。</t>
        </r>
      </text>
    </comment>
    <comment ref="AL27" authorId="0" shapeId="0">
      <text>
        <r>
          <rPr>
            <sz val="9"/>
            <color indexed="81"/>
            <rFont val="ＭＳ Ｐゴシック"/>
            <family val="3"/>
            <charset val="128"/>
          </rPr>
          <t>Ｂとｂの合計が自動的に計算されます。</t>
        </r>
      </text>
    </comment>
    <comment ref="AS27" authorId="0" shapeId="0">
      <text>
        <r>
          <rPr>
            <sz val="9"/>
            <color indexed="81"/>
            <rFont val="ＭＳ Ｐゴシック"/>
            <family val="3"/>
            <charset val="128"/>
          </rPr>
          <t>「⑩直接及び自ら中間処理した後の処理委託量」の内数として、認定熱回収施設設置者（廃棄物の処理及び清掃に関する法律第15条の3の3第1項の認定を受けた者）である処理業者への焼却処理委託量を記載してください。</t>
        </r>
      </text>
    </comment>
    <comment ref="D28" authorId="0" shapeId="0">
      <text>
        <r>
          <rPr>
            <sz val="9"/>
            <color indexed="81"/>
            <rFont val="ＭＳ Ｐゴシック"/>
            <family val="3"/>
            <charset val="128"/>
          </rPr>
          <t>前年度（令和５年度）に提出した様式４に記載した令和５年度目標値を記入してください。</t>
        </r>
      </text>
    </comment>
    <comment ref="H28" authorId="0" shapeId="0">
      <text>
        <r>
          <rPr>
            <sz val="9"/>
            <color indexed="81"/>
            <rFont val="ＭＳ Ｐゴシック"/>
            <family val="3"/>
            <charset val="128"/>
          </rPr>
          <t>右上のフローから、自動的に計算されます。</t>
        </r>
      </text>
    </comment>
    <comment ref="AA28" authorId="0" shapeId="0">
      <text>
        <r>
          <rPr>
            <sz val="9"/>
            <color indexed="81"/>
            <rFont val="ＭＳ Ｐゴシック"/>
            <family val="3"/>
            <charset val="128"/>
          </rPr>
          <t>特別管理産業廃棄物等を直接、中間処理業者に委託処理する分について、中間処理の委託目的別にわけて委託量を記載してください。一次中間処理の後に二次中間処理を行う場合は、二次中間処理後の扱いが最終的な委託目的となります。</t>
        </r>
      </text>
    </comment>
    <comment ref="D29" authorId="0" shapeId="0">
      <text>
        <r>
          <rPr>
            <sz val="9"/>
            <color indexed="81"/>
            <rFont val="ＭＳ Ｐゴシック"/>
            <family val="3"/>
            <charset val="128"/>
          </rPr>
          <t>前年度（令和５年度）に提出した様式４に記載した令和５年度目標値を記入してください。</t>
        </r>
      </text>
    </comment>
    <comment ref="H29" authorId="0" shapeId="0">
      <text>
        <r>
          <rPr>
            <sz val="9"/>
            <color indexed="81"/>
            <rFont val="ＭＳ Ｐゴシック"/>
            <family val="3"/>
            <charset val="128"/>
          </rPr>
          <t>右上のフローから、自動的に計算されます。</t>
        </r>
      </text>
    </comment>
    <comment ref="AA29" authorId="0" shapeId="0">
      <text>
        <r>
          <rPr>
            <sz val="9"/>
            <color indexed="81"/>
            <rFont val="ＭＳ Ｐゴシック"/>
            <family val="3"/>
            <charset val="128"/>
          </rPr>
          <t>同上</t>
        </r>
      </text>
    </comment>
    <comment ref="D30" authorId="0" shapeId="0">
      <text>
        <r>
          <rPr>
            <sz val="9"/>
            <color indexed="81"/>
            <rFont val="ＭＳ Ｐゴシック"/>
            <family val="3"/>
            <charset val="128"/>
          </rPr>
          <t>前年度（令和５年度）に提出した様式４に記載した令和５年度目標値を記入してください。</t>
        </r>
      </text>
    </comment>
    <comment ref="H30" authorId="0" shapeId="0">
      <text>
        <r>
          <rPr>
            <sz val="9"/>
            <color indexed="81"/>
            <rFont val="ＭＳ Ｐゴシック"/>
            <family val="3"/>
            <charset val="128"/>
          </rPr>
          <t>右上のフローから、自動的に計算されます。</t>
        </r>
      </text>
    </comment>
    <comment ref="R30" authorId="0" shapeId="0">
      <text>
        <r>
          <rPr>
            <sz val="9"/>
            <color indexed="81"/>
            <rFont val="ＭＳ Ｐゴシック"/>
            <family val="3"/>
            <charset val="128"/>
          </rPr>
          <t>右側にある3つの委託目的別内訳量から、自動的に計算されます。</t>
        </r>
      </text>
    </comment>
    <comment ref="AA30" authorId="0" shapeId="0">
      <text>
        <r>
          <rPr>
            <sz val="9"/>
            <color indexed="81"/>
            <rFont val="ＭＳ Ｐゴシック"/>
            <family val="3"/>
            <charset val="128"/>
          </rPr>
          <t>同上</t>
        </r>
      </text>
    </comment>
    <comment ref="AL30" authorId="0" shapeId="0">
      <text>
        <r>
          <rPr>
            <sz val="9"/>
            <color indexed="81"/>
            <rFont val="ＭＳ Ｐゴシック"/>
            <family val="3"/>
            <charset val="128"/>
          </rPr>
          <t>「⑩直接及び自ら中間処理後の処理委託量」の内数として、優良認定処理業者（廃棄物の処理及び清掃に関する法律施行令第6条の11第2号に該当する者）への処理委託量を記載してください。</t>
        </r>
      </text>
    </comment>
    <comment ref="D31" authorId="0" shapeId="0">
      <text>
        <r>
          <rPr>
            <sz val="9"/>
            <color indexed="81"/>
            <rFont val="ＭＳ Ｐゴシック"/>
            <family val="3"/>
            <charset val="128"/>
          </rPr>
          <t>前年度（令和５年度）に提出した様式４に記載した令和５年度目標値を記入してください。</t>
        </r>
      </text>
    </comment>
    <comment ref="H31" authorId="0" shapeId="0">
      <text>
        <r>
          <rPr>
            <sz val="9"/>
            <color indexed="81"/>
            <rFont val="ＭＳ Ｐゴシック"/>
            <family val="3"/>
            <charset val="128"/>
          </rPr>
          <t>右上のフローから、自動的に計算されます。</t>
        </r>
      </text>
    </comment>
    <comment ref="AS31" authorId="0" shapeId="0">
      <text>
        <r>
          <rPr>
            <sz val="9"/>
            <color indexed="81"/>
            <rFont val="ＭＳ Ｐゴシック"/>
            <family val="3"/>
            <charset val="128"/>
          </rPr>
          <t>「⑩直接及び自ら中間処理した後の処理委託量」の内数として、認定熱回収施設設置者以外の熱回収を行っている処理業者への焼却処理委託量を記載してください。</t>
        </r>
      </text>
    </comment>
    <comment ref="D32" authorId="0" shapeId="0">
      <text>
        <r>
          <rPr>
            <sz val="9"/>
            <color indexed="81"/>
            <rFont val="ＭＳ Ｐゴシック"/>
            <family val="3"/>
            <charset val="128"/>
          </rPr>
          <t>前年度（令和５年度）に提出した様式４に記載した令和５年度目標値を記入してください。</t>
        </r>
      </text>
    </comment>
    <comment ref="H32" authorId="0" shapeId="0">
      <text>
        <r>
          <rPr>
            <sz val="9"/>
            <color indexed="81"/>
            <rFont val="ＭＳ Ｐゴシック"/>
            <family val="3"/>
            <charset val="128"/>
          </rPr>
          <t>右上のフローから、自動的に計算されます。</t>
        </r>
      </text>
    </comment>
    <comment ref="D33" authorId="0" shapeId="0">
      <text>
        <r>
          <rPr>
            <sz val="9"/>
            <color indexed="81"/>
            <rFont val="ＭＳ Ｐゴシック"/>
            <family val="3"/>
            <charset val="128"/>
          </rPr>
          <t>前年度（令和５年度）に提出した様式４に記載した令和５年度目標値を記入してください。</t>
        </r>
      </text>
    </comment>
    <comment ref="H33" authorId="0" shapeId="0">
      <text>
        <r>
          <rPr>
            <sz val="9"/>
            <color indexed="81"/>
            <rFont val="ＭＳ Ｐゴシック"/>
            <family val="3"/>
            <charset val="128"/>
          </rPr>
          <t>右上のフローから、自動的に計算されます。</t>
        </r>
      </text>
    </comment>
    <comment ref="R33" authorId="0" shapeId="0">
      <text>
        <r>
          <rPr>
            <sz val="9"/>
            <color indexed="81"/>
            <rFont val="ＭＳ Ｐゴシック"/>
            <family val="3"/>
            <charset val="128"/>
          </rPr>
          <t>中間処理を経ずに、特別管理産業廃棄物を直接、埋立処分の委託をした量を記載してください。</t>
        </r>
      </text>
    </comment>
  </commentList>
</comments>
</file>

<file path=xl/sharedStrings.xml><?xml version="1.0" encoding="utf-8"?>
<sst xmlns="http://schemas.openxmlformats.org/spreadsheetml/2006/main" count="2837" uniqueCount="439">
  <si>
    <t>法定</t>
  </si>
  <si>
    <t>：内容・データ等を入力してください</t>
    <rPh sb="1" eb="3">
      <t>ナイヨウ</t>
    </rPh>
    <rPh sb="7" eb="8">
      <t>トウ</t>
    </rPh>
    <rPh sb="9" eb="11">
      <t>ニュウリョク</t>
    </rPh>
    <phoneticPr fontId="3"/>
  </si>
  <si>
    <t>【手　順】</t>
    <rPh sb="1" eb="2">
      <t>テ</t>
    </rPh>
    <rPh sb="3" eb="4">
      <t>ジュン</t>
    </rPh>
    <phoneticPr fontId="3"/>
  </si>
  <si>
    <t>【セル色の説明】</t>
    <rPh sb="3" eb="4">
      <t>イロ</t>
    </rPh>
    <rPh sb="5" eb="7">
      <t>セツメイ</t>
    </rPh>
    <phoneticPr fontId="3"/>
  </si>
  <si>
    <t>ｔ</t>
  </si>
  <si>
    <t>殿</t>
    <rPh sb="0" eb="1">
      <t>ドノ</t>
    </rPh>
    <phoneticPr fontId="3"/>
  </si>
  <si>
    <t>　住　所</t>
    <rPh sb="1" eb="2">
      <t>ジュウ</t>
    </rPh>
    <rPh sb="3" eb="4">
      <t>トコロ</t>
    </rPh>
    <phoneticPr fontId="3"/>
  </si>
  <si>
    <t>　氏　名</t>
    <rPh sb="1" eb="2">
      <t>シ</t>
    </rPh>
    <rPh sb="3" eb="4">
      <t>メイ</t>
    </rPh>
    <phoneticPr fontId="3"/>
  </si>
  <si>
    <t>（法人にあっては、名称及び代表者の氏名）</t>
    <rPh sb="1" eb="3">
      <t>ホウジン</t>
    </rPh>
    <rPh sb="9" eb="11">
      <t>メイショウ</t>
    </rPh>
    <rPh sb="11" eb="12">
      <t>オヨ</t>
    </rPh>
    <rPh sb="13" eb="16">
      <t>ダイヒョウシャ</t>
    </rPh>
    <rPh sb="17" eb="19">
      <t>シメイ</t>
    </rPh>
    <phoneticPr fontId="3"/>
  </si>
  <si>
    <t>電話番号</t>
    <rPh sb="0" eb="2">
      <t>デンワ</t>
    </rPh>
    <rPh sb="2" eb="4">
      <t>バンゴウ</t>
    </rPh>
    <phoneticPr fontId="3"/>
  </si>
  <si>
    <t>事業場の名称</t>
    <rPh sb="0" eb="2">
      <t>ジギョウ</t>
    </rPh>
    <rPh sb="2" eb="3">
      <t>ジョウ</t>
    </rPh>
    <rPh sb="4" eb="6">
      <t>メイショウ</t>
    </rPh>
    <phoneticPr fontId="3"/>
  </si>
  <si>
    <t>事業場の所在地</t>
    <rPh sb="0" eb="2">
      <t>ジギョウ</t>
    </rPh>
    <rPh sb="2" eb="3">
      <t>ジョウ</t>
    </rPh>
    <rPh sb="4" eb="7">
      <t>ショザイチ</t>
    </rPh>
    <phoneticPr fontId="3"/>
  </si>
  <si>
    <t>事業の種類</t>
    <rPh sb="0" eb="2">
      <t>ジギョウ</t>
    </rPh>
    <rPh sb="3" eb="5">
      <t>シュルイ</t>
    </rPh>
    <phoneticPr fontId="3"/>
  </si>
  <si>
    <t>ｔ</t>
    <phoneticPr fontId="3"/>
  </si>
  <si>
    <t>ｔ</t>
    <phoneticPr fontId="3"/>
  </si>
  <si>
    <t>※　事務処理欄</t>
    <rPh sb="2" eb="4">
      <t>ジム</t>
    </rPh>
    <rPh sb="4" eb="6">
      <t>ショリ</t>
    </rPh>
    <rPh sb="6" eb="7">
      <t>ラン</t>
    </rPh>
    <phoneticPr fontId="3"/>
  </si>
  <si>
    <t>ｔ</t>
    <phoneticPr fontId="3"/>
  </si>
  <si>
    <t>①</t>
    <phoneticPr fontId="3"/>
  </si>
  <si>
    <t>Ａ　自己処理</t>
    <rPh sb="2" eb="4">
      <t>ジコ</t>
    </rPh>
    <rPh sb="4" eb="6">
      <t>ショリ</t>
    </rPh>
    <phoneticPr fontId="3"/>
  </si>
  <si>
    <t>②</t>
    <phoneticPr fontId="3"/>
  </si>
  <si>
    <t>ａ残さ物の自己処理</t>
    <rPh sb="1" eb="2">
      <t>ザン</t>
    </rPh>
    <rPh sb="3" eb="4">
      <t>モノ</t>
    </rPh>
    <rPh sb="5" eb="9">
      <t>ジコショリ</t>
    </rPh>
    <phoneticPr fontId="3"/>
  </si>
  <si>
    <t>⑥</t>
    <phoneticPr fontId="3"/>
  </si>
  <si>
    <t>ｔ</t>
    <phoneticPr fontId="3"/>
  </si>
  <si>
    <t>自社の他事業場からの搬入量</t>
    <rPh sb="0" eb="2">
      <t>ジシャ</t>
    </rPh>
    <rPh sb="3" eb="4">
      <t>タ</t>
    </rPh>
    <rPh sb="4" eb="7">
      <t>ジギョウジョウ</t>
    </rPh>
    <rPh sb="10" eb="12">
      <t>ハンニュウ</t>
    </rPh>
    <rPh sb="12" eb="13">
      <t>リョウ</t>
    </rPh>
    <phoneticPr fontId="3"/>
  </si>
  <si>
    <t>③</t>
    <phoneticPr fontId="3"/>
  </si>
  <si>
    <t>⑦</t>
    <phoneticPr fontId="3"/>
  </si>
  <si>
    <t>ｔ</t>
    <phoneticPr fontId="3"/>
  </si>
  <si>
    <t>④</t>
    <phoneticPr fontId="3"/>
  </si>
  <si>
    <t>ｂ残さ物の委託処理</t>
    <rPh sb="1" eb="2">
      <t>ザン</t>
    </rPh>
    <rPh sb="3" eb="4">
      <t>モノ</t>
    </rPh>
    <rPh sb="5" eb="7">
      <t>イタク</t>
    </rPh>
    <rPh sb="7" eb="9">
      <t>ショリ</t>
    </rPh>
    <phoneticPr fontId="3"/>
  </si>
  <si>
    <t>⑧</t>
    <phoneticPr fontId="3"/>
  </si>
  <si>
    <t>（目的別内訳）</t>
    <phoneticPr fontId="3"/>
  </si>
  <si>
    <t>再生利用前
委託量</t>
    <rPh sb="0" eb="2">
      <t>サイセイ</t>
    </rPh>
    <rPh sb="2" eb="4">
      <t>リヨウ</t>
    </rPh>
    <rPh sb="4" eb="5">
      <t>マエ</t>
    </rPh>
    <rPh sb="6" eb="8">
      <t>イタク</t>
    </rPh>
    <rPh sb="8" eb="9">
      <t>リョウ</t>
    </rPh>
    <phoneticPr fontId="3"/>
  </si>
  <si>
    <t>自社の他事業場での処理量</t>
    <rPh sb="0" eb="2">
      <t>ジシャ</t>
    </rPh>
    <rPh sb="3" eb="4">
      <t>タ</t>
    </rPh>
    <rPh sb="4" eb="6">
      <t>ジギョウ</t>
    </rPh>
    <rPh sb="6" eb="7">
      <t>ジョウ</t>
    </rPh>
    <rPh sb="9" eb="11">
      <t>ショリ</t>
    </rPh>
    <rPh sb="11" eb="12">
      <t>リョウ</t>
    </rPh>
    <phoneticPr fontId="3"/>
  </si>
  <si>
    <t>中間処理委託量</t>
    <rPh sb="0" eb="2">
      <t>チュウカン</t>
    </rPh>
    <rPh sb="2" eb="4">
      <t>ショリ</t>
    </rPh>
    <rPh sb="4" eb="6">
      <t>イタク</t>
    </rPh>
    <rPh sb="6" eb="7">
      <t>リョウ</t>
    </rPh>
    <phoneticPr fontId="3"/>
  </si>
  <si>
    <t>ｔ</t>
    <phoneticPr fontId="3"/>
  </si>
  <si>
    <t>Ｂ　直接委託処理</t>
    <rPh sb="2" eb="4">
      <t>チョクセツ</t>
    </rPh>
    <rPh sb="4" eb="6">
      <t>イタク</t>
    </rPh>
    <rPh sb="6" eb="8">
      <t>ショリ</t>
    </rPh>
    <phoneticPr fontId="3"/>
  </si>
  <si>
    <t>⑨</t>
    <phoneticPr fontId="3"/>
  </si>
  <si>
    <t>最終処分委託量</t>
    <rPh sb="0" eb="2">
      <t>サイシュウ</t>
    </rPh>
    <rPh sb="2" eb="4">
      <t>ショブン</t>
    </rPh>
    <rPh sb="4" eb="6">
      <t>イタク</t>
    </rPh>
    <rPh sb="6" eb="7">
      <t>リョウ</t>
    </rPh>
    <phoneticPr fontId="3"/>
  </si>
  <si>
    <t>ｔ</t>
    <phoneticPr fontId="3"/>
  </si>
  <si>
    <t>（目的別内訳）</t>
    <phoneticPr fontId="3"/>
  </si>
  <si>
    <t>神奈川県知事</t>
    <rPh sb="0" eb="3">
      <t>カナガワ</t>
    </rPh>
    <rPh sb="3" eb="6">
      <t>ケンチジ</t>
    </rPh>
    <phoneticPr fontId="3"/>
  </si>
  <si>
    <t>横浜市長</t>
    <rPh sb="0" eb="4">
      <t>ヨコハマシチョウ</t>
    </rPh>
    <phoneticPr fontId="3"/>
  </si>
  <si>
    <t>川崎市長</t>
    <rPh sb="0" eb="2">
      <t>カワサキ</t>
    </rPh>
    <rPh sb="2" eb="4">
      <t>シチョウ</t>
    </rPh>
    <phoneticPr fontId="3"/>
  </si>
  <si>
    <t>横須賀市長</t>
    <rPh sb="0" eb="5">
      <t>ヨコスカシチョウ</t>
    </rPh>
    <phoneticPr fontId="3"/>
  </si>
  <si>
    <t>相模原市長</t>
    <rPh sb="0" eb="3">
      <t>サガミハラ</t>
    </rPh>
    <rPh sb="3" eb="5">
      <t>シチョウ</t>
    </rPh>
    <phoneticPr fontId="3"/>
  </si>
  <si>
    <t>フロー様式</t>
    <rPh sb="3" eb="5">
      <t>ヨウシキ</t>
    </rPh>
    <phoneticPr fontId="3"/>
  </si>
  <si>
    <t>：自動処理されるので、変更できません。</t>
    <rPh sb="1" eb="3">
      <t>ジドウ</t>
    </rPh>
    <rPh sb="3" eb="5">
      <t>ショリ</t>
    </rPh>
    <rPh sb="11" eb="13">
      <t>ヘンコウ</t>
    </rPh>
    <phoneticPr fontId="3"/>
  </si>
  <si>
    <t>(具体的には）</t>
    <rPh sb="1" eb="4">
      <t>グタイテキ</t>
    </rPh>
    <phoneticPr fontId="3"/>
  </si>
  <si>
    <t>⑤</t>
    <phoneticPr fontId="3"/>
  </si>
  <si>
    <t>：セルの右上に▼がある場合、ポインタをそのセルにあわせると、説明文が表示されます</t>
    <rPh sb="4" eb="6">
      <t>ミギウエ</t>
    </rPh>
    <rPh sb="11" eb="13">
      <t>バアイ</t>
    </rPh>
    <rPh sb="30" eb="33">
      <t>セツメイブン</t>
    </rPh>
    <rPh sb="34" eb="36">
      <t>ヒョウジ</t>
    </rPh>
    <phoneticPr fontId="3"/>
  </si>
  <si>
    <t>【注　意】</t>
    <rPh sb="1" eb="2">
      <t>チュウ</t>
    </rPh>
    <rPh sb="3" eb="4">
      <t>イ</t>
    </rPh>
    <phoneticPr fontId="3"/>
  </si>
  <si>
    <t>②</t>
  </si>
  <si>
    <t>③</t>
  </si>
  <si>
    <t>④</t>
  </si>
  <si>
    <t>⑤</t>
  </si>
  <si>
    <t>合計</t>
    <rPh sb="0" eb="2">
      <t>ゴウケイ</t>
    </rPh>
    <phoneticPr fontId="3"/>
  </si>
  <si>
    <t>ア</t>
    <phoneticPr fontId="3"/>
  </si>
  <si>
    <t>イ</t>
    <phoneticPr fontId="3"/>
  </si>
  <si>
    <t>ウ</t>
    <phoneticPr fontId="3"/>
  </si>
  <si>
    <t>エ</t>
    <phoneticPr fontId="3"/>
  </si>
  <si>
    <t>オ</t>
    <phoneticPr fontId="3"/>
  </si>
  <si>
    <t>カ</t>
    <phoneticPr fontId="3"/>
  </si>
  <si>
    <t>キ</t>
    <phoneticPr fontId="3"/>
  </si>
  <si>
    <t>ク</t>
    <phoneticPr fontId="3"/>
  </si>
  <si>
    <t>ケ</t>
    <phoneticPr fontId="3"/>
  </si>
  <si>
    <t>コ</t>
    <phoneticPr fontId="3"/>
  </si>
  <si>
    <t>サ</t>
    <phoneticPr fontId="3"/>
  </si>
  <si>
    <t>シ</t>
    <phoneticPr fontId="3"/>
  </si>
  <si>
    <t>ス</t>
    <phoneticPr fontId="3"/>
  </si>
  <si>
    <t>セ</t>
    <phoneticPr fontId="3"/>
  </si>
  <si>
    <t>ソ</t>
    <phoneticPr fontId="3"/>
  </si>
  <si>
    <t>タ</t>
    <phoneticPr fontId="3"/>
  </si>
  <si>
    <t>※２</t>
    <phoneticPr fontId="3"/>
  </si>
  <si>
    <t>↓</t>
    <phoneticPr fontId="3"/>
  </si>
  <si>
    <t>↓</t>
    <phoneticPr fontId="3"/>
  </si>
  <si>
    <t>：</t>
    <phoneticPr fontId="3"/>
  </si>
  <si>
    <t>（単位：トン）</t>
    <rPh sb="1" eb="3">
      <t>タンイ</t>
    </rPh>
    <phoneticPr fontId="3"/>
  </si>
  <si>
    <t>事業場名称：</t>
    <rPh sb="0" eb="2">
      <t>ジギョウ</t>
    </rPh>
    <rPh sb="2" eb="3">
      <t>ジョウ</t>
    </rPh>
    <rPh sb="3" eb="5">
      <t>メイショウ</t>
    </rPh>
    <phoneticPr fontId="3"/>
  </si>
  <si>
    <t>フローアラビア数字</t>
    <rPh sb="7" eb="9">
      <t>スウジ</t>
    </rPh>
    <phoneticPr fontId="3"/>
  </si>
  <si>
    <t>別紙一括表</t>
    <rPh sb="0" eb="2">
      <t>ベッシ</t>
    </rPh>
    <rPh sb="2" eb="4">
      <t>イッカツ</t>
    </rPh>
    <rPh sb="4" eb="5">
      <t>オモテ</t>
    </rPh>
    <phoneticPr fontId="3"/>
  </si>
  <si>
    <t>産業廃棄物処理計画書</t>
  </si>
  <si>
    <t>事業場名称</t>
    <rPh sb="0" eb="2">
      <t>ジギョウ</t>
    </rPh>
    <rPh sb="2" eb="3">
      <t>ジョウ</t>
    </rPh>
    <rPh sb="3" eb="5">
      <t>メイショウ</t>
    </rPh>
    <phoneticPr fontId="3"/>
  </si>
  <si>
    <t>別紙処理フロー</t>
    <rPh sb="0" eb="2">
      <t>ベッシ</t>
    </rPh>
    <rPh sb="2" eb="4">
      <t>ショリ</t>
    </rPh>
    <phoneticPr fontId="3"/>
  </si>
  <si>
    <t>※</t>
    <phoneticPr fontId="3"/>
  </si>
  <si>
    <t>別紙処理フロー</t>
    <phoneticPr fontId="3"/>
  </si>
  <si>
    <t>：</t>
    <phoneticPr fontId="3"/>
  </si>
  <si>
    <t>本用紙は廃棄物の種類ごとに1枚の記載となります。異なる廃棄物の処理フローは別シートに記載してください。　　　　　　　　　　　　　　　　　　　　　　　　　　　　　　　　　　　　　　　　　　　　　　　　　　　　　　　　　　　　　　　　　　　　　</t>
    <rPh sb="24" eb="25">
      <t>コト</t>
    </rPh>
    <rPh sb="27" eb="30">
      <t>ハイキブツ</t>
    </rPh>
    <rPh sb="31" eb="33">
      <t>ショリ</t>
    </rPh>
    <rPh sb="37" eb="38">
      <t>ベツ</t>
    </rPh>
    <rPh sb="42" eb="44">
      <t>キサイ</t>
    </rPh>
    <phoneticPr fontId="3"/>
  </si>
  <si>
    <t>法定</t>
    <rPh sb="0" eb="2">
      <t>ホウテイ</t>
    </rPh>
    <phoneticPr fontId="3"/>
  </si>
  <si>
    <t>自主</t>
    <rPh sb="0" eb="2">
      <t>ジシュ</t>
    </rPh>
    <phoneticPr fontId="3"/>
  </si>
  <si>
    <t>Ａ－農業、林業</t>
  </si>
  <si>
    <t>Ｂ－漁業</t>
    <rPh sb="2" eb="4">
      <t>ギョギョウ</t>
    </rPh>
    <phoneticPr fontId="3"/>
  </si>
  <si>
    <t>Ｃ－鉱業、採石業、砂利採取業</t>
  </si>
  <si>
    <t>Ｄ－建設業</t>
  </si>
  <si>
    <t>Ｅ09－食料品製造業</t>
  </si>
  <si>
    <t>Ｅ10－飲料・たばこ・飼料製造業</t>
  </si>
  <si>
    <t>Ｅ11－繊維工業</t>
    <phoneticPr fontId="3"/>
  </si>
  <si>
    <t>Ｅ12－木材・木製品製造業（家具を除く）</t>
  </si>
  <si>
    <t>Ｅ13－家具・装備品製造業</t>
  </si>
  <si>
    <t>Ｅ20－なめし革・同製品・毛皮製造業</t>
  </si>
  <si>
    <t>Ｅ32－その他の製造業</t>
  </si>
  <si>
    <t>Ｅ14－パルプ・紙・紙加工品製造業</t>
  </si>
  <si>
    <t>Ｅ15－印刷・同関連業</t>
  </si>
  <si>
    <t>Ｅ16－化学工業</t>
  </si>
  <si>
    <t>Ｅ17－石油製品・石炭製品製造業</t>
  </si>
  <si>
    <t>Ｅ18－プラスチック製品製造業</t>
  </si>
  <si>
    <t>Ｅ19－ゴム製品製造業</t>
  </si>
  <si>
    <t>Ｅ21－窯業・土石製品製造業</t>
  </si>
  <si>
    <t>Ｅ22－鉄鋼業</t>
  </si>
  <si>
    <t>Ｅ23－非鉄金属製造業</t>
  </si>
  <si>
    <t>Ｅ24－金属製品製造業</t>
  </si>
  <si>
    <t>Ｅ25－はん用機械器具製造業</t>
  </si>
  <si>
    <t>Ｅ26－生産用機械器具製造業</t>
  </si>
  <si>
    <t>Ｅ27－業務用機械器具製造業</t>
  </si>
  <si>
    <t>Ｅ28－電子部品・デバイス・電子回路製造業</t>
  </si>
  <si>
    <t>Ｅ29－電気機械器具製造業</t>
  </si>
  <si>
    <t>Ｅ30－情報通信機械器具製造業</t>
  </si>
  <si>
    <t>Ｅ31－輸送用機械器具製造業</t>
  </si>
  <si>
    <t>Ｆ－電気・ガス・熱供給・水道業</t>
  </si>
  <si>
    <t>Ｇ－情報通信業</t>
    <rPh sb="2" eb="4">
      <t>ジョウホウ</t>
    </rPh>
    <rPh sb="4" eb="6">
      <t>ツウシン</t>
    </rPh>
    <phoneticPr fontId="3"/>
  </si>
  <si>
    <t>Ｈ－運輸業、郵便業</t>
  </si>
  <si>
    <t>Ｉ－卸売業・小売業</t>
  </si>
  <si>
    <t>Ｊ－金融業、保険業</t>
    <rPh sb="2" eb="4">
      <t>キンユウ</t>
    </rPh>
    <rPh sb="6" eb="9">
      <t>ホケンギョウ</t>
    </rPh>
    <phoneticPr fontId="3"/>
  </si>
  <si>
    <t>Ｋ－不動産業、物品賃貸業</t>
    <rPh sb="2" eb="5">
      <t>フドウサン</t>
    </rPh>
    <rPh sb="5" eb="6">
      <t>ギョウ</t>
    </rPh>
    <rPh sb="7" eb="9">
      <t>ブッピン</t>
    </rPh>
    <rPh sb="9" eb="11">
      <t>チンタイ</t>
    </rPh>
    <rPh sb="11" eb="12">
      <t>ギョウ</t>
    </rPh>
    <phoneticPr fontId="3"/>
  </si>
  <si>
    <t>Ｌ－学術研究、専門・技術サービス業</t>
    <phoneticPr fontId="3"/>
  </si>
  <si>
    <t>Ｍ－宿泊業、飲食サービス業</t>
    <rPh sb="6" eb="8">
      <t>インショク</t>
    </rPh>
    <rPh sb="12" eb="13">
      <t>ギョウ</t>
    </rPh>
    <phoneticPr fontId="3"/>
  </si>
  <si>
    <t>Ｎ－生活関連サービス業、娯楽業</t>
    <phoneticPr fontId="3"/>
  </si>
  <si>
    <t>O－教育、学習支援業</t>
  </si>
  <si>
    <t>Ｐ－医療、福祉</t>
  </si>
  <si>
    <t>Ｑ－複合サービス業</t>
    <rPh sb="2" eb="4">
      <t>フクゴウ</t>
    </rPh>
    <phoneticPr fontId="3"/>
  </si>
  <si>
    <t>○</t>
    <phoneticPr fontId="3"/>
  </si>
  <si>
    <t>　</t>
  </si>
  <si>
    <t>　</t>
    <phoneticPr fontId="3"/>
  </si>
  <si>
    <t>様式選択</t>
    <rPh sb="0" eb="2">
      <t>ヨウシキ</t>
    </rPh>
    <rPh sb="2" eb="4">
      <t>センタク</t>
    </rPh>
    <phoneticPr fontId="3"/>
  </si>
  <si>
    <t>該当する欄に○印を記入してください。</t>
  </si>
  <si>
    <t>ＴＥＬ（連絡先）：</t>
    <rPh sb="4" eb="7">
      <t>レンラクサキ</t>
    </rPh>
    <phoneticPr fontId="3"/>
  </si>
  <si>
    <t>Ｂ直接委託処理</t>
    <rPh sb="1" eb="3">
      <t>チョクセツ</t>
    </rPh>
    <rPh sb="3" eb="5">
      <t>イタク</t>
    </rPh>
    <rPh sb="5" eb="7">
      <t>ショリ</t>
    </rPh>
    <phoneticPr fontId="3"/>
  </si>
  <si>
    <t>Ａ自己処理</t>
    <rPh sb="1" eb="3">
      <t>ジコ</t>
    </rPh>
    <rPh sb="3" eb="5">
      <t>ショリ</t>
    </rPh>
    <phoneticPr fontId="3"/>
  </si>
  <si>
    <t>再生利用前委託量</t>
    <rPh sb="0" eb="2">
      <t>サイセイ</t>
    </rPh>
    <rPh sb="2" eb="4">
      <t>リヨウ</t>
    </rPh>
    <rPh sb="4" eb="5">
      <t>マエ</t>
    </rPh>
    <rPh sb="5" eb="7">
      <t>イタク</t>
    </rPh>
    <rPh sb="7" eb="8">
      <t>リョウ</t>
    </rPh>
    <phoneticPr fontId="3"/>
  </si>
  <si>
    <t>※3</t>
    <phoneticPr fontId="3"/>
  </si>
  <si>
    <t>下水等放流前委託量</t>
    <rPh sb="0" eb="2">
      <t>ゲスイ</t>
    </rPh>
    <rPh sb="2" eb="3">
      <t>トウ</t>
    </rPh>
    <rPh sb="3" eb="5">
      <t>ホウリュウ</t>
    </rPh>
    <rPh sb="5" eb="6">
      <t>マエ</t>
    </rPh>
    <rPh sb="6" eb="8">
      <t>イタク</t>
    </rPh>
    <rPh sb="8" eb="9">
      <t>リョウ</t>
    </rPh>
    <phoneticPr fontId="3"/>
  </si>
  <si>
    <t>ｂ</t>
    <phoneticPr fontId="3"/>
  </si>
  <si>
    <t>Ｂ</t>
    <phoneticPr fontId="3"/>
  </si>
  <si>
    <t>Ｂ</t>
    <phoneticPr fontId="3"/>
  </si>
  <si>
    <t>直接処理委託量</t>
    <rPh sb="0" eb="2">
      <t>チョクセツ</t>
    </rPh>
    <rPh sb="2" eb="4">
      <t>ショリ</t>
    </rPh>
    <rPh sb="4" eb="6">
      <t>イタク</t>
    </rPh>
    <rPh sb="6" eb="7">
      <t>リョウ</t>
    </rPh>
    <phoneticPr fontId="3"/>
  </si>
  <si>
    <t>B-1</t>
    <phoneticPr fontId="3"/>
  </si>
  <si>
    <t>B-1</t>
    <phoneticPr fontId="3"/>
  </si>
  <si>
    <t>B-2</t>
    <phoneticPr fontId="3"/>
  </si>
  <si>
    <t>B-2</t>
    <phoneticPr fontId="3"/>
  </si>
  <si>
    <t>下水等放流前委託量</t>
    <phoneticPr fontId="3"/>
  </si>
  <si>
    <t>⑩</t>
    <phoneticPr fontId="3"/>
  </si>
  <si>
    <t>⑪</t>
    <phoneticPr fontId="3"/>
  </si>
  <si>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3"/>
  </si>
  <si>
    <t>⑫</t>
    <phoneticPr fontId="3"/>
  </si>
  <si>
    <t>⑩のうち再生利用業者への処理委託量</t>
    <rPh sb="4" eb="6">
      <t>サイセイ</t>
    </rPh>
    <rPh sb="6" eb="8">
      <t>リヨウ</t>
    </rPh>
    <rPh sb="8" eb="10">
      <t>ギョウシャ</t>
    </rPh>
    <rPh sb="12" eb="14">
      <t>ショリ</t>
    </rPh>
    <rPh sb="14" eb="16">
      <t>イタク</t>
    </rPh>
    <rPh sb="16" eb="17">
      <t>リョウ</t>
    </rPh>
    <phoneticPr fontId="3"/>
  </si>
  <si>
    <t>⑬</t>
    <phoneticPr fontId="3"/>
  </si>
  <si>
    <t>⑭</t>
    <phoneticPr fontId="3"/>
  </si>
  <si>
    <t>有償物量</t>
    <rPh sb="0" eb="2">
      <t>ユウショウ</t>
    </rPh>
    <rPh sb="2" eb="3">
      <t>ブツ</t>
    </rPh>
    <rPh sb="3" eb="4">
      <t>リョウ</t>
    </rPh>
    <phoneticPr fontId="3"/>
  </si>
  <si>
    <t>不要物等発生量</t>
    <rPh sb="0" eb="2">
      <t>フヨウ</t>
    </rPh>
    <rPh sb="2" eb="3">
      <t>ブツ</t>
    </rPh>
    <rPh sb="3" eb="4">
      <t>トウ</t>
    </rPh>
    <rPh sb="4" eb="6">
      <t>ハッセイ</t>
    </rPh>
    <rPh sb="6" eb="7">
      <t>リョウ</t>
    </rPh>
    <phoneticPr fontId="3"/>
  </si>
  <si>
    <t>t</t>
    <phoneticPr fontId="3"/>
  </si>
  <si>
    <t>項　目</t>
    <rPh sb="0" eb="1">
      <t>コウ</t>
    </rPh>
    <rPh sb="2" eb="3">
      <t>メ</t>
    </rPh>
    <phoneticPr fontId="3"/>
  </si>
  <si>
    <t>①　排出量</t>
    <rPh sb="2" eb="4">
      <t>ハイシュツ</t>
    </rPh>
    <rPh sb="4" eb="5">
      <t>リョウ</t>
    </rPh>
    <phoneticPr fontId="3"/>
  </si>
  <si>
    <t>②＋⑧　自ら再生利用を行った量</t>
    <rPh sb="4" eb="5">
      <t>ミズカ</t>
    </rPh>
    <rPh sb="6" eb="8">
      <t>サイセイ</t>
    </rPh>
    <rPh sb="8" eb="10">
      <t>リヨウ</t>
    </rPh>
    <rPh sb="11" eb="12">
      <t>オコナ</t>
    </rPh>
    <rPh sb="14" eb="15">
      <t>リョウ</t>
    </rPh>
    <phoneticPr fontId="3"/>
  </si>
  <si>
    <t>⑤　自ら熱回収を行った量</t>
    <rPh sb="2" eb="3">
      <t>ミズカ</t>
    </rPh>
    <rPh sb="4" eb="5">
      <t>ネツ</t>
    </rPh>
    <rPh sb="5" eb="7">
      <t>カイシュウ</t>
    </rPh>
    <rPh sb="8" eb="9">
      <t>オコナ</t>
    </rPh>
    <rPh sb="11" eb="12">
      <t>リョウ</t>
    </rPh>
    <phoneticPr fontId="3"/>
  </si>
  <si>
    <t>自社の他事業場からの搬入量</t>
    <phoneticPr fontId="3"/>
  </si>
  <si>
    <t>⑦　自ら中間処理により減量した量</t>
    <phoneticPr fontId="3"/>
  </si>
  <si>
    <t>⑩　全処理委託量</t>
    <phoneticPr fontId="3"/>
  </si>
  <si>
    <t>⑪　優良認定処理業者への処理委託量</t>
    <phoneticPr fontId="3"/>
  </si>
  <si>
    <t>⑫　再生利用業者への処理委託量</t>
    <phoneticPr fontId="3"/>
  </si>
  <si>
    <t>年</t>
    <rPh sb="0" eb="1">
      <t>ネン</t>
    </rPh>
    <phoneticPr fontId="3"/>
  </si>
  <si>
    <t>度</t>
    <rPh sb="0" eb="1">
      <t>ド</t>
    </rPh>
    <phoneticPr fontId="3"/>
  </si>
  <si>
    <t>実</t>
    <rPh sb="0" eb="1">
      <t>ジツ</t>
    </rPh>
    <phoneticPr fontId="3"/>
  </si>
  <si>
    <t>績</t>
    <rPh sb="0" eb="1">
      <t>セキ</t>
    </rPh>
    <phoneticPr fontId="3"/>
  </si>
  <si>
    <t>①　排出量</t>
    <rPh sb="2" eb="4">
      <t>ハイシュツ</t>
    </rPh>
    <phoneticPr fontId="3"/>
  </si>
  <si>
    <t>※１</t>
  </si>
  <si>
    <t>自社の他事業場からの搬入量</t>
    <phoneticPr fontId="3"/>
  </si>
  <si>
    <t>再生利用前委託量</t>
    <phoneticPr fontId="3"/>
  </si>
  <si>
    <t>直接処理委託量</t>
    <phoneticPr fontId="3"/>
  </si>
  <si>
    <t>⑩</t>
    <phoneticPr fontId="3"/>
  </si>
  <si>
    <t>⑩のうち優良認定処理業者への処理委託量</t>
    <phoneticPr fontId="3"/>
  </si>
  <si>
    <t>⑩のうち再生利用業者への処理委託量</t>
    <phoneticPr fontId="3"/>
  </si>
  <si>
    <t>備考</t>
    <rPh sb="0" eb="1">
      <t>ソナエ</t>
    </rPh>
    <rPh sb="1" eb="2">
      <t>コウ</t>
    </rPh>
    <phoneticPr fontId="3"/>
  </si>
  <si>
    <t>⑩　全処理委託量</t>
    <phoneticPr fontId="3"/>
  </si>
  <si>
    <t>⑪　優良認定処理業者への処理委託量</t>
    <phoneticPr fontId="3"/>
  </si>
  <si>
    <t>⑫　再生利用業者への処理委託量</t>
    <phoneticPr fontId="3"/>
  </si>
  <si>
    <t>目</t>
    <rPh sb="0" eb="1">
      <t>モク</t>
    </rPh>
    <phoneticPr fontId="3"/>
  </si>
  <si>
    <t>標</t>
    <rPh sb="0" eb="1">
      <t>ヒョウ</t>
    </rPh>
    <phoneticPr fontId="3"/>
  </si>
  <si>
    <t>ｂ-1　中間処理委託量</t>
    <phoneticPr fontId="3"/>
  </si>
  <si>
    <t>ｂ-2　最終処分委託量</t>
    <phoneticPr fontId="3"/>
  </si>
  <si>
    <t>ｂ-2　最終処分委託量</t>
    <phoneticPr fontId="3"/>
  </si>
  <si>
    <t>ｔ</t>
    <phoneticPr fontId="3"/>
  </si>
  <si>
    <t>（単位：t/年）</t>
    <rPh sb="1" eb="3">
      <t>タンイ</t>
    </rPh>
    <rPh sb="6" eb="7">
      <t>ネン</t>
    </rPh>
    <phoneticPr fontId="3"/>
  </si>
  <si>
    <t>最終処分前委託量</t>
    <rPh sb="0" eb="2">
      <t>サイシュウ</t>
    </rPh>
    <rPh sb="2" eb="4">
      <t>ショブン</t>
    </rPh>
    <rPh sb="4" eb="5">
      <t>マエ</t>
    </rPh>
    <rPh sb="5" eb="7">
      <t>イタク</t>
    </rPh>
    <rPh sb="7" eb="8">
      <t>リョウ</t>
    </rPh>
    <phoneticPr fontId="3"/>
  </si>
  <si>
    <t>最終処分前
委託量</t>
    <rPh sb="0" eb="2">
      <t>サイシュウ</t>
    </rPh>
    <rPh sb="2" eb="4">
      <t>ショブン</t>
    </rPh>
    <rPh sb="4" eb="5">
      <t>マエ</t>
    </rPh>
    <rPh sb="6" eb="8">
      <t>イタク</t>
    </rPh>
    <rPh sb="8" eb="9">
      <t>リョウ</t>
    </rPh>
    <phoneticPr fontId="3"/>
  </si>
  <si>
    <t>下水等放流前委託量</t>
  </si>
  <si>
    <t>最終処分前委託量</t>
    <rPh sb="0" eb="2">
      <t>サイシュウ</t>
    </rPh>
    <phoneticPr fontId="3"/>
  </si>
  <si>
    <t>Ｂ-1　中間処理委託量</t>
  </si>
  <si>
    <t>Ｂ-2　最終処分委託量</t>
  </si>
  <si>
    <t>ｂ-2　最終処分委託量</t>
  </si>
  <si>
    <t>ｂ-1　中間処理委託量</t>
  </si>
  <si>
    <t>※３</t>
  </si>
  <si>
    <t>ａ残さ物の自己処理</t>
    <rPh sb="1" eb="2">
      <t>ザン</t>
    </rPh>
    <rPh sb="3" eb="4">
      <t>ブツ</t>
    </rPh>
    <rPh sb="5" eb="7">
      <t>ジコ</t>
    </rPh>
    <rPh sb="7" eb="9">
      <t>ショリ</t>
    </rPh>
    <phoneticPr fontId="3"/>
  </si>
  <si>
    <t>⑭</t>
    <phoneticPr fontId="3"/>
  </si>
  <si>
    <t>提出者</t>
  </si>
  <si>
    <t>自社の他事業場での処理量</t>
    <rPh sb="6" eb="7">
      <t>ジョウ</t>
    </rPh>
    <phoneticPr fontId="3"/>
  </si>
  <si>
    <t>このページは、印刷用ページですので、入力できません。入力はシート「表紙」にしてください。</t>
    <phoneticPr fontId="3"/>
  </si>
  <si>
    <t>Ⅱ－１</t>
  </si>
  <si>
    <t>自ら直接再生利用した量</t>
    <rPh sb="0" eb="1">
      <t>ミズカ</t>
    </rPh>
    <rPh sb="2" eb="4">
      <t>チョクセツ</t>
    </rPh>
    <rPh sb="4" eb="6">
      <t>サイセイ</t>
    </rPh>
    <rPh sb="6" eb="8">
      <t>リヨウ</t>
    </rPh>
    <rPh sb="10" eb="11">
      <t>リョウ</t>
    </rPh>
    <phoneticPr fontId="3"/>
  </si>
  <si>
    <t>自ら中間処理した量</t>
    <rPh sb="0" eb="1">
      <t>ミズカ</t>
    </rPh>
    <rPh sb="2" eb="4">
      <t>チュウカン</t>
    </rPh>
    <rPh sb="4" eb="6">
      <t>ショリ</t>
    </rPh>
    <rPh sb="8" eb="9">
      <t>リョウ</t>
    </rPh>
    <phoneticPr fontId="3"/>
  </si>
  <si>
    <t>④のうち熱回収を行った量</t>
    <rPh sb="4" eb="5">
      <t>ネツ</t>
    </rPh>
    <rPh sb="5" eb="7">
      <t>カイシュウ</t>
    </rPh>
    <rPh sb="8" eb="9">
      <t>オコナ</t>
    </rPh>
    <rPh sb="11" eb="12">
      <t>リョウ</t>
    </rPh>
    <phoneticPr fontId="3"/>
  </si>
  <si>
    <t>自ら中間処理により減量した量</t>
    <rPh sb="0" eb="1">
      <t>ミズカ</t>
    </rPh>
    <rPh sb="2" eb="4">
      <t>チュウカン</t>
    </rPh>
    <rPh sb="4" eb="6">
      <t>ショリ</t>
    </rPh>
    <rPh sb="9" eb="11">
      <t>ゲンリョウ</t>
    </rPh>
    <phoneticPr fontId="3"/>
  </si>
  <si>
    <t>自ら中間処理した後の残さ量</t>
    <rPh sb="0" eb="1">
      <t>ミズカ</t>
    </rPh>
    <rPh sb="2" eb="4">
      <t>チュウカン</t>
    </rPh>
    <rPh sb="4" eb="6">
      <t>ショリ</t>
    </rPh>
    <rPh sb="8" eb="9">
      <t>アト</t>
    </rPh>
    <phoneticPr fontId="3"/>
  </si>
  <si>
    <t>自ら中間処理した後自ら埋立処分又は海洋投入処分した量</t>
    <rPh sb="0" eb="1">
      <t>ミズカ</t>
    </rPh>
    <rPh sb="2" eb="4">
      <t>チュウカン</t>
    </rPh>
    <rPh sb="4" eb="6">
      <t>ショリ</t>
    </rPh>
    <rPh sb="8" eb="9">
      <t>ゴ</t>
    </rPh>
    <rPh sb="9" eb="10">
      <t>ミズカ</t>
    </rPh>
    <rPh sb="11" eb="13">
      <t>ウメタテ</t>
    </rPh>
    <rPh sb="13" eb="15">
      <t>ショブン</t>
    </rPh>
    <rPh sb="15" eb="16">
      <t>マタ</t>
    </rPh>
    <rPh sb="17" eb="19">
      <t>カイヨウ</t>
    </rPh>
    <rPh sb="19" eb="21">
      <t>トウニュウ</t>
    </rPh>
    <rPh sb="21" eb="23">
      <t>ショブン</t>
    </rPh>
    <rPh sb="25" eb="26">
      <t>リョウ</t>
    </rPh>
    <phoneticPr fontId="3"/>
  </si>
  <si>
    <t>自ら中間処理した後の処理委託量</t>
    <rPh sb="0" eb="1">
      <t>ミズカ</t>
    </rPh>
    <rPh sb="2" eb="4">
      <t>チュウカン</t>
    </rPh>
    <rPh sb="4" eb="6">
      <t>ショリ</t>
    </rPh>
    <rPh sb="8" eb="9">
      <t>ゴ</t>
    </rPh>
    <rPh sb="10" eb="12">
      <t>ショリ</t>
    </rPh>
    <rPh sb="12" eb="14">
      <t>イタク</t>
    </rPh>
    <rPh sb="14" eb="15">
      <t>リョウ</t>
    </rPh>
    <phoneticPr fontId="3"/>
  </si>
  <si>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3"/>
  </si>
  <si>
    <t>注意：本年度の目標量のみでフロー図の実績データがない場合にも、本年度目標データを該当欄に入力してください</t>
    <rPh sb="3" eb="4">
      <t>ホン</t>
    </rPh>
    <rPh sb="18" eb="20">
      <t>ジッセキ</t>
    </rPh>
    <rPh sb="31" eb="32">
      <t>ホン</t>
    </rPh>
    <rPh sb="34" eb="36">
      <t>モクヒョウ</t>
    </rPh>
    <phoneticPr fontId="3"/>
  </si>
  <si>
    <t>自ら直接再生利用した量</t>
    <phoneticPr fontId="3"/>
  </si>
  <si>
    <t>自ら中間処理した量</t>
    <phoneticPr fontId="3"/>
  </si>
  <si>
    <t>④のうち熱回収を行った量</t>
    <rPh sb="8" eb="9">
      <t>オコナ</t>
    </rPh>
    <phoneticPr fontId="3"/>
  </si>
  <si>
    <t>自ら中間処理した後の残さ量</t>
    <phoneticPr fontId="3"/>
  </si>
  <si>
    <t>自ら中間処理により減量した量</t>
    <phoneticPr fontId="3"/>
  </si>
  <si>
    <t>自ら中間処理した後自ら埋立処分又は海洋投入処分した量</t>
    <phoneticPr fontId="3"/>
  </si>
  <si>
    <t>自ら中間処理した後自社の他事業場での処理量</t>
    <phoneticPr fontId="3"/>
  </si>
  <si>
    <t>自ら中間処理した後自社の他事業場での処理量</t>
    <rPh sb="0" eb="1">
      <t>ミズカ</t>
    </rPh>
    <rPh sb="2" eb="4">
      <t>チュウカン</t>
    </rPh>
    <rPh sb="4" eb="6">
      <t>ショリ</t>
    </rPh>
    <rPh sb="8" eb="9">
      <t>ゴ</t>
    </rPh>
    <rPh sb="9" eb="11">
      <t>ジシャ</t>
    </rPh>
    <rPh sb="12" eb="13">
      <t>タ</t>
    </rPh>
    <rPh sb="13" eb="16">
      <t>ジギョウジョウ</t>
    </rPh>
    <rPh sb="18" eb="20">
      <t>ショリ</t>
    </rPh>
    <rPh sb="20" eb="21">
      <t>リョウ</t>
    </rPh>
    <phoneticPr fontId="3"/>
  </si>
  <si>
    <t>自ら中間処理した後の処理委託量</t>
    <phoneticPr fontId="3"/>
  </si>
  <si>
    <t>直接及び自ら中間処理した後の処理委託量</t>
    <phoneticPr fontId="3"/>
  </si>
  <si>
    <t>項目</t>
    <rPh sb="0" eb="2">
      <t>コウモク</t>
    </rPh>
    <phoneticPr fontId="3"/>
  </si>
  <si>
    <t>項目</t>
    <phoneticPr fontId="3"/>
  </si>
  <si>
    <t>排出量</t>
    <phoneticPr fontId="3"/>
  </si>
  <si>
    <t>全処理委託量</t>
    <phoneticPr fontId="3"/>
  </si>
  <si>
    <t>優良認定処理業者への処理委託量</t>
    <phoneticPr fontId="3"/>
  </si>
  <si>
    <t>再生利用業者への処理委託量</t>
    <phoneticPr fontId="3"/>
  </si>
  <si>
    <t>熱回収認定業者への処理委託量</t>
    <phoneticPr fontId="3"/>
  </si>
  <si>
    <t>熱回収認定業者以外の熱回収を行う業者への処理委託量</t>
    <phoneticPr fontId="3"/>
  </si>
  <si>
    <t>(10)</t>
  </si>
  <si>
    <t>(11)</t>
  </si>
  <si>
    <t>(12)</t>
  </si>
  <si>
    <t>(13)</t>
  </si>
  <si>
    <t>(14)</t>
  </si>
  <si>
    <t>　⑥欄　自ら中間処理をした後の量</t>
    <phoneticPr fontId="3"/>
  </si>
  <si>
    <t>　⑩欄　中間処理及び最終処分を委託した量</t>
    <rPh sb="4" eb="6">
      <t>チュウカン</t>
    </rPh>
    <rPh sb="6" eb="8">
      <t>ショリ</t>
    </rPh>
    <rPh sb="8" eb="9">
      <t>オヨ</t>
    </rPh>
    <rPh sb="10" eb="12">
      <t>サイシュウ</t>
    </rPh>
    <rPh sb="15" eb="17">
      <t>イタク</t>
    </rPh>
    <phoneticPr fontId="3"/>
  </si>
  <si>
    <t>　⑫欄　(10)の量のうち、処理業者への再生利用委託量</t>
    <rPh sb="14" eb="16">
      <t>ショリ</t>
    </rPh>
    <rPh sb="16" eb="18">
      <t>ギョウシャ</t>
    </rPh>
    <rPh sb="20" eb="22">
      <t>サイセイ</t>
    </rPh>
    <rPh sb="22" eb="24">
      <t>リヨウ</t>
    </rPh>
    <rPh sb="24" eb="26">
      <t>イタク</t>
    </rPh>
    <rPh sb="26" eb="27">
      <t>リョウ</t>
    </rPh>
    <phoneticPr fontId="3"/>
  </si>
  <si>
    <t>　⑭欄　(10)の量のうち、認定熱回収施設設置者以外の熱回収を行っている処理業者への焼却処理委託量</t>
    <phoneticPr fontId="3"/>
  </si>
  <si>
    <t>目標値</t>
    <rPh sb="0" eb="2">
      <t>モクヒョウ</t>
    </rPh>
    <rPh sb="2" eb="3">
      <t>アタイ</t>
    </rPh>
    <phoneticPr fontId="3"/>
  </si>
  <si>
    <t>目標値</t>
    <rPh sb="2" eb="3">
      <t>アタイ</t>
    </rPh>
    <phoneticPr fontId="3"/>
  </si>
  <si>
    <t>②＋⑧　自ら再生利用を行う量</t>
    <phoneticPr fontId="3"/>
  </si>
  <si>
    <t>⑤　自ら熱回収を行う量</t>
    <phoneticPr fontId="3"/>
  </si>
  <si>
    <t>⑦　自ら中間処理により減量する量</t>
    <phoneticPr fontId="3"/>
  </si>
  <si>
    <t>③＋⑨　自ら埋立処分又は海洋投入処分を行う量</t>
    <phoneticPr fontId="3"/>
  </si>
  <si>
    <t>ア.　特管廃油</t>
    <rPh sb="3" eb="4">
      <t>トク</t>
    </rPh>
    <rPh sb="4" eb="5">
      <t>カン</t>
    </rPh>
    <rPh sb="5" eb="7">
      <t>ハイユ</t>
    </rPh>
    <phoneticPr fontId="3"/>
  </si>
  <si>
    <t>イ.　特管廃酸(pH2以下)</t>
    <rPh sb="3" eb="4">
      <t>トク</t>
    </rPh>
    <rPh sb="4" eb="5">
      <t>カン</t>
    </rPh>
    <rPh sb="5" eb="6">
      <t>ハイ</t>
    </rPh>
    <rPh sb="6" eb="7">
      <t>サン</t>
    </rPh>
    <rPh sb="11" eb="13">
      <t>イカ</t>
    </rPh>
    <phoneticPr fontId="3"/>
  </si>
  <si>
    <t>ウ.　特管廃アルカリ
(pH12.5以上)</t>
    <phoneticPr fontId="3"/>
  </si>
  <si>
    <t>エ.　感染性廃棄物</t>
    <rPh sb="3" eb="6">
      <t>カンセンセイ</t>
    </rPh>
    <rPh sb="6" eb="9">
      <t>ハイキブツ</t>
    </rPh>
    <phoneticPr fontId="3"/>
  </si>
  <si>
    <t>オ.　廃PCB等</t>
    <rPh sb="7" eb="8">
      <t>トウ</t>
    </rPh>
    <phoneticPr fontId="3"/>
  </si>
  <si>
    <t>カ.　PCB汚染物</t>
    <rPh sb="6" eb="8">
      <t>オセン</t>
    </rPh>
    <rPh sb="8" eb="9">
      <t>ブツ</t>
    </rPh>
    <phoneticPr fontId="3"/>
  </si>
  <si>
    <t>キ.　PCB処理物</t>
    <rPh sb="6" eb="8">
      <t>ショリ</t>
    </rPh>
    <rPh sb="8" eb="9">
      <t>ブツ</t>
    </rPh>
    <phoneticPr fontId="3"/>
  </si>
  <si>
    <t>ク.　指定下水汚泥</t>
    <rPh sb="3" eb="5">
      <t>シテイ</t>
    </rPh>
    <rPh sb="5" eb="7">
      <t>ゲスイ</t>
    </rPh>
    <rPh sb="7" eb="9">
      <t>オデイ</t>
    </rPh>
    <phoneticPr fontId="3"/>
  </si>
  <si>
    <t>ケ.　有害鉱さい</t>
    <rPh sb="3" eb="5">
      <t>ユウガイ</t>
    </rPh>
    <rPh sb="5" eb="6">
      <t>コウ</t>
    </rPh>
    <phoneticPr fontId="3"/>
  </si>
  <si>
    <t>コ.　廃石綿等</t>
    <rPh sb="3" eb="4">
      <t>ハイ</t>
    </rPh>
    <rPh sb="4" eb="6">
      <t>イシワタ</t>
    </rPh>
    <rPh sb="6" eb="7">
      <t>トウ</t>
    </rPh>
    <phoneticPr fontId="3"/>
  </si>
  <si>
    <t>サ.　有害ばいじん</t>
    <rPh sb="3" eb="5">
      <t>ユウガイ</t>
    </rPh>
    <phoneticPr fontId="3"/>
  </si>
  <si>
    <t>シ.　有害燃え殻</t>
    <rPh sb="3" eb="5">
      <t>ユウガイ</t>
    </rPh>
    <rPh sb="5" eb="6">
      <t>モ</t>
    </rPh>
    <rPh sb="7" eb="8">
      <t>ガラ</t>
    </rPh>
    <phoneticPr fontId="3"/>
  </si>
  <si>
    <t>ス.　有害廃油</t>
    <rPh sb="3" eb="5">
      <t>ユウガイ</t>
    </rPh>
    <rPh sb="5" eb="7">
      <t>ハイユ</t>
    </rPh>
    <phoneticPr fontId="3"/>
  </si>
  <si>
    <t>セ.　有害汚泥</t>
    <rPh sb="3" eb="5">
      <t>ユウガイ</t>
    </rPh>
    <rPh sb="5" eb="7">
      <t>オデイ</t>
    </rPh>
    <phoneticPr fontId="3"/>
  </si>
  <si>
    <t>ソ.　有害廃酸</t>
    <rPh sb="3" eb="5">
      <t>ユウガイ</t>
    </rPh>
    <rPh sb="5" eb="6">
      <t>ハイ</t>
    </rPh>
    <rPh sb="6" eb="7">
      <t>サン</t>
    </rPh>
    <phoneticPr fontId="3"/>
  </si>
  <si>
    <t>タ.　有害廃アルカリ</t>
    <rPh sb="3" eb="5">
      <t>ユウガイ</t>
    </rPh>
    <rPh sb="5" eb="6">
      <t>ハイ</t>
    </rPh>
    <phoneticPr fontId="3"/>
  </si>
  <si>
    <t>特管廃油</t>
  </si>
  <si>
    <t>特管廃酸
(pH2以下)</t>
  </si>
  <si>
    <t>特管廃ｱﾙｶﾘ
(pH12.5以上)</t>
  </si>
  <si>
    <t>廃ＰＣＢ等</t>
  </si>
  <si>
    <t>ＰＣＢ汚染物</t>
  </si>
  <si>
    <t>ＰＣＢ処理物</t>
  </si>
  <si>
    <t>有害鉱さい</t>
  </si>
  <si>
    <t>廃石綿等</t>
  </si>
  <si>
    <t>有害ばいじん</t>
  </si>
  <si>
    <t>有害燃え殻</t>
  </si>
  <si>
    <t>有害廃油</t>
  </si>
  <si>
    <t>有害汚泥</t>
  </si>
  <si>
    <t>有害廃酸</t>
  </si>
  <si>
    <t>特別管理産業廃棄物処理計画実施状況報告書</t>
    <rPh sb="0" eb="2">
      <t>トクベツ</t>
    </rPh>
    <rPh sb="2" eb="4">
      <t>カンリ</t>
    </rPh>
    <rPh sb="13" eb="14">
      <t>ジツ</t>
    </rPh>
    <rPh sb="14" eb="15">
      <t>シ</t>
    </rPh>
    <rPh sb="15" eb="17">
      <t>ジョウキョウ</t>
    </rPh>
    <rPh sb="17" eb="19">
      <t>ホウコク</t>
    </rPh>
    <phoneticPr fontId="3"/>
  </si>
  <si>
    <t>フローに記載した特別管理産業廃棄物の種類</t>
    <rPh sb="8" eb="10">
      <t>トクベツ</t>
    </rPh>
    <rPh sb="10" eb="12">
      <t>カンリ</t>
    </rPh>
    <phoneticPr fontId="3"/>
  </si>
  <si>
    <t>自ら直接埋立処分した量</t>
    <rPh sb="0" eb="1">
      <t>ミズカ</t>
    </rPh>
    <rPh sb="2" eb="4">
      <t>チョクセツ</t>
    </rPh>
    <rPh sb="4" eb="6">
      <t>ウメタテ</t>
    </rPh>
    <rPh sb="6" eb="8">
      <t>ショブン</t>
    </rPh>
    <rPh sb="10" eb="11">
      <t>リョウ</t>
    </rPh>
    <phoneticPr fontId="3"/>
  </si>
  <si>
    <t>ア. 特管廃油
イ. 特管廃酸
     (pH2以下)
ウ. 特管廃アルカリ
     (pH12.5以上)
エ. 感染性廃棄物</t>
    <phoneticPr fontId="3"/>
  </si>
  <si>
    <t>オ. 廃ＰＣＢ等
カ. ＰＣＢ汚染物
キ. ＰＣＢ処理物
ク. 指定下水汚泥
ケ. 有害鉱さい
コ. 廃石綿等</t>
    <phoneticPr fontId="3"/>
  </si>
  <si>
    <t>自ら直接埋立処分した量</t>
    <phoneticPr fontId="3"/>
  </si>
  <si>
    <t>※この一括表には、特別管理産業廃棄物の種類ごとの処理フローに入力した量が表示されます。</t>
    <rPh sb="3" eb="5">
      <t>イッカツ</t>
    </rPh>
    <rPh sb="5" eb="6">
      <t>オモテ</t>
    </rPh>
    <rPh sb="9" eb="11">
      <t>トクベツ</t>
    </rPh>
    <rPh sb="11" eb="13">
      <t>カンリ</t>
    </rPh>
    <rPh sb="13" eb="15">
      <t>サンギョウ</t>
    </rPh>
    <rPh sb="15" eb="18">
      <t>ハイキブツ</t>
    </rPh>
    <rPh sb="19" eb="21">
      <t>シュルイ</t>
    </rPh>
    <rPh sb="24" eb="26">
      <t>ショリ</t>
    </rPh>
    <rPh sb="30" eb="32">
      <t>ニュウリョク</t>
    </rPh>
    <rPh sb="34" eb="35">
      <t>リョウ</t>
    </rPh>
    <rPh sb="36" eb="38">
      <t>ヒョウジ</t>
    </rPh>
    <phoneticPr fontId="3"/>
  </si>
  <si>
    <r>
      <t>　①　このファイルは、</t>
    </r>
    <r>
      <rPr>
        <b/>
        <sz val="11"/>
        <color indexed="48"/>
        <rFont val="ＭＳ Ｐゴシック"/>
        <family val="3"/>
        <charset val="128"/>
      </rPr>
      <t>特別管理産業廃棄物用</t>
    </r>
    <r>
      <rPr>
        <b/>
        <sz val="11"/>
        <color indexed="10"/>
        <rFont val="ＭＳ Ｐゴシック"/>
        <family val="3"/>
        <charset val="128"/>
      </rPr>
      <t>の法定と自主管理の共通様式です。</t>
    </r>
    <rPh sb="11" eb="13">
      <t>トクベツ</t>
    </rPh>
    <rPh sb="13" eb="15">
      <t>カンリ</t>
    </rPh>
    <rPh sb="15" eb="17">
      <t>サンギョウ</t>
    </rPh>
    <rPh sb="17" eb="20">
      <t>ハイキブツ</t>
    </rPh>
    <rPh sb="20" eb="21">
      <t>ヨウ</t>
    </rPh>
    <rPh sb="22" eb="24">
      <t>ホウテイ</t>
    </rPh>
    <rPh sb="25" eb="27">
      <t>ジシュ</t>
    </rPh>
    <rPh sb="27" eb="29">
      <t>カンリ</t>
    </rPh>
    <rPh sb="30" eb="32">
      <t>キョウツウ</t>
    </rPh>
    <rPh sb="32" eb="34">
      <t>ヨウシキ</t>
    </rPh>
    <phoneticPr fontId="3"/>
  </si>
  <si>
    <t>様式第二号の十四（第八条の十七の三関係）</t>
    <rPh sb="6" eb="8">
      <t>ジュウヨン</t>
    </rPh>
    <rPh sb="13" eb="15">
      <t>ジュウナナ</t>
    </rPh>
    <rPh sb="16" eb="17">
      <t>サン</t>
    </rPh>
    <phoneticPr fontId="3"/>
  </si>
  <si>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19">
      <t>ホウコク</t>
    </rPh>
    <rPh sb="19" eb="20">
      <t>ショ</t>
    </rPh>
    <phoneticPr fontId="3"/>
  </si>
  <si>
    <t>特別管理産業廃棄物処理計画における計画期間</t>
    <rPh sb="0" eb="2">
      <t>トクベツ</t>
    </rPh>
    <rPh sb="2" eb="4">
      <t>カンリ</t>
    </rPh>
    <rPh sb="4" eb="6">
      <t>サンギョウ</t>
    </rPh>
    <rPh sb="6" eb="9">
      <t>ハイキブツ</t>
    </rPh>
    <rPh sb="9" eb="11">
      <t>ショリ</t>
    </rPh>
    <rPh sb="11" eb="13">
      <t>ケイカク</t>
    </rPh>
    <rPh sb="17" eb="19">
      <t>ケイカク</t>
    </rPh>
    <rPh sb="19" eb="21">
      <t>キカン</t>
    </rPh>
    <phoneticPr fontId="3"/>
  </si>
  <si>
    <t>特別管理産業廃棄物処理計画における目標値</t>
    <rPh sb="0" eb="2">
      <t>トクベツ</t>
    </rPh>
    <rPh sb="2" eb="4">
      <t>カンリ</t>
    </rPh>
    <rPh sb="4" eb="6">
      <t>サンギョウ</t>
    </rPh>
    <rPh sb="6" eb="9">
      <t>ハイキブツ</t>
    </rPh>
    <rPh sb="9" eb="11">
      <t>ショリ</t>
    </rPh>
    <rPh sb="11" eb="13">
      <t>ケイカク</t>
    </rPh>
    <rPh sb="17" eb="19">
      <t>モクヒョウ</t>
    </rPh>
    <rPh sb="19" eb="20">
      <t>アタイ</t>
    </rPh>
    <phoneticPr fontId="3"/>
  </si>
  <si>
    <t>自ら再生利用を行う特別管理産業廃棄物の量</t>
    <rPh sb="9" eb="11">
      <t>トクベツ</t>
    </rPh>
    <rPh sb="11" eb="13">
      <t>カンリ</t>
    </rPh>
    <rPh sb="13" eb="15">
      <t>サンギョウ</t>
    </rPh>
    <rPh sb="15" eb="18">
      <t>ハイキブツ</t>
    </rPh>
    <phoneticPr fontId="3"/>
  </si>
  <si>
    <t>自ら熱回収を行う特別管理産業廃棄物の量</t>
    <rPh sb="8" eb="10">
      <t>トクベツ</t>
    </rPh>
    <rPh sb="10" eb="12">
      <t>カンリ</t>
    </rPh>
    <phoneticPr fontId="3"/>
  </si>
  <si>
    <t>自ら中間処理により減量する特別管理産業廃棄物の量</t>
    <rPh sb="13" eb="15">
      <t>トクベツ</t>
    </rPh>
    <rPh sb="15" eb="17">
      <t>カンリ</t>
    </rPh>
    <phoneticPr fontId="3"/>
  </si>
  <si>
    <t>自ら埋立処分を行う特別管理産業廃棄物の量</t>
    <rPh sb="9" eb="11">
      <t>トクベツ</t>
    </rPh>
    <rPh sb="11" eb="13">
      <t>カンリ</t>
    </rPh>
    <phoneticPr fontId="3"/>
  </si>
  <si>
    <t>全処理委託量</t>
    <phoneticPr fontId="3"/>
  </si>
  <si>
    <t>　①欄　当該事業場において生じた特別管理産業廃棄物の量</t>
    <rPh sb="16" eb="18">
      <t>トクベツ</t>
    </rPh>
    <rPh sb="18" eb="20">
      <t>カンリ</t>
    </rPh>
    <phoneticPr fontId="3"/>
  </si>
  <si>
    <t>５</t>
    <phoneticPr fontId="3"/>
  </si>
  <si>
    <t>５</t>
    <phoneticPr fontId="3"/>
  </si>
  <si>
    <t>５－１</t>
    <phoneticPr fontId="3"/>
  </si>
  <si>
    <t>５－２</t>
    <phoneticPr fontId="3"/>
  </si>
  <si>
    <t>③＋⑨　自ら埋立処分又は海洋投入処分を行った量</t>
    <phoneticPr fontId="3"/>
  </si>
  <si>
    <t>当該事業場における排出量</t>
    <rPh sb="9" eb="11">
      <t>ハイシュツ</t>
    </rPh>
    <phoneticPr fontId="3"/>
  </si>
  <si>
    <t>①</t>
    <phoneticPr fontId="3"/>
  </si>
  <si>
    <t>当該事業場における排出量</t>
    <phoneticPr fontId="3"/>
  </si>
  <si>
    <t>自ら中間処理した後再生利用した量</t>
    <rPh sb="0" eb="1">
      <t>ミズカ</t>
    </rPh>
    <rPh sb="2" eb="4">
      <t>チュウカン</t>
    </rPh>
    <rPh sb="4" eb="6">
      <t>ショリ</t>
    </rPh>
    <rPh sb="8" eb="9">
      <t>ゴ</t>
    </rPh>
    <rPh sb="9" eb="11">
      <t>サイセイ</t>
    </rPh>
    <rPh sb="11" eb="13">
      <t>リヨウ</t>
    </rPh>
    <rPh sb="15" eb="16">
      <t>リョウ</t>
    </rPh>
    <phoneticPr fontId="3"/>
  </si>
  <si>
    <t>自ら中間処理した後再生利用した量</t>
    <phoneticPr fontId="3"/>
  </si>
  <si>
    <t>は訂正が必要ですので、該当の処理フローを訂正してください。</t>
    <rPh sb="1" eb="3">
      <t>テイセイ</t>
    </rPh>
    <rPh sb="4" eb="6">
      <t>ヒツヨウ</t>
    </rPh>
    <rPh sb="11" eb="13">
      <t>ガイトウ</t>
    </rPh>
    <rPh sb="14" eb="16">
      <t>ショリ</t>
    </rPh>
    <rPh sb="20" eb="22">
      <t>テイセイ</t>
    </rPh>
    <phoneticPr fontId="3"/>
  </si>
  <si>
    <t>チ.　廃水銀等</t>
    <rPh sb="3" eb="4">
      <t>ハイ</t>
    </rPh>
    <rPh sb="4" eb="6">
      <t>スイギン</t>
    </rPh>
    <rPh sb="6" eb="7">
      <t>トウ</t>
    </rPh>
    <phoneticPr fontId="3"/>
  </si>
  <si>
    <t>チ</t>
    <phoneticPr fontId="3"/>
  </si>
  <si>
    <t>廃水銀等</t>
    <rPh sb="0" eb="1">
      <t>ハイ</t>
    </rPh>
    <rPh sb="1" eb="3">
      <t>スイギン</t>
    </rPh>
    <rPh sb="3" eb="4">
      <t>トウ</t>
    </rPh>
    <phoneticPr fontId="3"/>
  </si>
  <si>
    <t>【特別管理産業廃棄物の種類　（ア～チ）】</t>
    <rPh sb="1" eb="3">
      <t>トクベツ</t>
    </rPh>
    <rPh sb="3" eb="5">
      <t>カンリ</t>
    </rPh>
    <phoneticPr fontId="3"/>
  </si>
  <si>
    <t>サ. 有害ばいじん　　チ. 廃水銀等
シ. 有害燃え殻
ス. 有害廃油
セ. 有害汚泥
ソ. 有害廃酸
タ. 有害廃アルカリ</t>
    <phoneticPr fontId="3"/>
  </si>
  <si>
    <t>このページは、印刷用のページですので、一切入力できません。入力は各廃棄物のフローシート「ア.特管廃油～チ.廃水銀等」にしてください。</t>
    <rPh sb="7" eb="10">
      <t>インサツヨウ</t>
    </rPh>
    <rPh sb="19" eb="21">
      <t>イッサイ</t>
    </rPh>
    <rPh sb="21" eb="23">
      <t>ニュウリョク</t>
    </rPh>
    <rPh sb="29" eb="31">
      <t>ニュウリョク</t>
    </rPh>
    <rPh sb="32" eb="33">
      <t>カク</t>
    </rPh>
    <rPh sb="33" eb="36">
      <t>ハイキブツ</t>
    </rPh>
    <rPh sb="46" eb="47">
      <t>トク</t>
    </rPh>
    <rPh sb="47" eb="48">
      <t>カン</t>
    </rPh>
    <rPh sb="48" eb="50">
      <t>ハイユ</t>
    </rPh>
    <rPh sb="53" eb="54">
      <t>ハイ</t>
    </rPh>
    <rPh sb="54" eb="56">
      <t>スイギン</t>
    </rPh>
    <rPh sb="56" eb="57">
      <t>トウ</t>
    </rPh>
    <phoneticPr fontId="3"/>
  </si>
  <si>
    <t>　　　提出に必要な表紙、別紙(一括表）および各フロー図が自動的にプリントされます。</t>
    <rPh sb="22" eb="23">
      <t>カク</t>
    </rPh>
    <rPh sb="28" eb="31">
      <t>ジドウテキ</t>
    </rPh>
    <phoneticPr fontId="3"/>
  </si>
  <si>
    <t>※マクロが使用できない場合は、本ファイルのシート名「印刷用表紙」「別紙」及び該当する廃棄物のシートを　「ファイル」→「印刷」の手順で印刷をしてください。</t>
    <rPh sb="5" eb="7">
      <t>シヨウ</t>
    </rPh>
    <rPh sb="11" eb="13">
      <t>バアイ</t>
    </rPh>
    <rPh sb="15" eb="16">
      <t>ホン</t>
    </rPh>
    <rPh sb="24" eb="25">
      <t>メイ</t>
    </rPh>
    <rPh sb="26" eb="28">
      <t>インサツ</t>
    </rPh>
    <rPh sb="28" eb="29">
      <t>ヨウ</t>
    </rPh>
    <rPh sb="29" eb="31">
      <t>ヒョウシ</t>
    </rPh>
    <rPh sb="33" eb="35">
      <t>ベッシ</t>
    </rPh>
    <rPh sb="36" eb="37">
      <t>オヨ</t>
    </rPh>
    <rPh sb="38" eb="40">
      <t>ガイトウ</t>
    </rPh>
    <rPh sb="42" eb="45">
      <t>ハイキブツ</t>
    </rPh>
    <rPh sb="59" eb="61">
      <t>インサツ</t>
    </rPh>
    <rPh sb="63" eb="65">
      <t>テジュン</t>
    </rPh>
    <rPh sb="66" eb="68">
      <t>インサツ</t>
    </rPh>
    <phoneticPr fontId="3"/>
  </si>
  <si>
    <r>
      <t>：プルダウン・メニューから選択してください。セルを選択して右側に現れる</t>
    </r>
    <r>
      <rPr>
        <b/>
        <sz val="11"/>
        <color indexed="8"/>
        <rFont val="ＭＳ Ｐゴシック"/>
        <family val="3"/>
        <charset val="128"/>
      </rPr>
      <t>▼</t>
    </r>
    <r>
      <rPr>
        <b/>
        <sz val="11"/>
        <color indexed="10"/>
        <rFont val="ＭＳ Ｐゴシック"/>
        <family val="3"/>
        <charset val="128"/>
      </rPr>
      <t>をクリックすると選択肢のリストが出てきます。</t>
    </r>
    <rPh sb="13" eb="15">
      <t>センタク</t>
    </rPh>
    <rPh sb="25" eb="27">
      <t>センタク</t>
    </rPh>
    <rPh sb="29" eb="31">
      <t>ミギガワ</t>
    </rPh>
    <rPh sb="32" eb="33">
      <t>アラワ</t>
    </rPh>
    <phoneticPr fontId="3"/>
  </si>
  <si>
    <t>　②　様式４と様式５の両方を提出する場合は、先に様式５を入力してください。様式５の情報を様式４へ反映させることができます。</t>
    <rPh sb="3" eb="5">
      <t>ヨウシキ</t>
    </rPh>
    <rPh sb="7" eb="9">
      <t>ヨウシキ</t>
    </rPh>
    <rPh sb="11" eb="13">
      <t>リョウホウ</t>
    </rPh>
    <rPh sb="14" eb="16">
      <t>テイシュツ</t>
    </rPh>
    <rPh sb="18" eb="20">
      <t>バアイ</t>
    </rPh>
    <rPh sb="22" eb="23">
      <t>サキ</t>
    </rPh>
    <rPh sb="24" eb="26">
      <t>ヨウシキ</t>
    </rPh>
    <rPh sb="28" eb="30">
      <t>ニュウリョク</t>
    </rPh>
    <rPh sb="37" eb="39">
      <t>ヨウシキ</t>
    </rPh>
    <rPh sb="41" eb="43">
      <t>ジョウホウ</t>
    </rPh>
    <rPh sb="44" eb="46">
      <t>ヨウシキ</t>
    </rPh>
    <rPh sb="48" eb="50">
      <t>ハンエイ</t>
    </rPh>
    <phoneticPr fontId="3"/>
  </si>
  <si>
    <t>：他様式の情報を反映させることができます。</t>
    <rPh sb="1" eb="2">
      <t>タ</t>
    </rPh>
    <rPh sb="2" eb="4">
      <t>ヨウシキ</t>
    </rPh>
    <rPh sb="5" eb="7">
      <t>ジョウホウ</t>
    </rPh>
    <rPh sb="8" eb="10">
      <t>ハンエイ</t>
    </rPh>
    <phoneticPr fontId="3"/>
  </si>
  <si>
    <t>　直接入力することも可能です。</t>
    <phoneticPr fontId="3"/>
  </si>
  <si>
    <t>　①　様式１の情報を反映させることができます。</t>
    <phoneticPr fontId="3"/>
  </si>
  <si>
    <t>　②　表紙シートの黄色、水色のセルで、入力されていないセルを入力あるいは選択してください。</t>
    <rPh sb="3" eb="5">
      <t>ヒョウシ</t>
    </rPh>
    <rPh sb="9" eb="11">
      <t>キイロ</t>
    </rPh>
    <rPh sb="12" eb="14">
      <t>ミズイロ</t>
    </rPh>
    <rPh sb="19" eb="21">
      <t>ニュウリョク</t>
    </rPh>
    <rPh sb="30" eb="32">
      <t>ニュウリョク</t>
    </rPh>
    <rPh sb="36" eb="38">
      <t>センタク</t>
    </rPh>
    <phoneticPr fontId="3"/>
  </si>
  <si>
    <t>　③　次に、廃棄物の種類ごとの処理フローを、シート「ア.特管廃油」から順番に各シートに記載してください。</t>
    <rPh sb="3" eb="4">
      <t>ツギ</t>
    </rPh>
    <rPh sb="6" eb="9">
      <t>ハイキブツ</t>
    </rPh>
    <rPh sb="10" eb="12">
      <t>シュルイ</t>
    </rPh>
    <rPh sb="15" eb="17">
      <t>ショリ</t>
    </rPh>
    <rPh sb="28" eb="29">
      <t>トク</t>
    </rPh>
    <rPh sb="29" eb="30">
      <t>カン</t>
    </rPh>
    <rPh sb="30" eb="32">
      <t>ハイユ</t>
    </rPh>
    <phoneticPr fontId="3"/>
  </si>
  <si>
    <t>　④　記載したデータに誤りがないか、別紙（一括表）などを見て再確認をお願いいたします。</t>
    <rPh sb="3" eb="5">
      <t>キサイ</t>
    </rPh>
    <rPh sb="11" eb="12">
      <t>アヤマ</t>
    </rPh>
    <rPh sb="18" eb="20">
      <t>ベッシ</t>
    </rPh>
    <rPh sb="21" eb="23">
      <t>イッカツ</t>
    </rPh>
    <rPh sb="23" eb="24">
      <t>ヒョウ</t>
    </rPh>
    <rPh sb="28" eb="29">
      <t>ミ</t>
    </rPh>
    <rPh sb="30" eb="33">
      <t>サイカクニン</t>
    </rPh>
    <rPh sb="35" eb="36">
      <t>ネガ</t>
    </rPh>
    <phoneticPr fontId="3"/>
  </si>
  <si>
    <t>電子情報処理組織の使用に関する事項
（電子マニフェストの使用に関する事項）</t>
    <rPh sb="0" eb="2">
      <t>デンシ</t>
    </rPh>
    <rPh sb="2" eb="4">
      <t>ジョウホウ</t>
    </rPh>
    <rPh sb="4" eb="6">
      <t>ショリ</t>
    </rPh>
    <rPh sb="6" eb="8">
      <t>ソシキ</t>
    </rPh>
    <rPh sb="9" eb="11">
      <t>シヨウ</t>
    </rPh>
    <rPh sb="12" eb="13">
      <t>カン</t>
    </rPh>
    <rPh sb="15" eb="17">
      <t>ジコウ</t>
    </rPh>
    <phoneticPr fontId="3"/>
  </si>
  <si>
    <t>t</t>
    <phoneticPr fontId="3"/>
  </si>
  <si>
    <t>（電子情報処理組織の使用に関して実施した取組）</t>
    <rPh sb="1" eb="5">
      <t>デンシジョウホウ</t>
    </rPh>
    <rPh sb="5" eb="7">
      <t>ショリ</t>
    </rPh>
    <rPh sb="7" eb="9">
      <t>ソシキ</t>
    </rPh>
    <rPh sb="10" eb="12">
      <t>シヨウ</t>
    </rPh>
    <rPh sb="13" eb="14">
      <t>カン</t>
    </rPh>
    <rPh sb="16" eb="18">
      <t>ジッシ</t>
    </rPh>
    <rPh sb="20" eb="22">
      <t>トリクミ</t>
    </rPh>
    <phoneticPr fontId="3"/>
  </si>
  <si>
    <t>t</t>
    <phoneticPr fontId="3"/>
  </si>
  <si>
    <r>
      <t xml:space="preserve">特別管理産業廃棄物排出量
</t>
    </r>
    <r>
      <rPr>
        <sz val="9"/>
        <rFont val="ＭＳ Ｐゴシック"/>
        <family val="3"/>
        <charset val="128"/>
      </rPr>
      <t>（ﾎﾟﾘ塩化ﾋﾞﾌｪﾆﾙ廃棄物を除く。）</t>
    </r>
    <rPh sb="0" eb="9">
      <t>トクベツカンリサンギョウハイキブツ</t>
    </rPh>
    <rPh sb="9" eb="11">
      <t>ハイシュツ</t>
    </rPh>
    <rPh sb="11" eb="12">
      <t>リョウ</t>
    </rPh>
    <phoneticPr fontId="3"/>
  </si>
  <si>
    <t>令</t>
    <rPh sb="0" eb="1">
      <t>レイ</t>
    </rPh>
    <phoneticPr fontId="3"/>
  </si>
  <si>
    <t>和</t>
    <rPh sb="0" eb="1">
      <t>ワ</t>
    </rPh>
    <phoneticPr fontId="3"/>
  </si>
  <si>
    <t>t</t>
    <phoneticPr fontId="3"/>
  </si>
  <si>
    <t>薄黄色</t>
    <rPh sb="0" eb="3">
      <t>ウスキイロ</t>
    </rPh>
    <phoneticPr fontId="3"/>
  </si>
  <si>
    <t>薄水色</t>
    <rPh sb="0" eb="3">
      <t>ウスミズイロ</t>
    </rPh>
    <phoneticPr fontId="3"/>
  </si>
  <si>
    <t>薄橙色</t>
    <rPh sb="0" eb="2">
      <t>ウスダイダイ</t>
    </rPh>
    <rPh sb="2" eb="3">
      <t>イロ</t>
    </rPh>
    <phoneticPr fontId="3"/>
  </si>
  <si>
    <t>薄黄緑</t>
    <rPh sb="0" eb="3">
      <t>ウスキミドリ</t>
    </rPh>
    <phoneticPr fontId="3"/>
  </si>
  <si>
    <t>　　　法定様式として提出する場合はN28セルの「○」を選択し、自主管理様式として提出する場合はO28セルの「○」を選択してください。</t>
    <rPh sb="3" eb="5">
      <t>ホウテイ</t>
    </rPh>
    <rPh sb="5" eb="7">
      <t>ヨウシキ</t>
    </rPh>
    <rPh sb="10" eb="12">
      <t>テイシュツ</t>
    </rPh>
    <rPh sb="14" eb="16">
      <t>バアイ</t>
    </rPh>
    <rPh sb="27" eb="29">
      <t>センタク</t>
    </rPh>
    <rPh sb="31" eb="33">
      <t>ジシュ</t>
    </rPh>
    <rPh sb="33" eb="35">
      <t>カンリ</t>
    </rPh>
    <rPh sb="35" eb="37">
      <t>ヨウシキ</t>
    </rPh>
    <rPh sb="40" eb="42">
      <t>テイシュツ</t>
    </rPh>
    <rPh sb="44" eb="46">
      <t>バアイ</t>
    </rPh>
    <rPh sb="57" eb="59">
      <t>センタク</t>
    </rPh>
    <phoneticPr fontId="3"/>
  </si>
  <si>
    <t>Ｒ－サービス業（他に分類されないもの）</t>
    <phoneticPr fontId="3"/>
  </si>
  <si>
    <t>Ｓ－公務（他に分類されるものを除く）</t>
    <rPh sb="2" eb="4">
      <t>コウム</t>
    </rPh>
    <rPh sb="5" eb="6">
      <t>ホカ</t>
    </rPh>
    <rPh sb="7" eb="9">
      <t>ブンルイ</t>
    </rPh>
    <rPh sb="15" eb="16">
      <t>ノゾ</t>
    </rPh>
    <phoneticPr fontId="3"/>
  </si>
  <si>
    <t>Ｔ－分類不能の産業</t>
    <rPh sb="2" eb="4">
      <t>ブンルイ</t>
    </rPh>
    <rPh sb="4" eb="6">
      <t>フノウ</t>
    </rPh>
    <rPh sb="7" eb="9">
      <t>サンギョウ</t>
    </rPh>
    <phoneticPr fontId="3"/>
  </si>
  <si>
    <t>当該事業場に関する事項</t>
    <rPh sb="0" eb="2">
      <t>トウガイ</t>
    </rPh>
    <rPh sb="2" eb="4">
      <t>ジギョウ</t>
    </rPh>
    <rPh sb="4" eb="5">
      <t>ジョウ</t>
    </rPh>
    <rPh sb="6" eb="7">
      <t>カン</t>
    </rPh>
    <rPh sb="9" eb="11">
      <t>ジコウ</t>
    </rPh>
    <phoneticPr fontId="3"/>
  </si>
  <si>
    <t>事業の規模</t>
    <rPh sb="0" eb="2">
      <t>ジギョウ</t>
    </rPh>
    <rPh sb="3" eb="5">
      <t>キボ</t>
    </rPh>
    <phoneticPr fontId="3"/>
  </si>
  <si>
    <t>製造業</t>
    <phoneticPr fontId="37"/>
  </si>
  <si>
    <t>製造品出荷額</t>
    <phoneticPr fontId="37"/>
  </si>
  <si>
    <t>百万円／年</t>
    <rPh sb="0" eb="2">
      <t>ヒャクマン</t>
    </rPh>
    <rPh sb="2" eb="3">
      <t>エン</t>
    </rPh>
    <rPh sb="4" eb="5">
      <t>ネン</t>
    </rPh>
    <phoneticPr fontId="3"/>
  </si>
  <si>
    <t>建設業</t>
    <phoneticPr fontId="37"/>
  </si>
  <si>
    <t>エリア内元請完成工事高</t>
    <phoneticPr fontId="37"/>
  </si>
  <si>
    <t>※　前年度実績を記入、医療機関は前年度末時点の病床数を記入。</t>
    <phoneticPr fontId="37"/>
  </si>
  <si>
    <t>医療機関</t>
    <phoneticPr fontId="37"/>
  </si>
  <si>
    <t>病床数</t>
    <phoneticPr fontId="37"/>
  </si>
  <si>
    <t>床</t>
    <rPh sb="0" eb="1">
      <t>ユカ</t>
    </rPh>
    <phoneticPr fontId="3"/>
  </si>
  <si>
    <t>その他の業種</t>
    <phoneticPr fontId="37"/>
  </si>
  <si>
    <t>売上高</t>
    <phoneticPr fontId="37"/>
  </si>
  <si>
    <t>（上記項目に該当しない場合にはこちらに記載をしてください。）</t>
    <rPh sb="1" eb="3">
      <t>ジョウキ</t>
    </rPh>
    <rPh sb="3" eb="5">
      <t>コウモク</t>
    </rPh>
    <rPh sb="6" eb="8">
      <t>ガイトウ</t>
    </rPh>
    <rPh sb="11" eb="13">
      <t>バアイ</t>
    </rPh>
    <rPh sb="19" eb="21">
      <t>キサイ</t>
    </rPh>
    <phoneticPr fontId="3"/>
  </si>
  <si>
    <t>従業員数</t>
    <rPh sb="0" eb="3">
      <t>ジュウギョウイン</t>
    </rPh>
    <rPh sb="3" eb="4">
      <t>スウ</t>
    </rPh>
    <phoneticPr fontId="3"/>
  </si>
  <si>
    <t>(1) 　　①欄には、日本標準産業分類（中分類）の区分を記入してください。</t>
    <phoneticPr fontId="3"/>
  </si>
  <si>
    <t>(2) 　　②欄には、製造業の場合における製造品出荷額（前年度実績）、建設業の場合における元請完成工事高
　　　　（前年度実績）、医療機関の場合における病床数（前年度末時点）等の業種に応じ事業規模が分かるような
　　　　前年度の実績を記入してください。</t>
    <phoneticPr fontId="3"/>
  </si>
  <si>
    <t>有害
廃アルカリ</t>
    <phoneticPr fontId="3"/>
  </si>
  <si>
    <t>指定
下水汚泥</t>
    <phoneticPr fontId="3"/>
  </si>
  <si>
    <t>感染性
廃棄物</t>
    <phoneticPr fontId="3"/>
  </si>
  <si>
    <t>　「当該事業場において現に行っている事業に関する事項」の欄は、以下に従って記入してください。</t>
    <phoneticPr fontId="3"/>
  </si>
  <si>
    <t>　第１面の※欄には、何も記入しないでください。</t>
    <rPh sb="1" eb="2">
      <t>ダイ</t>
    </rPh>
    <rPh sb="3" eb="4">
      <t>メン</t>
    </rPh>
    <phoneticPr fontId="3"/>
  </si>
  <si>
    <t>　第２面（様式５-２）の左下の表には、項目ごとに、特別管理産業廃棄物処理計画に記載したそれぞれの実績値を記入してください。</t>
    <rPh sb="25" eb="27">
      <t>トクベツ</t>
    </rPh>
    <rPh sb="27" eb="29">
      <t>カンリ</t>
    </rPh>
    <rPh sb="29" eb="31">
      <t>サンギョウ</t>
    </rPh>
    <rPh sb="31" eb="34">
      <t>ハイキブツ</t>
    </rPh>
    <rPh sb="34" eb="36">
      <t>ショリ</t>
    </rPh>
    <rPh sb="36" eb="38">
      <t>ケイカク</t>
    </rPh>
    <rPh sb="39" eb="41">
      <t>キサイ</t>
    </rPh>
    <rPh sb="48" eb="51">
      <t>ジッセキチ</t>
    </rPh>
    <rPh sb="52" eb="54">
      <t>キニュウ</t>
    </rPh>
    <phoneticPr fontId="3"/>
  </si>
  <si>
    <t>(１)</t>
    <phoneticPr fontId="3"/>
  </si>
  <si>
    <t>(２)</t>
    <phoneticPr fontId="3"/>
  </si>
  <si>
    <t>(３)</t>
    <phoneticPr fontId="3"/>
  </si>
  <si>
    <t>　②欄　(１)の量のうち、中間処理をせず直接自ら再生利用した量</t>
    <rPh sb="13" eb="15">
      <t>チュウカン</t>
    </rPh>
    <rPh sb="15" eb="17">
      <t>ショリ</t>
    </rPh>
    <phoneticPr fontId="3"/>
  </si>
  <si>
    <t>　③欄　(１)の量のうち、中間処理をせず直接自ら埋立処分した量</t>
    <rPh sb="13" eb="15">
      <t>チュウカン</t>
    </rPh>
    <rPh sb="15" eb="17">
      <t>ショリ</t>
    </rPh>
    <phoneticPr fontId="3"/>
  </si>
  <si>
    <t>(４)</t>
    <phoneticPr fontId="3"/>
  </si>
  <si>
    <t>　④欄　(１)の量のうち、自ら中間処理をした特別管理産業廃棄物の当該中間処理前の量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</si>
  <si>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(５)</t>
    <phoneticPr fontId="3"/>
  </si>
  <si>
    <t>　⑤欄　(４)の量のうち、熱回収を行った量</t>
    <rPh sb="13" eb="14">
      <t>ネツ</t>
    </rPh>
    <rPh sb="14" eb="16">
      <t>カイシュウ</t>
    </rPh>
    <rPh sb="17" eb="18">
      <t>オコナ</t>
    </rPh>
    <phoneticPr fontId="3"/>
  </si>
  <si>
    <t>(６)</t>
    <phoneticPr fontId="3"/>
  </si>
  <si>
    <t>(７)</t>
    <phoneticPr fontId="3"/>
  </si>
  <si>
    <t>　⑦欄　(４)の量から(６)の量を差し引いた量</t>
    <rPh sb="8" eb="9">
      <t>リョウ</t>
    </rPh>
    <rPh sb="15" eb="16">
      <t>リョウ</t>
    </rPh>
    <rPh sb="17" eb="18">
      <t>サ</t>
    </rPh>
    <rPh sb="19" eb="20">
      <t>ヒ</t>
    </rPh>
    <phoneticPr fontId="3"/>
  </si>
  <si>
    <t>(８)</t>
    <phoneticPr fontId="3"/>
  </si>
  <si>
    <t>　⑧欄　(６)の量のうち、自ら利用し、又は他人に売却した量</t>
    <phoneticPr fontId="3"/>
  </si>
  <si>
    <t>(９)</t>
    <phoneticPr fontId="3"/>
  </si>
  <si>
    <t>　⑨欄　(６)の量のうち、自ら埋立処分及び海洋投入処分した量</t>
    <phoneticPr fontId="3"/>
  </si>
  <si>
    <t>　⑪欄　(10)の量のうち、優良認定処理業者（廃棄物の処理及び清掃に関する法律施行令第６条の11第２号に該当する者）への処理委託量</t>
    <phoneticPr fontId="3"/>
  </si>
  <si>
    <t>　⑬欄　(10)の量のうち、認定熱回収施設設置者（廃棄物の処理及び清掃に関する法律第15条の３の３第１項の認定を受けた者）である処理業者への焼却処理委託量</t>
    <rPh sb="64" eb="66">
      <t>ショリ</t>
    </rPh>
    <rPh sb="66" eb="68">
      <t>ギョウシャ</t>
    </rPh>
    <rPh sb="70" eb="72">
      <t>ショウキャク</t>
    </rPh>
    <phoneticPr fontId="3"/>
  </si>
  <si>
    <t>（第３面）</t>
    <rPh sb="1" eb="2">
      <t>ダイ</t>
    </rPh>
    <rPh sb="3" eb="4">
      <t>メン</t>
    </rPh>
    <phoneticPr fontId="3"/>
  </si>
  <si>
    <t>（第１面）</t>
    <rPh sb="1" eb="2">
      <t>ダイ</t>
    </rPh>
    <rPh sb="3" eb="4">
      <t>メン</t>
    </rPh>
    <phoneticPr fontId="3"/>
  </si>
  <si>
    <t>(2)</t>
    <phoneticPr fontId="3"/>
  </si>
  <si>
    <t>(9)</t>
    <phoneticPr fontId="3"/>
  </si>
  <si>
    <t>(1)</t>
    <phoneticPr fontId="3"/>
  </si>
  <si>
    <t>(3)</t>
    <phoneticPr fontId="3"/>
  </si>
  <si>
    <t>(4)</t>
    <phoneticPr fontId="3"/>
  </si>
  <si>
    <t>(5)</t>
    <phoneticPr fontId="3"/>
  </si>
  <si>
    <t>(6)</t>
    <phoneticPr fontId="3"/>
  </si>
  <si>
    <t>(7)</t>
    <phoneticPr fontId="3"/>
  </si>
  <si>
    <t>(8)</t>
    <phoneticPr fontId="3"/>
  </si>
  <si>
    <t>　②欄　(1)の量のうち、中間処理をせず直接自ら再生利用した量</t>
    <rPh sb="13" eb="15">
      <t>チュウカン</t>
    </rPh>
    <rPh sb="15" eb="17">
      <t>ショリ</t>
    </rPh>
    <phoneticPr fontId="3"/>
  </si>
  <si>
    <t>　③欄　(1)の量のうち、中間処理をせず直接自ら埋立処分した量</t>
    <rPh sb="13" eb="15">
      <t>チュウカン</t>
    </rPh>
    <rPh sb="15" eb="17">
      <t>ショリ</t>
    </rPh>
    <phoneticPr fontId="3"/>
  </si>
  <si>
    <t>　④欄　(1)の量のうち、自ら中間処理をした特別管理産業廃棄物の当該中間処理前の量</t>
    <rPh sb="22" eb="24">
      <t>トクベツ</t>
    </rPh>
    <rPh sb="24" eb="26">
      <t>カンリ</t>
    </rPh>
    <rPh sb="26" eb="28">
      <t>サンギョウ</t>
    </rPh>
    <rPh sb="28" eb="31">
      <t>ハイキブツ</t>
    </rPh>
    <rPh sb="32" eb="34">
      <t>トウガイ</t>
    </rPh>
    <rPh sb="34" eb="36">
      <t>チュウカン</t>
    </rPh>
    <rPh sb="36" eb="38">
      <t>ショリ</t>
    </rPh>
    <rPh sb="38" eb="39">
      <t>マエ</t>
    </rPh>
    <phoneticPr fontId="3"/>
  </si>
  <si>
    <t>　⑤欄　(4)の量のうち、熱回収を行った量</t>
    <rPh sb="13" eb="14">
      <t>ネツ</t>
    </rPh>
    <rPh sb="14" eb="16">
      <t>カイシュウ</t>
    </rPh>
    <rPh sb="17" eb="18">
      <t>オコナ</t>
    </rPh>
    <phoneticPr fontId="3"/>
  </si>
  <si>
    <t>　⑦欄　(4)の量から(6)の量を差し引いた量</t>
    <rPh sb="8" eb="9">
      <t>リョウ</t>
    </rPh>
    <rPh sb="15" eb="16">
      <t>リョウ</t>
    </rPh>
    <rPh sb="17" eb="18">
      <t>サ</t>
    </rPh>
    <rPh sb="19" eb="20">
      <t>ヒ</t>
    </rPh>
    <phoneticPr fontId="3"/>
  </si>
  <si>
    <t>　⑧欄　(6)の量のうち、自ら利用し、又は他人に売却した量</t>
    <phoneticPr fontId="3"/>
  </si>
  <si>
    <t>　⑨欄　(6)の量のうち、自ら埋立処分及び海洋投入処分した量</t>
    <phoneticPr fontId="3"/>
  </si>
  <si>
    <t>（様式１から反映→提出先、提出者情報、事業場情報、事業の種類、事業規模）</t>
    <rPh sb="1" eb="3">
      <t>ヨウシキ</t>
    </rPh>
    <rPh sb="6" eb="8">
      <t>ハンエイ</t>
    </rPh>
    <rPh sb="9" eb="11">
      <t>テイシュツ</t>
    </rPh>
    <rPh sb="11" eb="12">
      <t>サキ</t>
    </rPh>
    <rPh sb="13" eb="16">
      <t>テイシュツシャ</t>
    </rPh>
    <rPh sb="16" eb="18">
      <t>ジョウホウ</t>
    </rPh>
    <rPh sb="19" eb="22">
      <t>ジギョウジョウ</t>
    </rPh>
    <rPh sb="22" eb="24">
      <t>ジョウホウ</t>
    </rPh>
    <rPh sb="25" eb="27">
      <t>ジギョウ</t>
    </rPh>
    <rPh sb="28" eb="30">
      <t>シュルイ</t>
    </rPh>
    <rPh sb="31" eb="35">
      <t>ジギョウキボ</t>
    </rPh>
    <phoneticPr fontId="3"/>
  </si>
  <si>
    <t>⑩のうち認定熱回収業者への処理委託量</t>
    <rPh sb="6" eb="7">
      <t>ネツ</t>
    </rPh>
    <rPh sb="7" eb="9">
      <t>カイシュウ</t>
    </rPh>
    <rPh sb="9" eb="11">
      <t>ギョウシャ</t>
    </rPh>
    <rPh sb="13" eb="15">
      <t>ショリ</t>
    </rPh>
    <rPh sb="15" eb="17">
      <t>イタク</t>
    </rPh>
    <rPh sb="17" eb="18">
      <t>リョウ</t>
    </rPh>
    <phoneticPr fontId="3"/>
  </si>
  <si>
    <t>⑩のうち認定熱回収業者以外の熱回収を行う業者への処理委託量</t>
    <rPh sb="6" eb="7">
      <t>ネツ</t>
    </rPh>
    <rPh sb="7" eb="9">
      <t>カイシュウ</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3"/>
  </si>
  <si>
    <t>⑬　認定熱回収業者への処理委託量</t>
    <phoneticPr fontId="3"/>
  </si>
  <si>
    <t>⑭　認定熱回収業者以外の熱回収を行う業者への処理委託量</t>
    <phoneticPr fontId="3"/>
  </si>
  <si>
    <t>※１</t>
    <phoneticPr fontId="3"/>
  </si>
  <si>
    <t>認定熱回収業者以外の熱回収を行う業者への処理委託量</t>
    <phoneticPr fontId="3"/>
  </si>
  <si>
    <t>⑩のうち認定熱回収業者への処理委託量</t>
    <phoneticPr fontId="3"/>
  </si>
  <si>
    <t>⑩のうち認定熱回収業者以外の熱回収を行う業者への処理委託量</t>
    <phoneticPr fontId="3"/>
  </si>
  <si>
    <t xml:space="preserve"> 本ファイルは閉じ、2024form6.xlsmを開き「⑧事業場情報等の反映」をクリックして下さい。</t>
    <rPh sb="29" eb="32">
      <t>ジギョウジョウ</t>
    </rPh>
    <rPh sb="32" eb="34">
      <t>ジョウホウ</t>
    </rPh>
    <rPh sb="34" eb="35">
      <t>トウ</t>
    </rPh>
    <phoneticPr fontId="3"/>
  </si>
  <si>
    <r>
      <t>　＊　印刷を行いたい場合は、</t>
    </r>
    <r>
      <rPr>
        <b/>
        <u/>
        <sz val="11"/>
        <color rgb="FFFF0000"/>
        <rFont val="ＭＳ Ｐゴシック"/>
        <family val="3"/>
        <charset val="128"/>
      </rPr>
      <t>本ファイルを閉じ、2024form6.xlsmを開き「印刷ボタン（様式５）」をクリックしてください。</t>
    </r>
    <rPh sb="3" eb="5">
      <t>インサツ</t>
    </rPh>
    <rPh sb="6" eb="7">
      <t>オコナ</t>
    </rPh>
    <rPh sb="10" eb="12">
      <t>バアイ</t>
    </rPh>
    <rPh sb="14" eb="15">
      <t>ホン</t>
    </rPh>
    <rPh sb="20" eb="21">
      <t>ト</t>
    </rPh>
    <rPh sb="38" eb="39">
      <t>ヒラ</t>
    </rPh>
    <rPh sb="41" eb="43">
      <t>インサツ</t>
    </rPh>
    <rPh sb="47" eb="49">
      <t>ヨウシキ</t>
    </rPh>
    <phoneticPr fontId="3"/>
  </si>
  <si>
    <t>　廃棄物の処理及び清掃に関する法律第12条の２第11項の規定に基づき、令和５年度の特別管理産業廃棄物処理計画の実施状況を報告します。</t>
    <rPh sb="35" eb="37">
      <t>レイワ</t>
    </rPh>
    <rPh sb="41" eb="43">
      <t>トクベツ</t>
    </rPh>
    <rPh sb="43" eb="45">
      <t>カンリ</t>
    </rPh>
    <rPh sb="55" eb="57">
      <t>ジッシ</t>
    </rPh>
    <rPh sb="57" eb="59">
      <t>ジョウキョウ</t>
    </rPh>
    <rPh sb="60" eb="62">
      <t>ホウコク</t>
    </rPh>
    <phoneticPr fontId="3"/>
  </si>
  <si>
    <t>自主管理事業登録番号</t>
    <rPh sb="0" eb="2">
      <t>ジシュ</t>
    </rPh>
    <rPh sb="2" eb="4">
      <t>カンリ</t>
    </rPh>
    <rPh sb="4" eb="6">
      <t>ジギョウ</t>
    </rPh>
    <rPh sb="6" eb="8">
      <t>トウロク</t>
    </rPh>
    <rPh sb="8" eb="10">
      <t>バンゴウ</t>
    </rPh>
    <phoneticPr fontId="3"/>
  </si>
  <si>
    <t>令和 ５ 年 ４ 月 １ 日 ～ 令和 ６ 年 ３ 月 31 日（ １ 年間）</t>
    <rPh sb="0" eb="2">
      <t>レイワ</t>
    </rPh>
    <rPh sb="5" eb="6">
      <t>ネン</t>
    </rPh>
    <rPh sb="9" eb="10">
      <t>ガツ</t>
    </rPh>
    <rPh sb="13" eb="14">
      <t>ニチ</t>
    </rPh>
    <rPh sb="17" eb="19">
      <t>レイワ</t>
    </rPh>
    <rPh sb="22" eb="23">
      <t>ネン</t>
    </rPh>
    <rPh sb="26" eb="27">
      <t>ガツ</t>
    </rPh>
    <rPh sb="31" eb="32">
      <t>ニチ</t>
    </rPh>
    <rPh sb="36" eb="38">
      <t>ネンカン</t>
    </rPh>
    <phoneticPr fontId="3"/>
  </si>
  <si>
    <t>認定熱回収業者への処理委託量</t>
    <phoneticPr fontId="3"/>
  </si>
  <si>
    <t>前々年度（令和４年度）</t>
    <rPh sb="5" eb="7">
      <t>レイワ</t>
    </rPh>
    <rPh sb="8" eb="10">
      <t>ネンド</t>
    </rPh>
    <phoneticPr fontId="3"/>
  </si>
  <si>
    <t>前 年 度（令和５年度）</t>
    <rPh sb="6" eb="8">
      <t>レイワ</t>
    </rPh>
    <rPh sb="9" eb="11">
      <t>ネンド</t>
    </rPh>
    <rPh sb="10" eb="11">
      <t>ド</t>
    </rPh>
    <phoneticPr fontId="3"/>
  </si>
  <si>
    <t>←電子マニフェストの使用に関して記載をお願いいたします。</t>
    <rPh sb="1" eb="3">
      <t>デンシ</t>
    </rPh>
    <rPh sb="10" eb="12">
      <t>シヨウ</t>
    </rPh>
    <rPh sb="13" eb="14">
      <t>カン</t>
    </rPh>
    <rPh sb="16" eb="18">
      <t>キサイ</t>
    </rPh>
    <rPh sb="20" eb="21">
      <t>ネガ</t>
    </rPh>
    <phoneticPr fontId="3"/>
  </si>
  <si>
    <t>　当該年度（令和６年度）の６月30日までに提出してください。</t>
    <rPh sb="1" eb="3">
      <t>トウガイ</t>
    </rPh>
    <rPh sb="3" eb="5">
      <t>ネンド</t>
    </rPh>
    <rPh sb="6" eb="8">
      <t>レイワ</t>
    </rPh>
    <phoneticPr fontId="3"/>
  </si>
  <si>
    <t>　「特別管理産業廃棄物処理計画における目標値」の欄には、前年度（令和５年度）提出の特別管理産業廃棄物処理計画に記載した目標量を記入してください。</t>
    <rPh sb="2" eb="4">
      <t>トクベツ</t>
    </rPh>
    <rPh sb="4" eb="6">
      <t>カンリ</t>
    </rPh>
    <rPh sb="11" eb="13">
      <t>ショリ</t>
    </rPh>
    <rPh sb="13" eb="15">
      <t>ケイカク</t>
    </rPh>
    <rPh sb="21" eb="22">
      <t>アタイ</t>
    </rPh>
    <rPh sb="32" eb="34">
      <t>レイワ</t>
    </rPh>
    <rPh sb="41" eb="43">
      <t>トクベツ</t>
    </rPh>
    <rPh sb="43" eb="45">
      <t>カンリ</t>
    </rPh>
    <rPh sb="61" eb="62">
      <t>リョウ</t>
    </rPh>
    <phoneticPr fontId="3"/>
  </si>
  <si>
    <t>　第2面（様式５-２）には、前年度（令和５年度）の特別管理産業廃棄物処理実績に関して①～⑭の欄のそれぞれに、(1)から(14)に掲げる量を記入してください。</t>
    <rPh sb="1" eb="2">
      <t>ダイ</t>
    </rPh>
    <rPh sb="3" eb="4">
      <t>メン</t>
    </rPh>
    <rPh sb="5" eb="7">
      <t>ヨウシキ</t>
    </rPh>
    <rPh sb="18" eb="20">
      <t>レイワ</t>
    </rPh>
    <rPh sb="25" eb="27">
      <t>トクベツ</t>
    </rPh>
    <rPh sb="27" eb="29">
      <t>カンリ</t>
    </rPh>
    <phoneticPr fontId="3"/>
  </si>
  <si>
    <t>　「電子情報処理組織の使用に関する事項」の欄は、前々年度（令和４年度）及び前年度（令和５年度）における特別管理産業廃棄物の排出量（ポリ塩化ビフェニル廃棄物（令第２条の４第５号イからハまでに掲げるものをいう。）を除く。）並びに電子情報処理組織使用義務者にあっては前年度（令和５年度）に実施した電子情報処理組織に関する取組（情報処理センターへの登録が困難な場合として廃棄物の処理及び清掃に関する法律成功規則第８条の31の４に該当したときは、その旨及び理由を含む。）について記入すること。</t>
    <rPh sb="2" eb="10">
      <t>デンシジョウホウショリソシキ</t>
    </rPh>
    <rPh sb="11" eb="13">
      <t>シヨウ</t>
    </rPh>
    <rPh sb="14" eb="15">
      <t>カン</t>
    </rPh>
    <rPh sb="17" eb="19">
      <t>ジコウ</t>
    </rPh>
    <rPh sb="21" eb="22">
      <t>ラン</t>
    </rPh>
    <rPh sb="24" eb="26">
      <t>ゼンゼン</t>
    </rPh>
    <rPh sb="26" eb="28">
      <t>ネンド</t>
    </rPh>
    <rPh sb="29" eb="31">
      <t>レイワ</t>
    </rPh>
    <rPh sb="32" eb="34">
      <t>ネンド</t>
    </rPh>
    <rPh sb="35" eb="36">
      <t>オヨ</t>
    </rPh>
    <rPh sb="37" eb="40">
      <t>ゼンネンド</t>
    </rPh>
    <rPh sb="51" eb="53">
      <t>トクベツ</t>
    </rPh>
    <rPh sb="53" eb="55">
      <t>カンリ</t>
    </rPh>
    <rPh sb="55" eb="60">
      <t>サンギョウハイキブツ</t>
    </rPh>
    <rPh sb="61" eb="64">
      <t>ハイシュツリョウ</t>
    </rPh>
    <rPh sb="67" eb="69">
      <t>エンカ</t>
    </rPh>
    <rPh sb="74" eb="77">
      <t>ハイキブツ</t>
    </rPh>
    <rPh sb="78" eb="79">
      <t>レイ</t>
    </rPh>
    <rPh sb="79" eb="80">
      <t>ダイ</t>
    </rPh>
    <rPh sb="81" eb="82">
      <t>ジョウ</t>
    </rPh>
    <rPh sb="84" eb="85">
      <t>ダイ</t>
    </rPh>
    <rPh sb="86" eb="87">
      <t>ゴウ</t>
    </rPh>
    <rPh sb="94" eb="95">
      <t>カカ</t>
    </rPh>
    <rPh sb="105" eb="106">
      <t>ノゾ</t>
    </rPh>
    <rPh sb="109" eb="110">
      <t>ナラ</t>
    </rPh>
    <rPh sb="112" eb="114">
      <t>デンシ</t>
    </rPh>
    <rPh sb="114" eb="116">
      <t>ジョウホウ</t>
    </rPh>
    <rPh sb="116" eb="118">
      <t>ショリ</t>
    </rPh>
    <rPh sb="118" eb="120">
      <t>ソシキ</t>
    </rPh>
    <rPh sb="120" eb="122">
      <t>シヨウ</t>
    </rPh>
    <rPh sb="122" eb="124">
      <t>ギム</t>
    </rPh>
    <rPh sb="124" eb="125">
      <t>シャ</t>
    </rPh>
    <rPh sb="130" eb="132">
      <t>ゼンネン</t>
    </rPh>
    <rPh sb="132" eb="133">
      <t>ド</t>
    </rPh>
    <rPh sb="141" eb="143">
      <t>ジッシ</t>
    </rPh>
    <rPh sb="145" eb="147">
      <t>デンシ</t>
    </rPh>
    <rPh sb="147" eb="149">
      <t>ジョウホウ</t>
    </rPh>
    <rPh sb="149" eb="151">
      <t>ショリ</t>
    </rPh>
    <rPh sb="151" eb="153">
      <t>ソシキ</t>
    </rPh>
    <rPh sb="154" eb="155">
      <t>カン</t>
    </rPh>
    <rPh sb="157" eb="159">
      <t>トリクミ</t>
    </rPh>
    <rPh sb="160" eb="164">
      <t>ジョウホウショリ</t>
    </rPh>
    <rPh sb="170" eb="172">
      <t>トウロク</t>
    </rPh>
    <rPh sb="173" eb="175">
      <t>コンナン</t>
    </rPh>
    <rPh sb="176" eb="178">
      <t>バアイ</t>
    </rPh>
    <rPh sb="181" eb="184">
      <t>ハイキブツ</t>
    </rPh>
    <rPh sb="185" eb="187">
      <t>ショリ</t>
    </rPh>
    <rPh sb="187" eb="188">
      <t>オヨ</t>
    </rPh>
    <rPh sb="189" eb="191">
      <t>セイソウ</t>
    </rPh>
    <rPh sb="192" eb="193">
      <t>カン</t>
    </rPh>
    <rPh sb="195" eb="197">
      <t>ホウリツ</t>
    </rPh>
    <rPh sb="197" eb="199">
      <t>セイコウ</t>
    </rPh>
    <rPh sb="199" eb="201">
      <t>キソク</t>
    </rPh>
    <rPh sb="201" eb="202">
      <t>ダイ</t>
    </rPh>
    <rPh sb="203" eb="204">
      <t>ジョウ</t>
    </rPh>
    <rPh sb="210" eb="212">
      <t>ガイトウ</t>
    </rPh>
    <rPh sb="220" eb="221">
      <t>ムネ</t>
    </rPh>
    <rPh sb="221" eb="222">
      <t>オヨ</t>
    </rPh>
    <rPh sb="223" eb="225">
      <t>リユウ</t>
    </rPh>
    <rPh sb="226" eb="227">
      <t>フク</t>
    </rPh>
    <rPh sb="234" eb="236">
      <t>キニュウ</t>
    </rPh>
    <phoneticPr fontId="3"/>
  </si>
  <si>
    <t>令和５年度に発生した特別管理産業廃棄物ごとの量と処理計画の実施結果</t>
    <rPh sb="10" eb="12">
      <t>トクベツ</t>
    </rPh>
    <rPh sb="12" eb="14">
      <t>カンリ</t>
    </rPh>
    <rPh sb="29" eb="31">
      <t>ジッシ</t>
    </rPh>
    <rPh sb="31" eb="33">
      <t>ケッカ</t>
    </rPh>
    <phoneticPr fontId="3"/>
  </si>
  <si>
    <t>注）右上のフローには、令和５年度の実績値を記載してください。下表の中央列には、令和５年度目標値を記載してください。下表の右列は、右上フローに記載された令和５年度実績値が自動的に計算されます。</t>
    <rPh sb="0" eb="1">
      <t>チュウ</t>
    </rPh>
    <rPh sb="2" eb="4">
      <t>ミギウエ</t>
    </rPh>
    <rPh sb="11" eb="13">
      <t>レイワ</t>
    </rPh>
    <rPh sb="14" eb="16">
      <t>ネンド</t>
    </rPh>
    <rPh sb="15" eb="16">
      <t>ド</t>
    </rPh>
    <rPh sb="17" eb="20">
      <t>ジッセキチ</t>
    </rPh>
    <rPh sb="21" eb="23">
      <t>キサイ</t>
    </rPh>
    <rPh sb="30" eb="32">
      <t>カヒョウ</t>
    </rPh>
    <rPh sb="33" eb="35">
      <t>チュウオウ</t>
    </rPh>
    <rPh sb="35" eb="36">
      <t>レツ</t>
    </rPh>
    <rPh sb="39" eb="41">
      <t>レイワ</t>
    </rPh>
    <rPh sb="42" eb="44">
      <t>ネンド</t>
    </rPh>
    <rPh sb="43" eb="44">
      <t>ド</t>
    </rPh>
    <rPh sb="44" eb="47">
      <t>モクヒョウチ</t>
    </rPh>
    <rPh sb="48" eb="50">
      <t>キサイ</t>
    </rPh>
    <rPh sb="57" eb="59">
      <t>カヒョウ</t>
    </rPh>
    <rPh sb="60" eb="61">
      <t>ミギ</t>
    </rPh>
    <rPh sb="61" eb="62">
      <t>レツ</t>
    </rPh>
    <rPh sb="64" eb="66">
      <t>ミギウエ</t>
    </rPh>
    <rPh sb="70" eb="72">
      <t>キサイ</t>
    </rPh>
    <rPh sb="75" eb="77">
      <t>レイワ</t>
    </rPh>
    <rPh sb="78" eb="80">
      <t>ネンド</t>
    </rPh>
    <rPh sb="80" eb="83">
      <t>ジッセキチ</t>
    </rPh>
    <rPh sb="84" eb="87">
      <t>ジドウテキ</t>
    </rPh>
    <rPh sb="88" eb="90">
      <t>ケイサン</t>
    </rPh>
    <phoneticPr fontId="3"/>
  </si>
  <si>
    <t>令和５年度
目標値</t>
    <rPh sb="6" eb="8">
      <t>モクヒョウ</t>
    </rPh>
    <rPh sb="8" eb="9">
      <t>アタイ</t>
    </rPh>
    <phoneticPr fontId="3"/>
  </si>
  <si>
    <t>令和５年度
実績値</t>
    <rPh sb="6" eb="8">
      <t>ジッセキ</t>
    </rPh>
    <rPh sb="8" eb="9">
      <t>アタイ</t>
    </rPh>
    <phoneticPr fontId="3"/>
  </si>
  <si>
    <t>　廃棄物の処理及び清掃に関する法律第12条の２第11項の規定に基づき、令和５年度の特別管理産業廃棄物処理計画の実施状況を報告します。</t>
    <rPh sb="41" eb="43">
      <t>トクベツ</t>
    </rPh>
    <rPh sb="43" eb="45">
      <t>カンリ</t>
    </rPh>
    <rPh sb="55" eb="57">
      <t>ジッシ</t>
    </rPh>
    <rPh sb="57" eb="59">
      <t>ジョウキョウ</t>
    </rPh>
    <rPh sb="60" eb="62">
      <t>ホウコク</t>
    </rPh>
    <phoneticPr fontId="3"/>
  </si>
  <si>
    <t>前々年度（令和４年度）</t>
    <rPh sb="5" eb="7">
      <t>レイワ</t>
    </rPh>
    <rPh sb="8" eb="10">
      <t>ネンド</t>
    </rPh>
    <rPh sb="9" eb="10">
      <t>ガンネン</t>
    </rPh>
    <phoneticPr fontId="3"/>
  </si>
  <si>
    <t>　第2面（様式５-２）には、前年度（令和５年度）の特別管理産業廃棄物処理実績に関して①～⑭の欄のそれぞれに、(１)から(14)に掲げる量を記入してください。</t>
    <rPh sb="1" eb="2">
      <t>ダイ</t>
    </rPh>
    <rPh sb="3" eb="4">
      <t>メン</t>
    </rPh>
    <rPh sb="5" eb="7">
      <t>ヨウシキ</t>
    </rPh>
    <rPh sb="18" eb="20">
      <t>レイワ</t>
    </rPh>
    <rPh sb="25" eb="27">
      <t>トクベツ</t>
    </rPh>
    <rPh sb="27" eb="29">
      <t>カンリ</t>
    </rPh>
    <phoneticPr fontId="3"/>
  </si>
  <si>
    <t>自主管理事業登録番号</t>
    <rPh sb="0" eb="4">
      <t>ジシュカンリ</t>
    </rPh>
    <rPh sb="4" eb="6">
      <t>ジギョウ</t>
    </rPh>
    <rPh sb="6" eb="8">
      <t>トウロク</t>
    </rPh>
    <rPh sb="8" eb="10">
      <t>バンゴウ</t>
    </rPh>
    <phoneticPr fontId="3"/>
  </si>
  <si>
    <t>（第2面）</t>
    <phoneticPr fontId="3"/>
  </si>
  <si>
    <t>令和   6年   6月   27日</t>
    <phoneticPr fontId="3"/>
  </si>
  <si>
    <t>横浜市長</t>
    <rPh sb="0" eb="2">
      <t>ヨコハマ</t>
    </rPh>
    <rPh sb="2" eb="4">
      <t>シチョウ</t>
    </rPh>
    <phoneticPr fontId="3"/>
  </si>
  <si>
    <t>神奈川県横浜市中区北仲通３丁目31番地</t>
    <rPh sb="0" eb="4">
      <t>カナガワケン</t>
    </rPh>
    <rPh sb="4" eb="7">
      <t>ヨコハマシ</t>
    </rPh>
    <rPh sb="7" eb="9">
      <t>ナカク</t>
    </rPh>
    <rPh sb="9" eb="11">
      <t>キタナカ</t>
    </rPh>
    <rPh sb="11" eb="12">
      <t>ドオ</t>
    </rPh>
    <rPh sb="13" eb="15">
      <t>チョウメ</t>
    </rPh>
    <rPh sb="17" eb="19">
      <t>バンチ</t>
    </rPh>
    <phoneticPr fontId="3"/>
  </si>
  <si>
    <t>株式会社上組　横浜支店　冨田　和孝</t>
    <rPh sb="0" eb="4">
      <t>カブシキカイシャ</t>
    </rPh>
    <rPh sb="4" eb="6">
      <t>カミグミ</t>
    </rPh>
    <rPh sb="7" eb="11">
      <t>ヨコハマシテン</t>
    </rPh>
    <rPh sb="12" eb="14">
      <t>トミタ</t>
    </rPh>
    <rPh sb="15" eb="17">
      <t>カズタカ</t>
    </rPh>
    <phoneticPr fontId="3"/>
  </si>
  <si>
    <t>株式会社上組　横浜支店　出田町青果センター</t>
    <rPh sb="0" eb="4">
      <t>カブシキカイシャ</t>
    </rPh>
    <rPh sb="4" eb="6">
      <t>カミグミ</t>
    </rPh>
    <rPh sb="7" eb="11">
      <t>ヨコハマシテン</t>
    </rPh>
    <rPh sb="12" eb="15">
      <t>イヅタチョウ</t>
    </rPh>
    <rPh sb="15" eb="17">
      <t>セイカ</t>
    </rPh>
    <phoneticPr fontId="3"/>
  </si>
  <si>
    <t>045－461－3496</t>
    <phoneticPr fontId="3"/>
  </si>
  <si>
    <t>神奈川県横浜市神奈川区出田町３番地</t>
    <rPh sb="0" eb="4">
      <t>カナガワケン</t>
    </rPh>
    <rPh sb="4" eb="7">
      <t>ヨコハマシ</t>
    </rPh>
    <rPh sb="7" eb="11">
      <t>カナガワク</t>
    </rPh>
    <rPh sb="11" eb="14">
      <t>イヅタチョウ</t>
    </rPh>
    <rPh sb="15" eb="17">
      <t>バンチ</t>
    </rPh>
    <phoneticPr fontId="3"/>
  </si>
  <si>
    <t>Ｒ－サービス業（他に分類されないもの）</t>
  </si>
  <si>
    <t>港湾運送業</t>
    <rPh sb="0" eb="2">
      <t>コウワン</t>
    </rPh>
    <rPh sb="2" eb="5">
      <t>ウンソウギョウ</t>
    </rPh>
    <phoneticPr fontId="3"/>
  </si>
  <si>
    <t>○</t>
  </si>
  <si>
    <t>上組従業員30名　協力会社従業員30名</t>
    <rPh sb="0" eb="2">
      <t>カミグミ</t>
    </rPh>
    <rPh sb="2" eb="5">
      <t>ジュウギョウイン</t>
    </rPh>
    <rPh sb="7" eb="8">
      <t>メイ</t>
    </rPh>
    <rPh sb="9" eb="13">
      <t>キョウリョクカイシャ</t>
    </rPh>
    <rPh sb="13" eb="16">
      <t>ジュウギョウイン</t>
    </rPh>
    <rPh sb="18" eb="19">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</si>
</sst>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 ;[Red]\-#,##0.0\ "/>
    <numFmt numFmtId="177" formatCode="#,##0.0;[Red]\-#,##0.0"/>
    <numFmt numFmtId="178" formatCode="_ * #,###.0_ ;_ * \-#,###.0_ ;_ * &quot;&quot;_ ;_ @_ "/>
    <numFmt numFmtId="179" formatCode="\(\ \ \ \ \ ###\ \ \ \ \ \)"/>
    <numFmt numFmtId="180" formatCode="0;0;"/>
    <numFmt numFmtId="181" formatCode="#,##0.00_ ;[Red]\-#,##0.00\ "/>
    <numFmt numFmtId="182" formatCode="#,##0_ "/>
    <numFmt numFmtId="183" formatCode="_ * #,##0.00_ ;_ * \-#,##0.00_ ;_ * &quot;&quot;_ ;_ @_ "/>
  </numFmts>
  <fonts count="43">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sz val="10.5"/>
      <name val="ＭＳ 明朝"/>
      <family val="1"/>
      <charset val="128"/>
    </font>
    <font>
      <sz val="9"/>
      <name val="ＭＳ Ｐ明朝"/>
      <family val="1"/>
      <charset val="128"/>
    </font>
    <font>
      <sz val="9"/>
      <color indexed="81"/>
      <name val="ＭＳ Ｐゴシック"/>
      <family val="3"/>
      <charset val="128"/>
    </font>
    <font>
      <b/>
      <sz val="11"/>
      <color indexed="10"/>
      <name val="ＭＳ Ｐゴシック"/>
      <family val="3"/>
      <charset val="128"/>
    </font>
    <font>
      <b/>
      <sz val="11"/>
      <color indexed="8"/>
      <name val="ＭＳ Ｐゴシック"/>
      <family val="3"/>
      <charset val="128"/>
    </font>
    <font>
      <b/>
      <sz val="9"/>
      <color indexed="81"/>
      <name val="ＭＳ Ｐゴシック"/>
      <family val="3"/>
      <charset val="128"/>
    </font>
    <font>
      <b/>
      <sz val="10"/>
      <color indexed="10"/>
      <name val="ＭＳ Ｐゴシック"/>
      <family val="3"/>
      <charset val="128"/>
    </font>
    <font>
      <b/>
      <sz val="12"/>
      <color indexed="10"/>
      <name val="ＭＳ Ｐゴシック"/>
      <family val="3"/>
      <charset val="128"/>
    </font>
    <font>
      <b/>
      <sz val="18"/>
      <color indexed="10"/>
      <name val="ＭＳ Ｐゴシック"/>
      <family val="3"/>
      <charset val="128"/>
    </font>
    <font>
      <b/>
      <sz val="11"/>
      <color indexed="12"/>
      <name val="ＭＳ Ｐゴシック"/>
      <family val="3"/>
      <charset val="128"/>
    </font>
    <font>
      <b/>
      <sz val="11"/>
      <color indexed="48"/>
      <name val="ＭＳ Ｐゴシック"/>
      <family val="3"/>
      <charset val="128"/>
    </font>
    <font>
      <sz val="9"/>
      <color indexed="48"/>
      <name val="ＭＳ Ｐゴシック"/>
      <family val="3"/>
      <charset val="128"/>
    </font>
    <font>
      <sz val="16"/>
      <name val="ＭＳ Ｐゴシック"/>
      <family val="3"/>
      <charset val="128"/>
    </font>
    <font>
      <sz val="12"/>
      <color indexed="10"/>
      <name val="HG創英角ﾎﾟｯﾌﾟ体"/>
      <family val="3"/>
      <charset val="128"/>
    </font>
    <font>
      <b/>
      <sz val="10"/>
      <color indexed="81"/>
      <name val="ＭＳ Ｐゴシック"/>
      <family val="3"/>
      <charset val="128"/>
    </font>
    <font>
      <sz val="8"/>
      <color indexed="48"/>
      <name val="ＭＳ Ｐゴシック"/>
      <family val="3"/>
      <charset val="128"/>
    </font>
    <font>
      <sz val="10"/>
      <color indexed="81"/>
      <name val="ＭＳ Ｐゴシック"/>
      <family val="3"/>
      <charset val="128"/>
    </font>
    <font>
      <b/>
      <sz val="11"/>
      <color indexed="81"/>
      <name val="ＭＳ Ｐゴシック"/>
      <family val="3"/>
      <charset val="128"/>
    </font>
    <font>
      <b/>
      <sz val="10"/>
      <color indexed="10"/>
      <name val="ＭＳ Ｐゴシック"/>
      <family val="3"/>
      <charset val="128"/>
    </font>
    <font>
      <sz val="10"/>
      <color indexed="9"/>
      <name val="ＭＳ Ｐゴシック"/>
      <family val="3"/>
      <charset val="128"/>
    </font>
    <font>
      <sz val="11"/>
      <color indexed="9"/>
      <name val="ＭＳ Ｐゴシック"/>
      <family val="3"/>
      <charset val="128"/>
    </font>
    <font>
      <b/>
      <u/>
      <sz val="11"/>
      <color indexed="10"/>
      <name val="ＭＳ Ｐゴシック"/>
      <family val="3"/>
      <charset val="128"/>
    </font>
    <font>
      <sz val="10"/>
      <color rgb="FFFF33CC"/>
      <name val="ＭＳ Ｐゴシック"/>
      <family val="3"/>
      <charset val="128"/>
    </font>
    <font>
      <b/>
      <sz val="11"/>
      <color rgb="FFFF33CC"/>
      <name val="ＭＳ Ｐゴシック"/>
      <family val="3"/>
      <charset val="128"/>
    </font>
    <font>
      <b/>
      <sz val="10"/>
      <color rgb="FFFF33CC"/>
      <name val="ＭＳ Ｐゴシック"/>
      <family val="3"/>
      <charset val="128"/>
    </font>
    <font>
      <sz val="11"/>
      <color rgb="FFFF33CC"/>
      <name val="ＭＳ Ｐゴシック"/>
      <family val="3"/>
      <charset val="128"/>
    </font>
    <font>
      <b/>
      <sz val="11"/>
      <color rgb="FFFF0000"/>
      <name val="ＭＳ Ｐゴシック"/>
      <family val="3"/>
      <charset val="128"/>
    </font>
    <font>
      <b/>
      <u/>
      <sz val="11"/>
      <color rgb="FFFF0000"/>
      <name val="ＭＳ Ｐゴシック"/>
      <family val="3"/>
      <charset val="128"/>
    </font>
    <font>
      <sz val="6"/>
      <name val="ＭＳ 明朝"/>
      <family val="2"/>
      <charset val="128"/>
    </font>
    <font>
      <sz val="12"/>
      <name val="ＭＳ 明朝"/>
      <family val="2"/>
      <charset val="128"/>
    </font>
    <font>
      <b/>
      <sz val="9"/>
      <color indexed="81"/>
      <name val="MS P ゴシック"/>
      <family val="3"/>
      <charset val="128"/>
    </font>
    <font>
      <b/>
      <sz val="11"/>
      <name val="ＭＳ Ｐゴシック"/>
      <family val="3"/>
      <charset val="128"/>
    </font>
    <font>
      <sz val="9"/>
      <color theme="0"/>
      <name val="ＭＳ Ｐゴシック"/>
      <family val="3"/>
      <charset val="128"/>
    </font>
    <font>
      <sz val="11"/>
      <color theme="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rgb="FFCCFFFF"/>
        <bgColor indexed="64"/>
      </patternFill>
    </fill>
    <fill>
      <patternFill patternType="solid">
        <fgColor rgb="FFFFCC99"/>
        <bgColor indexed="64"/>
      </patternFill>
    </fill>
  </fills>
  <borders count="140">
    <border>
      <left/>
      <right/>
      <top/>
      <bottom/>
      <diagonal/>
    </border>
    <border>
      <left/>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double">
        <color indexed="64"/>
      </right>
      <top/>
      <bottom/>
      <diagonal/>
    </border>
    <border>
      <left style="double">
        <color indexed="64"/>
      </left>
      <right style="medium">
        <color indexed="64"/>
      </right>
      <top/>
      <bottom style="medium">
        <color indexed="64"/>
      </bottom>
      <diagonal/>
    </border>
    <border>
      <left style="thin">
        <color indexed="64"/>
      </left>
      <right/>
      <top/>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bottom style="thin">
        <color indexed="64"/>
      </bottom>
      <diagonal/>
    </border>
    <border>
      <left/>
      <right/>
      <top style="hair">
        <color indexed="64"/>
      </top>
      <bottom style="hair">
        <color indexed="64"/>
      </bottom>
      <diagonal/>
    </border>
    <border>
      <left/>
      <right/>
      <top style="hair">
        <color indexed="64"/>
      </top>
      <bottom style="medium">
        <color indexed="64"/>
      </bottom>
      <diagonal/>
    </border>
    <border>
      <left/>
      <right/>
      <top/>
      <bottom style="hair">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style="double">
        <color indexed="64"/>
      </left>
      <right/>
      <top/>
      <bottom/>
      <diagonal/>
    </border>
    <border>
      <left/>
      <right style="dashed">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ouble">
        <color indexed="64"/>
      </top>
      <bottom style="double">
        <color indexed="64"/>
      </bottom>
      <diagonal/>
    </border>
    <border>
      <left style="medium">
        <color indexed="64"/>
      </left>
      <right/>
      <top style="hair">
        <color indexed="64"/>
      </top>
      <bottom style="double">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medium">
        <color indexed="64"/>
      </right>
      <top/>
      <bottom/>
      <diagonal/>
    </border>
    <border>
      <left style="medium">
        <color indexed="64"/>
      </left>
      <right style="double">
        <color indexed="64"/>
      </right>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double">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hair">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 fillId="0" borderId="0"/>
    <xf numFmtId="0" fontId="2" fillId="0" borderId="0"/>
    <xf numFmtId="0" fontId="2" fillId="0" borderId="0"/>
  </cellStyleXfs>
  <cellXfs count="734">
    <xf numFmtId="0" fontId="0" fillId="0" borderId="0" xfId="0">
      <alignment vertical="center"/>
    </xf>
    <xf numFmtId="0" fontId="4" fillId="0" borderId="0" xfId="0" applyFont="1" applyAlignment="1">
      <alignment horizontal="right" vertical="center"/>
    </xf>
    <xf numFmtId="0" fontId="9" fillId="0" borderId="0" xfId="0" applyFont="1" applyAlignment="1">
      <alignment vertical="top"/>
    </xf>
    <xf numFmtId="0" fontId="4" fillId="0" borderId="0" xfId="0" applyFont="1">
      <alignment vertical="center"/>
    </xf>
    <xf numFmtId="0" fontId="0" fillId="0" borderId="1" xfId="0" applyBorder="1" applyAlignment="1">
      <alignment vertical="center" wrapText="1"/>
    </xf>
    <xf numFmtId="0" fontId="7"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7" fillId="0" borderId="0" xfId="2" applyFont="1" applyAlignment="1">
      <alignment horizontal="left"/>
    </xf>
    <xf numFmtId="0" fontId="12" fillId="0" borderId="0" xfId="4" applyFont="1"/>
    <xf numFmtId="0" fontId="4" fillId="0" borderId="0" xfId="4" applyFont="1"/>
    <xf numFmtId="0" fontId="4" fillId="0" borderId="0" xfId="4" applyFont="1" applyProtection="1">
      <protection hidden="1"/>
    </xf>
    <xf numFmtId="0" fontId="4" fillId="0" borderId="0" xfId="4" applyFont="1" applyAlignment="1">
      <alignment horizontal="right" vertical="center"/>
    </xf>
    <xf numFmtId="0" fontId="4" fillId="0" borderId="0" xfId="4" applyFont="1" applyAlignment="1">
      <alignment horizontal="left"/>
    </xf>
    <xf numFmtId="0" fontId="4" fillId="0" borderId="9" xfId="4" applyFont="1" applyBorder="1"/>
    <xf numFmtId="0" fontId="16" fillId="0" borderId="0" xfId="4" applyFont="1"/>
    <xf numFmtId="0" fontId="4" fillId="0" borderId="10" xfId="4" applyFont="1" applyBorder="1"/>
    <xf numFmtId="0" fontId="4" fillId="0" borderId="10" xfId="4" applyFont="1" applyBorder="1" applyAlignment="1">
      <alignment horizontal="left" vertical="center"/>
    </xf>
    <xf numFmtId="0" fontId="4" fillId="0" borderId="10" xfId="4" applyFont="1" applyBorder="1" applyAlignment="1">
      <alignment horizontal="right" vertical="center"/>
    </xf>
    <xf numFmtId="0" fontId="4" fillId="0" borderId="10" xfId="4" applyFont="1" applyBorder="1" applyAlignment="1">
      <alignment vertical="center"/>
    </xf>
    <xf numFmtId="0" fontId="4" fillId="0" borderId="11" xfId="4" applyFont="1" applyBorder="1" applyAlignment="1">
      <alignment horizontal="left" vertical="center"/>
    </xf>
    <xf numFmtId="0" fontId="4" fillId="0" borderId="1" xfId="4" applyFont="1" applyBorder="1"/>
    <xf numFmtId="0" fontId="4" fillId="0" borderId="1" xfId="4" applyFont="1" applyBorder="1" applyAlignment="1">
      <alignment horizontal="left" vertical="center"/>
    </xf>
    <xf numFmtId="0" fontId="4" fillId="0" borderId="1" xfId="4" applyFont="1" applyBorder="1" applyAlignment="1">
      <alignment horizontal="right" vertical="center"/>
    </xf>
    <xf numFmtId="0" fontId="4" fillId="0" borderId="1" xfId="4" applyFont="1" applyBorder="1" applyAlignment="1">
      <alignment vertical="center"/>
    </xf>
    <xf numFmtId="0" fontId="4" fillId="0" borderId="12" xfId="4" applyFont="1" applyBorder="1" applyAlignment="1">
      <alignment horizontal="left" vertical="center"/>
    </xf>
    <xf numFmtId="0" fontId="4" fillId="0" borderId="0" xfId="4" applyFont="1" applyAlignment="1">
      <alignment vertical="top"/>
    </xf>
    <xf numFmtId="0" fontId="4" fillId="0" borderId="13" xfId="4" applyFont="1" applyBorder="1" applyAlignment="1">
      <alignment vertical="top"/>
    </xf>
    <xf numFmtId="0" fontId="4" fillId="0" borderId="9" xfId="4" applyFont="1" applyBorder="1" applyAlignment="1">
      <alignment vertical="top"/>
    </xf>
    <xf numFmtId="0" fontId="4" fillId="0" borderId="14" xfId="4" applyFont="1" applyBorder="1" applyAlignment="1">
      <alignment vertical="top"/>
    </xf>
    <xf numFmtId="0" fontId="4" fillId="0" borderId="0" xfId="4" applyFont="1" applyAlignment="1">
      <alignment horizontal="right"/>
    </xf>
    <xf numFmtId="38" fontId="18" fillId="0" borderId="0" xfId="1" applyFont="1" applyAlignment="1">
      <alignment horizontal="left" vertical="center"/>
    </xf>
    <xf numFmtId="38" fontId="4" fillId="0" borderId="0" xfId="1" applyFont="1" applyAlignment="1">
      <alignment vertical="center" wrapText="1"/>
    </xf>
    <xf numFmtId="38" fontId="4" fillId="0" borderId="0" xfId="1" applyFont="1" applyFill="1" applyAlignment="1">
      <alignment vertical="center" wrapText="1"/>
    </xf>
    <xf numFmtId="38" fontId="4" fillId="0" borderId="0" xfId="1" applyFont="1" applyFill="1" applyAlignment="1">
      <alignment horizontal="centerContinuous" vertical="center" wrapText="1"/>
    </xf>
    <xf numFmtId="38" fontId="10" fillId="0" borderId="0" xfId="1" applyFont="1" applyBorder="1" applyAlignment="1">
      <alignment horizontal="right" vertical="top" shrinkToFit="1"/>
    </xf>
    <xf numFmtId="38" fontId="4" fillId="0" borderId="11" xfId="1" applyFont="1" applyBorder="1" applyAlignment="1">
      <alignment vertical="center" wrapText="1"/>
    </xf>
    <xf numFmtId="38" fontId="4" fillId="0" borderId="15" xfId="1" applyFont="1" applyBorder="1" applyAlignment="1">
      <alignment horizontal="center" vertical="center" wrapText="1"/>
    </xf>
    <xf numFmtId="38" fontId="0" fillId="0" borderId="16" xfId="1" applyFont="1" applyBorder="1" applyAlignment="1">
      <alignment vertical="center" wrapText="1"/>
    </xf>
    <xf numFmtId="38" fontId="0" fillId="0" borderId="17" xfId="1" applyFont="1" applyBorder="1" applyAlignment="1">
      <alignment vertical="center" wrapText="1"/>
    </xf>
    <xf numFmtId="38" fontId="4" fillId="0" borderId="17" xfId="1" applyFont="1" applyBorder="1" applyAlignment="1">
      <alignment vertical="center" wrapText="1"/>
    </xf>
    <xf numFmtId="38" fontId="4" fillId="0" borderId="18" xfId="1" applyFont="1" applyBorder="1" applyAlignment="1">
      <alignment vertical="center" wrapText="1"/>
    </xf>
    <xf numFmtId="38" fontId="4" fillId="0" borderId="9" xfId="1" applyFont="1" applyBorder="1" applyAlignment="1">
      <alignment vertical="center" wrapText="1"/>
    </xf>
    <xf numFmtId="38" fontId="4" fillId="0" borderId="19" xfId="1" applyFont="1" applyBorder="1" applyAlignment="1">
      <alignment horizontal="center" vertical="center" shrinkToFit="1"/>
    </xf>
    <xf numFmtId="38" fontId="4" fillId="0" borderId="20" xfId="1" applyFont="1" applyBorder="1" applyAlignment="1">
      <alignment vertical="center" wrapText="1"/>
    </xf>
    <xf numFmtId="38" fontId="4" fillId="0" borderId="0" xfId="1" applyFont="1" applyBorder="1" applyAlignment="1">
      <alignment vertical="center" wrapText="1"/>
    </xf>
    <xf numFmtId="38" fontId="4" fillId="0" borderId="21" xfId="1" applyFont="1" applyBorder="1" applyAlignment="1">
      <alignment vertical="center" wrapText="1"/>
    </xf>
    <xf numFmtId="38" fontId="4" fillId="0" borderId="7" xfId="1" applyFont="1" applyBorder="1" applyAlignment="1">
      <alignment vertical="center" wrapText="1"/>
    </xf>
    <xf numFmtId="38" fontId="4" fillId="0" borderId="22" xfId="1" applyFont="1" applyBorder="1" applyAlignment="1">
      <alignment vertical="center" wrapText="1"/>
    </xf>
    <xf numFmtId="38" fontId="4" fillId="0" borderId="23" xfId="1" applyFont="1" applyBorder="1" applyAlignment="1">
      <alignment vertical="center" wrapText="1"/>
    </xf>
    <xf numFmtId="38" fontId="4" fillId="0" borderId="0" xfId="1" applyFont="1" applyAlignment="1">
      <alignment horizontal="center" vertical="center" wrapText="1"/>
    </xf>
    <xf numFmtId="38" fontId="0" fillId="0" borderId="24" xfId="1" applyFont="1" applyBorder="1" applyAlignment="1">
      <alignment vertical="center" wrapText="1"/>
    </xf>
    <xf numFmtId="38" fontId="0" fillId="0" borderId="23" xfId="1" applyFont="1" applyBorder="1" applyAlignment="1">
      <alignment vertical="center" wrapText="1"/>
    </xf>
    <xf numFmtId="38" fontId="4" fillId="0" borderId="25" xfId="1" applyFont="1" applyBorder="1" applyAlignment="1">
      <alignment vertical="center" wrapText="1"/>
    </xf>
    <xf numFmtId="38" fontId="4" fillId="0" borderId="9" xfId="1" applyFont="1" applyBorder="1" applyAlignment="1">
      <alignment horizontal="left"/>
    </xf>
    <xf numFmtId="38" fontId="4" fillId="0" borderId="9" xfId="1" applyFont="1" applyBorder="1" applyAlignment="1">
      <alignment horizontal="center"/>
    </xf>
    <xf numFmtId="38" fontId="0" fillId="0" borderId="0" xfId="1" applyFont="1" applyBorder="1" applyAlignment="1">
      <alignment vertical="center" wrapText="1"/>
    </xf>
    <xf numFmtId="38" fontId="4" fillId="0" borderId="0" xfId="1" applyFont="1" applyBorder="1" applyAlignment="1">
      <alignment horizontal="center"/>
    </xf>
    <xf numFmtId="38" fontId="4" fillId="0" borderId="13" xfId="1" applyFont="1" applyBorder="1" applyAlignment="1">
      <alignment vertical="center" wrapText="1"/>
    </xf>
    <xf numFmtId="38" fontId="4" fillId="0" borderId="0" xfId="1" applyFont="1" applyAlignment="1"/>
    <xf numFmtId="38" fontId="4" fillId="0" borderId="0" xfId="1" applyFont="1" applyAlignment="1">
      <alignment vertical="center"/>
    </xf>
    <xf numFmtId="38" fontId="0" fillId="0" borderId="0" xfId="1" applyFont="1" applyAlignment="1">
      <alignment vertical="center"/>
    </xf>
    <xf numFmtId="38" fontId="4" fillId="0" borderId="0" xfId="1" applyFont="1" applyAlignment="1">
      <alignment horizontal="left" vertical="center"/>
    </xf>
    <xf numFmtId="38" fontId="9" fillId="0" borderId="0" xfId="1" applyFont="1" applyAlignment="1">
      <alignment vertical="center"/>
    </xf>
    <xf numFmtId="0" fontId="4" fillId="0" borderId="0" xfId="2" applyFont="1" applyProtection="1">
      <protection hidden="1"/>
    </xf>
    <xf numFmtId="0" fontId="4" fillId="0" borderId="0" xfId="2" applyFont="1"/>
    <xf numFmtId="0" fontId="16" fillId="0" borderId="0" xfId="3" applyFont="1" applyAlignment="1">
      <alignment horizontal="left"/>
    </xf>
    <xf numFmtId="0" fontId="4" fillId="0" borderId="26" xfId="4" applyFont="1" applyBorder="1"/>
    <xf numFmtId="0" fontId="4" fillId="0" borderId="27" xfId="4" applyFont="1" applyBorder="1"/>
    <xf numFmtId="0" fontId="4" fillId="0" borderId="28" xfId="4" applyFont="1" applyBorder="1"/>
    <xf numFmtId="0" fontId="4" fillId="0" borderId="29" xfId="4" applyFont="1" applyBorder="1"/>
    <xf numFmtId="0" fontId="4" fillId="0" borderId="30" xfId="4" applyFont="1" applyBorder="1"/>
    <xf numFmtId="0" fontId="4" fillId="0" borderId="30" xfId="4" applyFont="1" applyBorder="1" applyAlignment="1">
      <alignment horizontal="right"/>
    </xf>
    <xf numFmtId="0" fontId="4" fillId="0" borderId="31" xfId="4" applyFont="1" applyBorder="1"/>
    <xf numFmtId="0" fontId="4" fillId="0" borderId="32" xfId="4" applyFont="1" applyBorder="1"/>
    <xf numFmtId="38" fontId="0" fillId="0" borderId="0" xfId="1" applyFont="1" applyBorder="1" applyAlignment="1">
      <alignment horizontal="left" vertical="center"/>
    </xf>
    <xf numFmtId="38" fontId="0" fillId="0" borderId="0" xfId="1" applyFont="1" applyAlignment="1">
      <alignment horizontal="left" vertical="center"/>
    </xf>
    <xf numFmtId="38" fontId="15" fillId="0" borderId="0" xfId="1" applyFont="1" applyAlignment="1"/>
    <xf numFmtId="38" fontId="4" fillId="0" borderId="0" xfId="1" applyFont="1" applyFill="1" applyAlignment="1">
      <alignment horizontal="center" vertical="center"/>
    </xf>
    <xf numFmtId="0" fontId="5" fillId="0" borderId="0" xfId="0" applyFont="1" applyAlignment="1">
      <alignment horizontal="right" vertical="center" shrinkToFit="1"/>
    </xf>
    <xf numFmtId="0" fontId="2" fillId="0" borderId="0" xfId="4"/>
    <xf numFmtId="0" fontId="15" fillId="0" borderId="0" xfId="4" applyFont="1"/>
    <xf numFmtId="0" fontId="0" fillId="0" borderId="0" xfId="0" applyAlignment="1">
      <alignment horizontal="center" vertical="center" shrinkToFit="1"/>
    </xf>
    <xf numFmtId="0" fontId="4" fillId="0" borderId="0" xfId="0" applyFont="1" applyAlignment="1">
      <alignment vertical="center" wrapText="1"/>
    </xf>
    <xf numFmtId="0" fontId="19" fillId="0" borderId="0" xfId="4" applyFont="1"/>
    <xf numFmtId="0" fontId="0" fillId="0" borderId="0" xfId="0" applyAlignment="1">
      <alignment vertical="top" wrapText="1"/>
    </xf>
    <xf numFmtId="38" fontId="10" fillId="0" borderId="0" xfId="1" applyFont="1" applyBorder="1" applyAlignment="1">
      <alignment horizontal="center"/>
    </xf>
    <xf numFmtId="0" fontId="1" fillId="0" borderId="33" xfId="4" applyFont="1" applyBorder="1" applyAlignment="1">
      <alignment horizontal="center"/>
    </xf>
    <xf numFmtId="0" fontId="1" fillId="0" borderId="34" xfId="4" applyFont="1" applyBorder="1" applyAlignment="1">
      <alignment horizontal="center"/>
    </xf>
    <xf numFmtId="0" fontId="7" fillId="0" borderId="0" xfId="4" applyFont="1" applyAlignment="1">
      <alignment horizontal="right"/>
    </xf>
    <xf numFmtId="0" fontId="0" fillId="0" borderId="0" xfId="0" applyAlignment="1">
      <alignment vertical="center" shrinkToFit="1"/>
    </xf>
    <xf numFmtId="0" fontId="0" fillId="0" borderId="0" xfId="0" applyAlignment="1">
      <alignment horizontal="left" wrapText="1"/>
    </xf>
    <xf numFmtId="38" fontId="4" fillId="0" borderId="0" xfId="1" applyFont="1" applyFill="1" applyAlignment="1">
      <alignment horizontal="right" vertical="center" shrinkToFit="1"/>
    </xf>
    <xf numFmtId="38" fontId="4" fillId="0" borderId="0" xfId="1" applyFont="1" applyFill="1" applyAlignment="1">
      <alignment vertical="center" shrinkToFit="1"/>
    </xf>
    <xf numFmtId="0" fontId="5" fillId="0" borderId="0" xfId="0" applyFont="1" applyAlignment="1">
      <alignment vertical="center" wrapText="1" shrinkToFit="1"/>
    </xf>
    <xf numFmtId="0" fontId="4" fillId="0" borderId="0" xfId="0" applyFont="1" applyAlignment="1">
      <alignment horizontal="right"/>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vertical="center"/>
    </xf>
    <xf numFmtId="0" fontId="6" fillId="0" borderId="0" xfId="0" applyFont="1" applyAlignment="1">
      <alignment horizontal="center" vertical="center"/>
    </xf>
    <xf numFmtId="38" fontId="4" fillId="0" borderId="0" xfId="1" applyFont="1" applyFill="1" applyBorder="1" applyAlignment="1">
      <alignment horizontal="right" vertical="center" shrinkToFit="1"/>
    </xf>
    <xf numFmtId="0" fontId="6" fillId="0" borderId="0" xfId="0" applyFont="1" applyAlignment="1">
      <alignment horizontal="center" vertical="center" shrinkToFit="1"/>
    </xf>
    <xf numFmtId="0" fontId="2" fillId="0" borderId="34" xfId="0" applyFont="1" applyBorder="1" applyAlignment="1">
      <alignment horizontal="center"/>
    </xf>
    <xf numFmtId="38" fontId="7" fillId="0" borderId="0" xfId="1" applyFont="1" applyFill="1" applyBorder="1" applyAlignment="1">
      <alignment horizontal="right" vertical="center"/>
    </xf>
    <xf numFmtId="0" fontId="5" fillId="0" borderId="36" xfId="0" applyFont="1" applyBorder="1">
      <alignment vertical="center"/>
    </xf>
    <xf numFmtId="0" fontId="7" fillId="0" borderId="37" xfId="0" applyFont="1" applyBorder="1">
      <alignment vertical="center"/>
    </xf>
    <xf numFmtId="0" fontId="5" fillId="0" borderId="38" xfId="0" applyFont="1" applyBorder="1">
      <alignment vertical="center"/>
    </xf>
    <xf numFmtId="0" fontId="5" fillId="0" borderId="0" xfId="0" applyFont="1" applyAlignment="1">
      <alignment vertical="center" shrinkToFit="1"/>
    </xf>
    <xf numFmtId="0" fontId="7" fillId="0" borderId="39" xfId="0" applyFont="1" applyBorder="1">
      <alignment vertical="center"/>
    </xf>
    <xf numFmtId="0" fontId="4" fillId="0" borderId="1" xfId="0" applyFont="1" applyBorder="1">
      <alignment vertical="center"/>
    </xf>
    <xf numFmtId="0" fontId="0" fillId="0" borderId="0" xfId="0" applyAlignment="1"/>
    <xf numFmtId="38" fontId="0" fillId="0" borderId="0" xfId="1" applyFont="1" applyBorder="1" applyAlignment="1">
      <alignment vertical="center"/>
    </xf>
    <xf numFmtId="38" fontId="0" fillId="0" borderId="0" xfId="1" applyFont="1" applyAlignment="1">
      <alignment vertical="top" wrapText="1"/>
    </xf>
    <xf numFmtId="0" fontId="0" fillId="0" borderId="0" xfId="0" applyAlignment="1">
      <alignment vertical="top"/>
    </xf>
    <xf numFmtId="38" fontId="12" fillId="0" borderId="0" xfId="1" applyFont="1" applyAlignment="1">
      <alignment vertical="center" wrapText="1"/>
    </xf>
    <xf numFmtId="38" fontId="15" fillId="0" borderId="0" xfId="1" applyFont="1" applyAlignment="1">
      <alignment vertical="center" wrapText="1"/>
    </xf>
    <xf numFmtId="38" fontId="15" fillId="0" borderId="0" xfId="1" applyFont="1" applyBorder="1" applyAlignment="1">
      <alignment vertical="center" wrapText="1"/>
    </xf>
    <xf numFmtId="38" fontId="2" fillId="0" borderId="0" xfId="1" applyFont="1" applyFill="1" applyBorder="1" applyAlignment="1">
      <alignment vertical="center"/>
    </xf>
    <xf numFmtId="38" fontId="4" fillId="0" borderId="0" xfId="1" applyFont="1" applyBorder="1" applyAlignment="1">
      <alignment horizontal="right" vertical="center" wrapText="1"/>
    </xf>
    <xf numFmtId="38" fontId="4" fillId="0" borderId="15" xfId="1" applyFont="1" applyBorder="1" applyAlignment="1">
      <alignment vertical="center" wrapText="1"/>
    </xf>
    <xf numFmtId="38" fontId="4" fillId="0" borderId="37" xfId="1" applyFont="1" applyBorder="1" applyAlignment="1">
      <alignment vertical="center" wrapText="1"/>
    </xf>
    <xf numFmtId="38" fontId="20" fillId="0" borderId="0" xfId="1" applyFont="1" applyFill="1" applyBorder="1" applyAlignment="1">
      <alignment vertical="center" wrapText="1"/>
    </xf>
    <xf numFmtId="38" fontId="4" fillId="0" borderId="0" xfId="1" applyFont="1" applyBorder="1" applyAlignment="1">
      <alignment horizontal="center" vertical="center" wrapText="1" shrinkToFit="1"/>
    </xf>
    <xf numFmtId="176" fontId="4" fillId="0" borderId="0" xfId="1" applyNumberFormat="1" applyFont="1" applyFill="1" applyBorder="1" applyAlignment="1">
      <alignment vertical="center" shrinkToFit="1"/>
    </xf>
    <xf numFmtId="176" fontId="0" fillId="0" borderId="0" xfId="1" applyNumberFormat="1" applyFont="1" applyFill="1" applyBorder="1" applyAlignment="1">
      <alignment vertical="center" shrinkToFit="1"/>
    </xf>
    <xf numFmtId="38" fontId="4" fillId="0" borderId="0" xfId="1" applyFont="1" applyFill="1" applyBorder="1" applyAlignment="1">
      <alignment vertical="center" wrapText="1"/>
    </xf>
    <xf numFmtId="38" fontId="4" fillId="0" borderId="40" xfId="1" applyFont="1" applyBorder="1" applyAlignment="1">
      <alignment vertical="center" wrapText="1"/>
    </xf>
    <xf numFmtId="38" fontId="4" fillId="0" borderId="41" xfId="1" applyFont="1" applyBorder="1" applyAlignment="1">
      <alignment vertical="center" wrapText="1"/>
    </xf>
    <xf numFmtId="38" fontId="4" fillId="0" borderId="35" xfId="1" applyFont="1" applyBorder="1" applyAlignment="1">
      <alignment vertical="center" wrapText="1"/>
    </xf>
    <xf numFmtId="38" fontId="4" fillId="0" borderId="42" xfId="1" applyFont="1" applyBorder="1" applyAlignment="1">
      <alignment vertical="center" wrapText="1"/>
    </xf>
    <xf numFmtId="38" fontId="4" fillId="0" borderId="0" xfId="1" applyFont="1" applyBorder="1" applyAlignment="1">
      <alignment vertical="center" shrinkToFit="1"/>
    </xf>
    <xf numFmtId="38" fontId="0" fillId="0" borderId="0" xfId="1" applyFont="1" applyBorder="1" applyAlignment="1">
      <alignment vertical="top" wrapText="1"/>
    </xf>
    <xf numFmtId="38" fontId="4" fillId="0" borderId="43" xfId="1" applyFont="1" applyBorder="1" applyAlignment="1">
      <alignment vertical="center" wrapText="1"/>
    </xf>
    <xf numFmtId="38" fontId="0" fillId="0" borderId="0" xfId="1" applyFont="1" applyBorder="1" applyAlignment="1">
      <alignment vertical="center" textRotation="255" wrapText="1"/>
    </xf>
    <xf numFmtId="38" fontId="7" fillId="0" borderId="0" xfId="1" applyFont="1" applyBorder="1" applyAlignment="1">
      <alignment vertical="center" wrapText="1"/>
    </xf>
    <xf numFmtId="38" fontId="7" fillId="0" borderId="0" xfId="1" applyFont="1" applyBorder="1" applyAlignment="1">
      <alignment vertical="top" wrapText="1"/>
    </xf>
    <xf numFmtId="38" fontId="5" fillId="0" borderId="0" xfId="1" applyFont="1" applyFill="1" applyAlignment="1">
      <alignment vertical="center"/>
    </xf>
    <xf numFmtId="38" fontId="5" fillId="0" borderId="0" xfId="1" applyFont="1" applyFill="1" applyAlignment="1"/>
    <xf numFmtId="38" fontId="0" fillId="0" borderId="0" xfId="1" applyFont="1" applyFill="1" applyBorder="1" applyAlignment="1">
      <alignment vertical="center"/>
    </xf>
    <xf numFmtId="38" fontId="4" fillId="0" borderId="0" xfId="1" applyFont="1" applyFill="1" applyBorder="1" applyAlignment="1" applyProtection="1">
      <alignment vertical="center" wrapText="1"/>
    </xf>
    <xf numFmtId="38" fontId="24" fillId="0" borderId="0" xfId="1" applyFont="1" applyFill="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19" fillId="0" borderId="44" xfId="4" applyFont="1" applyBorder="1" applyAlignment="1">
      <alignment vertical="top" wrapText="1"/>
    </xf>
    <xf numFmtId="0" fontId="19" fillId="0" borderId="0" xfId="0" applyFont="1" applyAlignment="1">
      <alignment vertical="top" wrapText="1"/>
    </xf>
    <xf numFmtId="0" fontId="22" fillId="0" borderId="44" xfId="4" applyFont="1" applyBorder="1"/>
    <xf numFmtId="38" fontId="4" fillId="0" borderId="45" xfId="1" applyFont="1" applyBorder="1" applyAlignment="1">
      <alignment vertical="center" wrapText="1"/>
    </xf>
    <xf numFmtId="38" fontId="4" fillId="0" borderId="46" xfId="1" applyFont="1" applyBorder="1" applyAlignment="1">
      <alignment horizontal="center" vertical="center" wrapText="1"/>
    </xf>
    <xf numFmtId="0" fontId="5" fillId="0" borderId="17" xfId="0" applyFont="1" applyBorder="1">
      <alignment vertical="center"/>
    </xf>
    <xf numFmtId="0" fontId="7" fillId="0" borderId="47" xfId="0" applyFont="1" applyBorder="1">
      <alignment vertical="center"/>
    </xf>
    <xf numFmtId="0" fontId="7" fillId="0" borderId="23" xfId="0" applyFont="1" applyBorder="1">
      <alignment vertical="center"/>
    </xf>
    <xf numFmtId="0" fontId="7" fillId="0" borderId="35" xfId="0" applyFont="1" applyBorder="1">
      <alignment vertical="center"/>
    </xf>
    <xf numFmtId="0" fontId="5" fillId="0" borderId="23" xfId="0" applyFont="1" applyBorder="1" applyAlignment="1">
      <alignment horizontal="center" vertical="center"/>
    </xf>
    <xf numFmtId="0" fontId="7" fillId="0" borderId="48" xfId="0" applyFont="1" applyBorder="1">
      <alignment vertical="center"/>
    </xf>
    <xf numFmtId="0" fontId="5" fillId="0" borderId="49" xfId="0" applyFont="1" applyBorder="1">
      <alignment vertical="center"/>
    </xf>
    <xf numFmtId="0" fontId="5" fillId="0" borderId="19" xfId="0" applyFont="1" applyBorder="1" applyAlignment="1">
      <alignment vertical="center" shrinkToFit="1"/>
    </xf>
    <xf numFmtId="0" fontId="5" fillId="0" borderId="51" xfId="0" applyFont="1" applyBorder="1" applyAlignment="1">
      <alignment vertical="center" shrinkToFit="1"/>
    </xf>
    <xf numFmtId="0" fontId="5" fillId="0" borderId="39" xfId="0" applyFont="1" applyBorder="1">
      <alignment vertical="center"/>
    </xf>
    <xf numFmtId="0" fontId="5" fillId="0" borderId="53" xfId="0" applyFont="1" applyBorder="1">
      <alignment vertical="center"/>
    </xf>
    <xf numFmtId="0" fontId="4" fillId="0" borderId="54" xfId="4" applyFont="1" applyBorder="1" applyAlignment="1">
      <alignment vertical="center"/>
    </xf>
    <xf numFmtId="0" fontId="2" fillId="0" borderId="56" xfId="4" applyBorder="1" applyAlignment="1">
      <alignment horizontal="center" vertical="center"/>
    </xf>
    <xf numFmtId="0" fontId="4" fillId="0" borderId="54" xfId="0" applyFont="1" applyBorder="1">
      <alignment vertical="center"/>
    </xf>
    <xf numFmtId="0" fontId="4" fillId="0" borderId="10" xfId="0" applyFont="1" applyBorder="1" applyAlignment="1">
      <alignment horizontal="distributed" vertical="center"/>
    </xf>
    <xf numFmtId="0" fontId="4" fillId="0" borderId="44" xfId="4" applyFont="1" applyBorder="1" applyAlignment="1">
      <alignment vertical="top"/>
    </xf>
    <xf numFmtId="49" fontId="4" fillId="0" borderId="0" xfId="0" applyNumberFormat="1" applyFont="1" applyAlignment="1">
      <alignment vertical="top"/>
    </xf>
    <xf numFmtId="0" fontId="4" fillId="0" borderId="57" xfId="4" applyFont="1" applyBorder="1" applyAlignment="1">
      <alignment vertical="top"/>
    </xf>
    <xf numFmtId="0" fontId="4" fillId="0" borderId="0" xfId="0" applyFont="1" applyAlignment="1">
      <alignment horizontal="center" vertical="center"/>
    </xf>
    <xf numFmtId="38" fontId="4" fillId="0" borderId="0" xfId="1" applyFont="1" applyFill="1" applyBorder="1" applyAlignment="1">
      <alignment vertical="center" textRotation="255" wrapText="1"/>
    </xf>
    <xf numFmtId="38" fontId="4" fillId="0" borderId="36" xfId="1" applyFont="1" applyBorder="1" applyAlignment="1">
      <alignment vertical="center" wrapText="1"/>
    </xf>
    <xf numFmtId="38" fontId="2" fillId="0" borderId="0" xfId="1" applyFont="1" applyAlignment="1">
      <alignment vertical="top"/>
    </xf>
    <xf numFmtId="38" fontId="7" fillId="0" borderId="29" xfId="1" applyFont="1" applyBorder="1" applyAlignment="1">
      <alignment vertical="top" wrapText="1"/>
    </xf>
    <xf numFmtId="38" fontId="0" fillId="0" borderId="58" xfId="1" applyFont="1" applyBorder="1" applyAlignment="1">
      <alignment vertical="center" wrapText="1"/>
    </xf>
    <xf numFmtId="38" fontId="4" fillId="0" borderId="44" xfId="1" applyFont="1" applyBorder="1" applyAlignment="1">
      <alignment vertical="center" wrapText="1"/>
    </xf>
    <xf numFmtId="38" fontId="15" fillId="0" borderId="38" xfId="1" applyFont="1" applyBorder="1" applyAlignment="1">
      <alignment vertical="center" wrapText="1"/>
    </xf>
    <xf numFmtId="38" fontId="4" fillId="0" borderId="38" xfId="1" applyFont="1" applyBorder="1" applyAlignment="1">
      <alignment vertical="center" wrapText="1"/>
    </xf>
    <xf numFmtId="0" fontId="0" fillId="0" borderId="59" xfId="0" applyBorder="1">
      <alignment vertical="center"/>
    </xf>
    <xf numFmtId="38" fontId="4" fillId="0" borderId="60" xfId="1" applyFont="1" applyBorder="1" applyAlignment="1">
      <alignment vertical="center" wrapText="1"/>
    </xf>
    <xf numFmtId="38" fontId="4" fillId="0" borderId="61" xfId="1" applyFont="1" applyBorder="1" applyAlignment="1">
      <alignment vertical="center" wrapText="1"/>
    </xf>
    <xf numFmtId="38" fontId="12" fillId="0" borderId="62" xfId="1" applyFont="1" applyBorder="1" applyAlignment="1">
      <alignment vertical="center" wrapText="1"/>
    </xf>
    <xf numFmtId="0" fontId="5" fillId="0" borderId="63" xfId="0" applyFont="1" applyBorder="1" applyAlignment="1">
      <alignment vertical="center" shrinkToFit="1"/>
    </xf>
    <xf numFmtId="0" fontId="5" fillId="0" borderId="57" xfId="0" applyFont="1" applyBorder="1" applyAlignment="1">
      <alignment horizontal="left" vertical="center" wrapText="1" shrinkToFit="1"/>
    </xf>
    <xf numFmtId="0" fontId="5" fillId="0" borderId="64" xfId="0" applyFont="1" applyBorder="1" applyAlignment="1">
      <alignment horizontal="left" vertical="center" wrapText="1" shrinkToFit="1"/>
    </xf>
    <xf numFmtId="0" fontId="5" fillId="0" borderId="65" xfId="0" applyFont="1" applyBorder="1" applyAlignment="1">
      <alignment horizontal="left" vertical="center" shrinkToFit="1"/>
    </xf>
    <xf numFmtId="0" fontId="5" fillId="0" borderId="6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69" xfId="0" applyFont="1" applyBorder="1">
      <alignment vertical="center"/>
    </xf>
    <xf numFmtId="0" fontId="5" fillId="0" borderId="1" xfId="0" applyFont="1" applyBorder="1">
      <alignment vertical="center"/>
    </xf>
    <xf numFmtId="0" fontId="5" fillId="0" borderId="52" xfId="0" applyFont="1" applyBorder="1">
      <alignment vertical="center"/>
    </xf>
    <xf numFmtId="49" fontId="5" fillId="0" borderId="56" xfId="0" applyNumberFormat="1" applyFont="1" applyBorder="1">
      <alignment vertical="center"/>
    </xf>
    <xf numFmtId="0" fontId="5" fillId="0" borderId="56" xfId="0" applyFont="1" applyBorder="1" applyAlignment="1">
      <alignment vertical="center" shrinkToFit="1"/>
    </xf>
    <xf numFmtId="49" fontId="5" fillId="0" borderId="70" xfId="0" applyNumberFormat="1" applyFont="1" applyBorder="1">
      <alignment vertical="center"/>
    </xf>
    <xf numFmtId="0" fontId="5" fillId="0" borderId="56" xfId="0" applyFont="1" applyBorder="1">
      <alignment vertical="center"/>
    </xf>
    <xf numFmtId="0" fontId="0" fillId="0" borderId="4" xfId="0" applyBorder="1" applyAlignment="1">
      <alignment horizontal="center" vertical="center" wrapText="1"/>
    </xf>
    <xf numFmtId="0" fontId="4" fillId="0" borderId="11" xfId="0" applyFont="1" applyBorder="1" applyAlignment="1">
      <alignment vertical="center" wrapText="1" shrinkToFit="1"/>
    </xf>
    <xf numFmtId="0" fontId="7" fillId="0" borderId="53" xfId="0" applyFont="1" applyBorder="1">
      <alignment vertical="center"/>
    </xf>
    <xf numFmtId="0" fontId="5" fillId="0" borderId="70" xfId="0" applyFont="1" applyBorder="1">
      <alignment vertical="center"/>
    </xf>
    <xf numFmtId="0" fontId="5" fillId="0" borderId="71" xfId="0" applyFont="1" applyBorder="1">
      <alignment vertical="center"/>
    </xf>
    <xf numFmtId="0" fontId="5" fillId="0" borderId="57" xfId="0" applyFont="1" applyBorder="1" applyAlignment="1">
      <alignment vertical="center" shrinkToFit="1"/>
    </xf>
    <xf numFmtId="0" fontId="5" fillId="0" borderId="73" xfId="0" applyFont="1" applyBorder="1">
      <alignment vertical="center"/>
    </xf>
    <xf numFmtId="0" fontId="4" fillId="0" borderId="0" xfId="4" applyFont="1" applyAlignment="1">
      <alignment horizontal="center"/>
    </xf>
    <xf numFmtId="0" fontId="0" fillId="0" borderId="1" xfId="0" applyBorder="1">
      <alignment vertical="center"/>
    </xf>
    <xf numFmtId="0" fontId="0" fillId="0" borderId="44" xfId="4" applyFont="1" applyBorder="1" applyAlignment="1">
      <alignment vertical="top"/>
    </xf>
    <xf numFmtId="0" fontId="6" fillId="0" borderId="74" xfId="0" applyFont="1" applyBorder="1" applyAlignment="1">
      <alignment horizontal="center" vertical="center"/>
    </xf>
    <xf numFmtId="0" fontId="6" fillId="0" borderId="61" xfId="0" applyFont="1" applyBorder="1" applyAlignment="1">
      <alignment horizontal="center" vertical="center"/>
    </xf>
    <xf numFmtId="0" fontId="0" fillId="0" borderId="0" xfId="0" applyAlignment="1">
      <alignment horizontal="left" vertical="center"/>
    </xf>
    <xf numFmtId="0" fontId="4" fillId="0" borderId="0" xfId="4" applyFont="1" applyAlignment="1">
      <alignment wrapText="1"/>
    </xf>
    <xf numFmtId="38" fontId="4" fillId="0" borderId="0" xfId="1" applyFont="1" applyBorder="1" applyAlignment="1">
      <alignment horizontal="left"/>
    </xf>
    <xf numFmtId="38" fontId="0" fillId="0" borderId="0" xfId="1" applyFont="1" applyBorder="1">
      <alignment vertical="center"/>
    </xf>
    <xf numFmtId="0" fontId="2" fillId="0" borderId="75" xfId="4" applyBorder="1" applyAlignment="1">
      <alignment horizontal="center" vertical="center"/>
    </xf>
    <xf numFmtId="177" fontId="4" fillId="0" borderId="11" xfId="1" applyNumberFormat="1" applyFont="1" applyFill="1" applyBorder="1" applyAlignment="1">
      <alignment vertical="center"/>
    </xf>
    <xf numFmtId="178" fontId="0" fillId="0" borderId="0" xfId="0" applyNumberFormat="1" applyAlignment="1">
      <alignment vertical="center" shrinkToFit="1"/>
    </xf>
    <xf numFmtId="178" fontId="4" fillId="0" borderId="0" xfId="1" applyNumberFormat="1" applyFont="1" applyFill="1" applyAlignment="1">
      <alignment vertical="center" shrinkToFit="1"/>
    </xf>
    <xf numFmtId="0" fontId="6" fillId="2" borderId="35" xfId="4" applyFont="1" applyFill="1" applyBorder="1" applyAlignment="1" applyProtection="1">
      <alignment horizontal="center" vertical="center"/>
      <protection locked="0"/>
    </xf>
    <xf numFmtId="0" fontId="6" fillId="2" borderId="25" xfId="4" applyFont="1" applyFill="1" applyBorder="1" applyAlignment="1" applyProtection="1">
      <alignment horizontal="center" vertical="center"/>
      <protection locked="0"/>
    </xf>
    <xf numFmtId="0" fontId="5" fillId="0" borderId="17" xfId="0" applyFont="1" applyBorder="1" applyAlignment="1">
      <alignment vertical="center" shrinkToFit="1"/>
    </xf>
    <xf numFmtId="40" fontId="4" fillId="0" borderId="20" xfId="1" applyNumberFormat="1" applyFont="1" applyBorder="1" applyAlignment="1">
      <alignment vertical="center" wrapText="1"/>
    </xf>
    <xf numFmtId="181" fontId="4" fillId="3" borderId="19" xfId="1" applyNumberFormat="1" applyFont="1" applyFill="1" applyBorder="1" applyAlignment="1" applyProtection="1">
      <alignment vertical="center" shrinkToFit="1"/>
      <protection locked="0"/>
    </xf>
    <xf numFmtId="40" fontId="4" fillId="0" borderId="19" xfId="1" applyNumberFormat="1" applyFont="1" applyFill="1" applyBorder="1" applyAlignment="1">
      <alignment horizontal="right" vertical="center"/>
    </xf>
    <xf numFmtId="38" fontId="4" fillId="0" borderId="19" xfId="1" applyFont="1" applyBorder="1" applyAlignment="1">
      <alignment horizontal="center" vertical="center" wrapText="1"/>
    </xf>
    <xf numFmtId="38" fontId="12" fillId="0" borderId="97" xfId="1" applyFont="1" applyBorder="1" applyAlignment="1">
      <alignment vertical="center" wrapText="1"/>
    </xf>
    <xf numFmtId="0" fontId="0" fillId="0" borderId="7" xfId="0" applyBorder="1">
      <alignment vertical="center"/>
    </xf>
    <xf numFmtId="38" fontId="15" fillId="0" borderId="22" xfId="1" applyFont="1" applyBorder="1" applyAlignment="1">
      <alignment vertical="center" wrapText="1"/>
    </xf>
    <xf numFmtId="38" fontId="12" fillId="0" borderId="22" xfId="1" applyFont="1" applyBorder="1" applyAlignment="1">
      <alignment vertical="center" wrapText="1"/>
    </xf>
    <xf numFmtId="38" fontId="15" fillId="0" borderId="41" xfId="1" applyFont="1" applyBorder="1" applyAlignment="1">
      <alignment vertical="center" wrapText="1"/>
    </xf>
    <xf numFmtId="38" fontId="15" fillId="0" borderId="18" xfId="1" applyFont="1" applyBorder="1" applyAlignment="1">
      <alignment vertical="center" wrapText="1"/>
    </xf>
    <xf numFmtId="38" fontId="12" fillId="0" borderId="41" xfId="1" applyFont="1" applyBorder="1" applyAlignment="1">
      <alignment vertical="center" wrapText="1"/>
    </xf>
    <xf numFmtId="38" fontId="12" fillId="0" borderId="18" xfId="1" applyFont="1" applyBorder="1" applyAlignment="1">
      <alignment vertical="center" wrapText="1"/>
    </xf>
    <xf numFmtId="38" fontId="4" fillId="0" borderId="98" xfId="1" applyFont="1" applyBorder="1" applyAlignment="1">
      <alignment vertical="center" wrapText="1"/>
    </xf>
    <xf numFmtId="38" fontId="4" fillId="0" borderId="53" xfId="1" applyFont="1" applyBorder="1" applyAlignment="1">
      <alignment vertical="center" wrapText="1"/>
    </xf>
    <xf numFmtId="38" fontId="4" fillId="0" borderId="99" xfId="1" applyFont="1" applyBorder="1" applyAlignment="1">
      <alignment vertical="center" wrapText="1"/>
    </xf>
    <xf numFmtId="0" fontId="0" fillId="0" borderId="22" xfId="0" applyBorder="1">
      <alignment vertical="center"/>
    </xf>
    <xf numFmtId="38" fontId="4" fillId="0" borderId="97" xfId="1" applyFont="1" applyBorder="1" applyAlignment="1">
      <alignment vertical="center" wrapText="1"/>
    </xf>
    <xf numFmtId="38" fontId="0" fillId="0" borderId="22" xfId="1" applyFont="1" applyBorder="1" applyAlignment="1">
      <alignment vertical="center"/>
    </xf>
    <xf numFmtId="38" fontId="0" fillId="0" borderId="100" xfId="1" applyFont="1" applyBorder="1" applyAlignment="1">
      <alignment vertical="center"/>
    </xf>
    <xf numFmtId="38" fontId="0" fillId="0" borderId="43" xfId="1" applyFont="1" applyBorder="1" applyAlignment="1">
      <alignment vertical="center"/>
    </xf>
    <xf numFmtId="38" fontId="0" fillId="0" borderId="18" xfId="1" applyFont="1" applyBorder="1" applyAlignment="1">
      <alignment vertical="center"/>
    </xf>
    <xf numFmtId="38" fontId="0" fillId="0" borderId="101" xfId="1" applyFont="1" applyBorder="1" applyAlignment="1">
      <alignment vertical="center"/>
    </xf>
    <xf numFmtId="38" fontId="27" fillId="0" borderId="38" xfId="1" applyFont="1" applyBorder="1" applyAlignment="1"/>
    <xf numFmtId="38" fontId="27" fillId="0" borderId="0" xfId="1" applyFont="1" applyBorder="1" applyAlignment="1">
      <alignment vertical="center"/>
    </xf>
    <xf numFmtId="0" fontId="28" fillId="0" borderId="0" xfId="4" applyFont="1"/>
    <xf numFmtId="0" fontId="29" fillId="0" borderId="0" xfId="0" applyFont="1">
      <alignment vertical="center"/>
    </xf>
    <xf numFmtId="0" fontId="29" fillId="0" borderId="0" xfId="4" applyFont="1"/>
    <xf numFmtId="0" fontId="5" fillId="0" borderId="11" xfId="0" applyFont="1" applyBorder="1" applyAlignment="1">
      <alignment vertical="center" wrapText="1" shrinkToFit="1"/>
    </xf>
    <xf numFmtId="0" fontId="2" fillId="4" borderId="25" xfId="0" applyFont="1" applyFill="1" applyBorder="1" applyAlignment="1">
      <alignment horizontal="center" vertical="center"/>
    </xf>
    <xf numFmtId="181" fontId="4" fillId="4" borderId="19" xfId="1" applyNumberFormat="1" applyFont="1" applyFill="1" applyBorder="1" applyAlignment="1">
      <alignment vertical="center" shrinkToFit="1"/>
    </xf>
    <xf numFmtId="0" fontId="17" fillId="0" borderId="0" xfId="0" applyFont="1">
      <alignment vertical="center"/>
    </xf>
    <xf numFmtId="0" fontId="1" fillId="0" borderId="0" xfId="4" applyFont="1"/>
    <xf numFmtId="0" fontId="2" fillId="0" borderId="9" xfId="0" applyFont="1" applyBorder="1" applyAlignment="1">
      <alignment vertical="center" shrinkToFit="1"/>
    </xf>
    <xf numFmtId="0" fontId="4" fillId="0" borderId="14" xfId="0" applyFont="1" applyBorder="1" applyAlignment="1">
      <alignment horizontal="center" vertical="center" shrinkToFit="1"/>
    </xf>
    <xf numFmtId="0" fontId="4" fillId="0" borderId="11" xfId="4" applyFont="1" applyBorder="1" applyAlignment="1">
      <alignment vertical="center" wrapText="1"/>
    </xf>
    <xf numFmtId="176" fontId="4" fillId="0" borderId="0" xfId="1" applyNumberFormat="1" applyFont="1" applyFill="1" applyBorder="1" applyAlignment="1" applyProtection="1">
      <alignment vertical="center" shrinkToFit="1"/>
    </xf>
    <xf numFmtId="38" fontId="20" fillId="0" borderId="0" xfId="1" applyFont="1" applyFill="1" applyBorder="1" applyAlignment="1" applyProtection="1">
      <alignment vertical="center" wrapText="1"/>
    </xf>
    <xf numFmtId="38" fontId="24" fillId="0" borderId="0" xfId="1" applyFont="1" applyFill="1" applyBorder="1" applyAlignment="1" applyProtection="1">
      <alignment vertical="center" wrapText="1"/>
    </xf>
    <xf numFmtId="0" fontId="4" fillId="0" borderId="9" xfId="0" applyFont="1" applyBorder="1" applyAlignment="1">
      <alignment vertical="center" shrinkToFit="1"/>
    </xf>
    <xf numFmtId="0" fontId="0" fillId="0" borderId="9" xfId="0" applyBorder="1" applyAlignment="1">
      <alignment vertical="center" shrinkToFit="1"/>
    </xf>
    <xf numFmtId="0" fontId="2" fillId="0" borderId="1" xfId="4" applyBorder="1" applyAlignment="1">
      <alignment vertical="center" wrapText="1"/>
    </xf>
    <xf numFmtId="0" fontId="2" fillId="0" borderId="1" xfId="0" applyFont="1" applyBorder="1" applyAlignment="1">
      <alignment vertical="center" wrapText="1"/>
    </xf>
    <xf numFmtId="0" fontId="1" fillId="0" borderId="0" xfId="2"/>
    <xf numFmtId="0" fontId="0" fillId="0" borderId="0" xfId="0" applyAlignment="1">
      <alignment horizontal="left" vertical="center" wrapText="1" indent="2"/>
    </xf>
    <xf numFmtId="0" fontId="31" fillId="0" borderId="0" xfId="4" applyFont="1" applyProtection="1">
      <protection hidden="1"/>
    </xf>
    <xf numFmtId="0" fontId="32" fillId="0" borderId="0" xfId="4" applyFont="1"/>
    <xf numFmtId="0" fontId="31" fillId="0" borderId="0" xfId="4" applyFont="1"/>
    <xf numFmtId="0" fontId="33" fillId="0" borderId="0" xfId="4" applyFont="1"/>
    <xf numFmtId="0" fontId="34" fillId="0" borderId="0" xfId="4" applyFont="1"/>
    <xf numFmtId="0" fontId="35" fillId="0" borderId="0" xfId="4" applyFont="1"/>
    <xf numFmtId="0" fontId="19" fillId="0" borderId="0" xfId="4" applyFont="1" applyAlignment="1">
      <alignment vertical="top" wrapText="1"/>
    </xf>
    <xf numFmtId="0" fontId="4" fillId="0" borderId="1" xfId="4" applyFont="1" applyBorder="1" applyAlignment="1">
      <alignment vertical="center" wrapText="1"/>
    </xf>
    <xf numFmtId="40" fontId="4" fillId="0" borderId="1" xfId="1" applyNumberFormat="1" applyFont="1" applyFill="1" applyBorder="1" applyAlignment="1" applyProtection="1">
      <alignment horizontal="right" vertical="center"/>
    </xf>
    <xf numFmtId="0" fontId="4" fillId="0" borderId="12" xfId="4" applyFont="1" applyBorder="1" applyAlignment="1">
      <alignment vertical="center" wrapText="1"/>
    </xf>
    <xf numFmtId="0" fontId="4" fillId="0" borderId="44" xfId="4" applyFont="1" applyBorder="1" applyAlignment="1">
      <alignment horizontal="left" vertical="center"/>
    </xf>
    <xf numFmtId="0" fontId="1" fillId="0" borderId="57" xfId="4" applyFont="1" applyBorder="1" applyAlignment="1">
      <alignment horizontal="center" vertical="center"/>
    </xf>
    <xf numFmtId="40" fontId="4" fillId="0" borderId="9" xfId="1" applyNumberFormat="1" applyFont="1" applyFill="1" applyBorder="1" applyAlignment="1" applyProtection="1">
      <alignment horizontal="right" vertical="center"/>
    </xf>
    <xf numFmtId="0" fontId="4" fillId="0" borderId="14" xfId="4" applyFont="1" applyBorder="1" applyAlignment="1">
      <alignment vertical="center" wrapText="1"/>
    </xf>
    <xf numFmtId="0" fontId="4" fillId="0" borderId="1" xfId="4" applyFont="1" applyBorder="1" applyAlignment="1">
      <alignment horizontal="center" vertical="center" wrapText="1"/>
    </xf>
    <xf numFmtId="40" fontId="4" fillId="8" borderId="1" xfId="1" applyNumberFormat="1" applyFont="1" applyFill="1" applyBorder="1" applyAlignment="1" applyProtection="1">
      <alignment horizontal="right" vertical="center"/>
      <protection locked="0"/>
    </xf>
    <xf numFmtId="0" fontId="4" fillId="0" borderId="1" xfId="4" applyFont="1" applyBorder="1" applyAlignment="1">
      <alignment horizontal="distributed" vertical="center"/>
    </xf>
    <xf numFmtId="0" fontId="4" fillId="0" borderId="10" xfId="4" applyFont="1" applyBorder="1" applyAlignment="1" applyProtection="1">
      <alignment vertical="center"/>
      <protection locked="0"/>
    </xf>
    <xf numFmtId="0" fontId="1" fillId="0" borderId="10" xfId="0" applyFont="1" applyBorder="1" applyAlignment="1">
      <alignment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4" xfId="4" applyFont="1" applyBorder="1" applyAlignment="1">
      <alignment horizontal="distributed" vertical="center"/>
    </xf>
    <xf numFmtId="0" fontId="4" fillId="0" borderId="56" xfId="4" applyFont="1" applyBorder="1" applyAlignment="1">
      <alignment horizontal="distributed" vertical="center"/>
    </xf>
    <xf numFmtId="0" fontId="4" fillId="0" borderId="1" xfId="0" applyFont="1" applyBorder="1" applyAlignment="1" applyProtection="1">
      <alignment horizontal="center" vertical="center" wrapText="1"/>
      <protection locked="0"/>
    </xf>
    <xf numFmtId="0" fontId="4" fillId="0" borderId="1" xfId="4"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57" xfId="4" applyFont="1" applyBorder="1" applyAlignment="1">
      <alignment horizontal="distributed" vertical="center"/>
    </xf>
    <xf numFmtId="38" fontId="1" fillId="0" borderId="0" xfId="1" applyFont="1" applyFill="1" applyBorder="1" applyAlignment="1">
      <alignment vertical="center"/>
    </xf>
    <xf numFmtId="0" fontId="0" fillId="0" borderId="10" xfId="0" applyBorder="1" applyAlignment="1">
      <alignment vertical="center" shrinkToFit="1"/>
    </xf>
    <xf numFmtId="0" fontId="0" fillId="0" borderId="10" xfId="0" applyBorder="1" applyAlignment="1">
      <alignment horizontal="center" vertical="center" shrinkToFit="1"/>
    </xf>
    <xf numFmtId="0" fontId="4" fillId="0" borderId="19" xfId="4" applyFont="1" applyBorder="1" applyAlignment="1">
      <alignment horizontal="center" vertical="center"/>
    </xf>
    <xf numFmtId="0" fontId="4" fillId="0" borderId="11" xfId="0" applyFont="1" applyBorder="1" applyAlignment="1">
      <alignment horizontal="left" vertical="center" wrapText="1"/>
    </xf>
    <xf numFmtId="0" fontId="4" fillId="0" borderId="54" xfId="4" applyFont="1" applyBorder="1" applyAlignment="1">
      <alignment horizontal="distributed" vertical="center"/>
    </xf>
    <xf numFmtId="0" fontId="4" fillId="0" borderId="12" xfId="0" applyFont="1" applyBorder="1" applyAlignment="1">
      <alignment vertical="center" wrapText="1"/>
    </xf>
    <xf numFmtId="0" fontId="4" fillId="0" borderId="10" xfId="0" applyFont="1" applyBorder="1" applyAlignment="1">
      <alignment horizontal="left" vertical="center"/>
    </xf>
    <xf numFmtId="0" fontId="4" fillId="0" borderId="13" xfId="4" applyFont="1" applyBorder="1" applyAlignment="1">
      <alignment horizontal="distributed" vertical="center"/>
    </xf>
    <xf numFmtId="0" fontId="4" fillId="0" borderId="1" xfId="0" applyFont="1" applyBorder="1" applyAlignment="1">
      <alignment horizontal="center" vertical="center" wrapText="1"/>
    </xf>
    <xf numFmtId="0" fontId="4" fillId="0" borderId="1" xfId="4"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0" borderId="9" xfId="4" applyFont="1" applyBorder="1" applyAlignment="1">
      <alignment horizontal="distributed" vertical="center"/>
    </xf>
    <xf numFmtId="0" fontId="4" fillId="0" borderId="14" xfId="4" applyFont="1" applyBorder="1" applyAlignment="1">
      <alignment horizontal="distributed" vertical="center"/>
    </xf>
    <xf numFmtId="0" fontId="4" fillId="0" borderId="19" xfId="4" applyFont="1" applyBorder="1" applyAlignment="1">
      <alignment horizontal="distributed" vertical="center"/>
    </xf>
    <xf numFmtId="0" fontId="4" fillId="0" borderId="11" xfId="0" applyFont="1" applyBorder="1">
      <alignment vertical="center"/>
    </xf>
    <xf numFmtId="40" fontId="4" fillId="9" borderId="9" xfId="1" applyNumberFormat="1" applyFont="1" applyFill="1" applyBorder="1" applyAlignment="1" applyProtection="1">
      <alignment horizontal="right" vertical="center"/>
      <protection locked="0"/>
    </xf>
    <xf numFmtId="183" fontId="6" fillId="0" borderId="76" xfId="1" applyNumberFormat="1" applyFont="1" applyFill="1" applyBorder="1" applyAlignment="1">
      <alignment horizontal="right" vertical="center" shrinkToFit="1"/>
    </xf>
    <xf numFmtId="183" fontId="6" fillId="0" borderId="77" xfId="1" applyNumberFormat="1" applyFont="1" applyFill="1" applyBorder="1" applyAlignment="1">
      <alignment horizontal="right" vertical="center" shrinkToFit="1"/>
    </xf>
    <xf numFmtId="183" fontId="6" fillId="0" borderId="76" xfId="1" applyNumberFormat="1" applyFont="1" applyBorder="1" applyAlignment="1">
      <alignment horizontal="right" vertical="center" shrinkToFit="1"/>
    </xf>
    <xf numFmtId="183" fontId="6" fillId="0" borderId="77" xfId="1" applyNumberFormat="1" applyFont="1" applyBorder="1" applyAlignment="1">
      <alignment horizontal="right" vertical="center" shrinkToFit="1"/>
    </xf>
    <xf numFmtId="183" fontId="6" fillId="0" borderId="78" xfId="1" applyNumberFormat="1" applyFont="1" applyBorder="1" applyAlignment="1">
      <alignment horizontal="right" vertical="center" shrinkToFit="1"/>
    </xf>
    <xf numFmtId="183" fontId="6" fillId="0" borderId="78" xfId="1" applyNumberFormat="1" applyFont="1" applyFill="1" applyBorder="1" applyAlignment="1">
      <alignment horizontal="right" vertical="center" shrinkToFit="1"/>
    </xf>
    <xf numFmtId="183" fontId="6" fillId="0" borderId="79" xfId="1" applyNumberFormat="1" applyFont="1" applyBorder="1" applyAlignment="1">
      <alignment horizontal="right" vertical="center" shrinkToFit="1"/>
    </xf>
    <xf numFmtId="183" fontId="6" fillId="0" borderId="80" xfId="1" applyNumberFormat="1" applyFont="1" applyBorder="1" applyAlignment="1">
      <alignment horizontal="right" vertical="center" shrinkToFit="1"/>
    </xf>
    <xf numFmtId="183" fontId="6" fillId="0" borderId="80" xfId="1" applyNumberFormat="1" applyFont="1" applyFill="1" applyBorder="1" applyAlignment="1">
      <alignment horizontal="right" vertical="center" shrinkToFit="1"/>
    </xf>
    <xf numFmtId="183" fontId="6" fillId="0" borderId="96" xfId="1" applyNumberFormat="1" applyFont="1" applyBorder="1" applyAlignment="1">
      <alignment horizontal="right" vertical="center" shrinkToFit="1"/>
    </xf>
    <xf numFmtId="183" fontId="6" fillId="5" borderId="102" xfId="1" applyNumberFormat="1" applyFont="1" applyFill="1" applyBorder="1" applyAlignment="1">
      <alignment vertical="center" shrinkToFit="1"/>
    </xf>
    <xf numFmtId="183" fontId="6" fillId="5" borderId="103" xfId="1" applyNumberFormat="1" applyFont="1" applyFill="1" applyBorder="1" applyAlignment="1">
      <alignment vertical="center" shrinkToFit="1"/>
    </xf>
    <xf numFmtId="183" fontId="6" fillId="0" borderId="81" xfId="1" applyNumberFormat="1" applyFont="1" applyBorder="1" applyAlignment="1">
      <alignment vertical="center" shrinkToFit="1"/>
    </xf>
    <xf numFmtId="183" fontId="6" fillId="0" borderId="61" xfId="1" applyNumberFormat="1" applyFont="1" applyBorder="1" applyAlignment="1">
      <alignment vertical="center" shrinkToFit="1"/>
    </xf>
    <xf numFmtId="183" fontId="6" fillId="0" borderId="82" xfId="1" applyNumberFormat="1" applyFont="1" applyFill="1" applyBorder="1" applyAlignment="1">
      <alignment vertical="center" shrinkToFit="1"/>
    </xf>
    <xf numFmtId="183" fontId="6" fillId="0" borderId="83" xfId="1" applyNumberFormat="1" applyFont="1" applyFill="1" applyBorder="1" applyAlignment="1">
      <alignment vertical="center" shrinkToFit="1"/>
    </xf>
    <xf numFmtId="183" fontId="6" fillId="0" borderId="76" xfId="1" applyNumberFormat="1" applyFont="1" applyFill="1" applyBorder="1" applyAlignment="1">
      <alignment vertical="center" shrinkToFit="1"/>
    </xf>
    <xf numFmtId="183" fontId="6" fillId="0" borderId="77" xfId="1" applyNumberFormat="1" applyFont="1" applyFill="1" applyBorder="1" applyAlignment="1">
      <alignment vertical="center" shrinkToFit="1"/>
    </xf>
    <xf numFmtId="183" fontId="6" fillId="0" borderId="84" xfId="1" applyNumberFormat="1" applyFont="1" applyBorder="1" applyAlignment="1">
      <alignment vertical="center" shrinkToFit="1"/>
    </xf>
    <xf numFmtId="183" fontId="6" fillId="0" borderId="85" xfId="1" applyNumberFormat="1" applyFont="1" applyBorder="1" applyAlignment="1">
      <alignment vertical="center" shrinkToFit="1"/>
    </xf>
    <xf numFmtId="183" fontId="6" fillId="0" borderId="86" xfId="1" applyNumberFormat="1" applyFont="1" applyBorder="1" applyAlignment="1">
      <alignment vertical="center" shrinkToFit="1"/>
    </xf>
    <xf numFmtId="183" fontId="6" fillId="0" borderId="87" xfId="1" applyNumberFormat="1" applyFont="1" applyBorder="1" applyAlignment="1">
      <alignment vertical="center" shrinkToFit="1"/>
    </xf>
    <xf numFmtId="183" fontId="6" fillId="0" borderId="88" xfId="1" applyNumberFormat="1" applyFont="1" applyBorder="1" applyAlignment="1">
      <alignment vertical="center" shrinkToFit="1"/>
    </xf>
    <xf numFmtId="183" fontId="6" fillId="0" borderId="89" xfId="1" applyNumberFormat="1" applyFont="1" applyBorder="1" applyAlignment="1">
      <alignment vertical="center" shrinkToFit="1"/>
    </xf>
    <xf numFmtId="183" fontId="6" fillId="5" borderId="93" xfId="1" applyNumberFormat="1" applyFont="1" applyFill="1" applyBorder="1" applyAlignment="1">
      <alignment vertical="center" shrinkToFit="1"/>
    </xf>
    <xf numFmtId="183" fontId="6" fillId="5" borderId="60" xfId="1" applyNumberFormat="1" applyFont="1" applyFill="1" applyBorder="1" applyAlignment="1">
      <alignment vertical="center" shrinkToFit="1"/>
    </xf>
    <xf numFmtId="183" fontId="6" fillId="0" borderId="90" xfId="1" applyNumberFormat="1" applyFont="1" applyBorder="1" applyAlignment="1">
      <alignment vertical="center" shrinkToFit="1"/>
    </xf>
    <xf numFmtId="183" fontId="6" fillId="0" borderId="91" xfId="1" applyNumberFormat="1" applyFont="1" applyBorder="1" applyAlignment="1">
      <alignment vertical="center" shrinkToFit="1"/>
    </xf>
    <xf numFmtId="183" fontId="6" fillId="5" borderId="76" xfId="1" applyNumberFormat="1" applyFont="1" applyFill="1" applyBorder="1" applyAlignment="1">
      <alignment vertical="center" shrinkToFit="1"/>
    </xf>
    <xf numFmtId="183" fontId="6" fillId="5" borderId="77" xfId="1" applyNumberFormat="1" applyFont="1" applyFill="1" applyBorder="1" applyAlignment="1">
      <alignment vertical="center" shrinkToFit="1"/>
    </xf>
    <xf numFmtId="183" fontId="6" fillId="0" borderId="78" xfId="1" applyNumberFormat="1" applyFont="1" applyBorder="1" applyAlignment="1">
      <alignment vertical="center" shrinkToFit="1"/>
    </xf>
    <xf numFmtId="183" fontId="6" fillId="0" borderId="79" xfId="1" applyNumberFormat="1" applyFont="1" applyBorder="1" applyAlignment="1">
      <alignment vertical="center" shrinkToFit="1"/>
    </xf>
    <xf numFmtId="183" fontId="6" fillId="0" borderId="81" xfId="1" applyNumberFormat="1" applyFont="1" applyFill="1" applyBorder="1" applyAlignment="1">
      <alignment vertical="center" shrinkToFit="1"/>
    </xf>
    <xf numFmtId="183" fontId="6" fillId="0" borderId="61" xfId="1" applyNumberFormat="1" applyFont="1" applyFill="1" applyBorder="1" applyAlignment="1">
      <alignment vertical="center" shrinkToFit="1"/>
    </xf>
    <xf numFmtId="183" fontId="6" fillId="5" borderId="75" xfId="1" applyNumberFormat="1" applyFont="1" applyFill="1" applyBorder="1" applyAlignment="1">
      <alignment vertical="center" shrinkToFit="1"/>
    </xf>
    <xf numFmtId="183" fontId="6" fillId="5" borderId="92" xfId="1" applyNumberFormat="1" applyFont="1" applyFill="1" applyBorder="1" applyAlignment="1">
      <alignment vertical="center" shrinkToFit="1"/>
    </xf>
    <xf numFmtId="183" fontId="6" fillId="0" borderId="75" xfId="1" applyNumberFormat="1" applyFont="1" applyFill="1" applyBorder="1" applyAlignment="1">
      <alignment vertical="center" shrinkToFit="1"/>
    </xf>
    <xf numFmtId="183" fontId="6" fillId="0" borderId="92" xfId="1" applyNumberFormat="1" applyFont="1" applyFill="1" applyBorder="1" applyAlignment="1">
      <alignment vertical="center" shrinkToFit="1"/>
    </xf>
    <xf numFmtId="183" fontId="6" fillId="0" borderId="93" xfId="1" applyNumberFormat="1" applyFont="1" applyBorder="1" applyAlignment="1">
      <alignment vertical="center" shrinkToFit="1"/>
    </xf>
    <xf numFmtId="183" fontId="6" fillId="0" borderId="60" xfId="1" applyNumberFormat="1" applyFont="1" applyBorder="1" applyAlignment="1">
      <alignment vertical="center" shrinkToFit="1"/>
    </xf>
    <xf numFmtId="183" fontId="6" fillId="0" borderId="82" xfId="1" applyNumberFormat="1" applyFont="1" applyBorder="1" applyAlignment="1">
      <alignment vertical="center" shrinkToFit="1"/>
    </xf>
    <xf numFmtId="183" fontId="6" fillId="0" borderId="83" xfId="1" applyNumberFormat="1" applyFont="1" applyBorder="1" applyAlignment="1">
      <alignment vertical="center" shrinkToFit="1"/>
    </xf>
    <xf numFmtId="183" fontId="6" fillId="0" borderId="94" xfId="1" applyNumberFormat="1" applyFont="1" applyBorder="1" applyAlignment="1">
      <alignment vertical="center" shrinkToFit="1"/>
    </xf>
    <xf numFmtId="183" fontId="6" fillId="0" borderId="95" xfId="1" applyNumberFormat="1" applyFont="1" applyBorder="1" applyAlignment="1">
      <alignment vertical="center" shrinkToFit="1"/>
    </xf>
    <xf numFmtId="40" fontId="4" fillId="4" borderId="19" xfId="1" applyNumberFormat="1" applyFont="1" applyFill="1" applyBorder="1" applyAlignment="1">
      <alignment horizontal="right" vertical="center"/>
    </xf>
    <xf numFmtId="0" fontId="4" fillId="7" borderId="11" xfId="0" applyFont="1" applyFill="1" applyBorder="1" applyAlignment="1" applyProtection="1">
      <alignment horizontal="left" vertical="center" wrapText="1"/>
      <protection locked="0"/>
    </xf>
    <xf numFmtId="0" fontId="5" fillId="0" borderId="50" xfId="0" applyFont="1" applyBorder="1" applyAlignment="1">
      <alignment vertical="center" shrinkToFit="1"/>
    </xf>
    <xf numFmtId="0" fontId="5" fillId="0" borderId="1" xfId="0" applyFont="1" applyBorder="1" applyAlignment="1">
      <alignment vertical="center" shrinkToFit="1"/>
    </xf>
    <xf numFmtId="0" fontId="5" fillId="0" borderId="55"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9" xfId="0" applyFont="1" applyBorder="1" applyAlignment="1">
      <alignment vertical="center" shrinkToFit="1"/>
    </xf>
    <xf numFmtId="0" fontId="40" fillId="0" borderId="0" xfId="4" applyFont="1"/>
    <xf numFmtId="0" fontId="1" fillId="0" borderId="1" xfId="0" applyFont="1" applyBorder="1">
      <alignment vertical="center"/>
    </xf>
    <xf numFmtId="0" fontId="1" fillId="0" borderId="9" xfId="0" applyFont="1" applyBorder="1" applyAlignment="1">
      <alignment vertical="center" shrinkToFit="1"/>
    </xf>
    <xf numFmtId="0" fontId="1" fillId="0" borderId="10" xfId="0" applyFont="1" applyBorder="1" applyAlignment="1">
      <alignment horizontal="center" vertical="center" shrinkToFit="1"/>
    </xf>
    <xf numFmtId="0" fontId="4" fillId="7" borderId="10" xfId="0" applyFont="1" applyFill="1" applyBorder="1" applyAlignment="1" applyProtection="1">
      <alignment horizontal="left" vertical="center"/>
      <protection locked="0"/>
    </xf>
    <xf numFmtId="0" fontId="1" fillId="0" borderId="11" xfId="0" applyFont="1" applyBorder="1" applyAlignment="1">
      <alignment vertical="center" wrapText="1"/>
    </xf>
    <xf numFmtId="0" fontId="1" fillId="0" borderId="56" xfId="4" applyFont="1" applyBorder="1" applyAlignment="1">
      <alignment horizontal="center" vertical="center"/>
    </xf>
    <xf numFmtId="0" fontId="1" fillId="0" borderId="75" xfId="4" applyFont="1" applyBorder="1" applyAlignment="1">
      <alignment horizontal="center" vertical="center"/>
    </xf>
    <xf numFmtId="0" fontId="1" fillId="0" borderId="1" xfId="4" applyFont="1" applyBorder="1" applyAlignment="1">
      <alignment vertical="center" wrapText="1"/>
    </xf>
    <xf numFmtId="0" fontId="1" fillId="0" borderId="1" xfId="0" applyFont="1" applyBorder="1" applyAlignment="1">
      <alignment vertical="center" wrapText="1"/>
    </xf>
    <xf numFmtId="0" fontId="1" fillId="0" borderId="44" xfId="4" applyFont="1" applyBorder="1" applyAlignment="1">
      <alignment vertical="top"/>
    </xf>
    <xf numFmtId="0" fontId="35" fillId="0" borderId="0" xfId="0" applyFont="1" applyAlignment="1">
      <alignment vertical="top"/>
    </xf>
    <xf numFmtId="0" fontId="4" fillId="0" borderId="11" xfId="0" applyFont="1" applyBorder="1" applyAlignment="1">
      <alignment vertical="center" wrapText="1"/>
    </xf>
    <xf numFmtId="38" fontId="27" fillId="0" borderId="62" xfId="1" applyFont="1" applyBorder="1" applyAlignment="1">
      <alignment vertical="center" wrapText="1"/>
    </xf>
    <xf numFmtId="38" fontId="27" fillId="0" borderId="115" xfId="1" applyFont="1" applyBorder="1" applyAlignment="1">
      <alignment vertical="center" wrapText="1"/>
    </xf>
    <xf numFmtId="38" fontId="2" fillId="0" borderId="0" xfId="1" applyFont="1" applyBorder="1" applyAlignment="1">
      <alignment vertical="center" textRotation="180" wrapText="1"/>
    </xf>
    <xf numFmtId="38" fontId="2" fillId="0" borderId="0" xfId="1" applyFont="1" applyAlignment="1">
      <alignment vertical="center" textRotation="180" wrapText="1"/>
    </xf>
    <xf numFmtId="38" fontId="15" fillId="0" borderId="62" xfId="1" applyFont="1" applyBorder="1" applyAlignment="1">
      <alignment vertical="center"/>
    </xf>
    <xf numFmtId="38" fontId="15" fillId="0" borderId="115" xfId="1" applyFont="1" applyBorder="1" applyAlignment="1">
      <alignment vertical="center"/>
    </xf>
    <xf numFmtId="0" fontId="41" fillId="0" borderId="0" xfId="0" applyFont="1">
      <alignment vertical="center"/>
    </xf>
    <xf numFmtId="38" fontId="41" fillId="0" borderId="0" xfId="0" applyNumberFormat="1" applyFont="1">
      <alignment vertical="center"/>
    </xf>
    <xf numFmtId="38" fontId="42" fillId="0" borderId="0" xfId="1" applyFont="1" applyAlignment="1">
      <alignment vertical="center"/>
    </xf>
    <xf numFmtId="0" fontId="4" fillId="0" borderId="19" xfId="0" applyFont="1" applyBorder="1" applyAlignment="1" applyProtection="1">
      <alignment horizontal="center" vertical="center" wrapText="1"/>
      <protection locked="0"/>
    </xf>
    <xf numFmtId="0" fontId="38"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38" fillId="0" borderId="10" xfId="0" applyFont="1" applyBorder="1">
      <alignment vertical="center"/>
    </xf>
    <xf numFmtId="182" fontId="4" fillId="7" borderId="139" xfId="4" applyNumberFormat="1" applyFont="1" applyFill="1" applyBorder="1" applyAlignment="1" applyProtection="1">
      <alignment horizontal="center" vertical="center" wrapText="1"/>
      <protection locked="0"/>
    </xf>
    <xf numFmtId="0" fontId="1" fillId="7" borderId="10" xfId="0" applyFont="1" applyFill="1" applyBorder="1" applyAlignment="1">
      <alignment horizontal="center" vertical="center" wrapText="1"/>
    </xf>
    <xf numFmtId="0" fontId="8" fillId="0" borderId="44" xfId="4" applyFont="1" applyBorder="1" applyAlignment="1">
      <alignment vertical="center" wrapText="1"/>
    </xf>
    <xf numFmtId="0" fontId="8" fillId="0" borderId="13" xfId="4" applyFont="1" applyBorder="1" applyAlignment="1">
      <alignment vertical="center" wrapText="1"/>
    </xf>
    <xf numFmtId="0" fontId="19" fillId="0" borderId="44" xfId="4" applyFont="1" applyBorder="1" applyAlignment="1">
      <alignment horizontal="center" vertical="top" wrapText="1"/>
    </xf>
    <xf numFmtId="0" fontId="19" fillId="0" borderId="0" xfId="4" applyFont="1" applyAlignment="1">
      <alignment horizontal="center" vertical="top" wrapText="1"/>
    </xf>
    <xf numFmtId="0" fontId="4" fillId="0" borderId="0" xfId="0" applyFont="1" applyAlignment="1">
      <alignment vertical="top" wrapText="1"/>
    </xf>
    <xf numFmtId="0" fontId="4" fillId="0" borderId="13" xfId="0" applyFont="1" applyBorder="1" applyAlignment="1">
      <alignment vertical="top" wrapText="1"/>
    </xf>
    <xf numFmtId="0" fontId="4" fillId="0" borderId="19" xfId="4" applyFont="1" applyBorder="1" applyAlignment="1">
      <alignment vertical="center" wrapText="1"/>
    </xf>
    <xf numFmtId="0" fontId="4" fillId="0" borderId="10" xfId="4" applyFont="1" applyBorder="1" applyAlignment="1">
      <alignment vertical="center" wrapText="1"/>
    </xf>
    <xf numFmtId="0" fontId="4" fillId="0" borderId="11" xfId="4" applyFont="1" applyBorder="1" applyAlignment="1">
      <alignment vertical="center" wrapText="1"/>
    </xf>
    <xf numFmtId="177" fontId="4" fillId="0" borderId="19" xfId="1" applyNumberFormat="1" applyFont="1" applyFill="1" applyBorder="1" applyAlignment="1">
      <alignment vertical="center" wrapText="1"/>
    </xf>
    <xf numFmtId="177" fontId="4" fillId="0" borderId="10" xfId="1" applyNumberFormat="1" applyFont="1" applyFill="1" applyBorder="1" applyAlignment="1">
      <alignment vertical="center" wrapText="1"/>
    </xf>
    <xf numFmtId="177" fontId="4" fillId="0" borderId="11" xfId="1" applyNumberFormat="1" applyFont="1" applyFill="1" applyBorder="1" applyAlignment="1">
      <alignment vertical="center" wrapText="1"/>
    </xf>
    <xf numFmtId="0" fontId="4" fillId="0" borderId="54" xfId="4" applyFont="1" applyBorder="1" applyAlignment="1">
      <alignment horizontal="center" vertical="center" wrapText="1"/>
    </xf>
    <xf numFmtId="0" fontId="4" fillId="0" borderId="1" xfId="4" applyFont="1" applyBorder="1" applyAlignment="1">
      <alignment horizontal="center" vertical="center" wrapText="1"/>
    </xf>
    <xf numFmtId="0" fontId="4" fillId="0" borderId="57" xfId="4" applyFont="1" applyBorder="1" applyAlignment="1">
      <alignment horizontal="center" vertical="center" wrapText="1"/>
    </xf>
    <xf numFmtId="0" fontId="4" fillId="0" borderId="9" xfId="4" applyFont="1" applyBorder="1" applyAlignment="1">
      <alignment horizontal="center" vertical="center" wrapText="1"/>
    </xf>
    <xf numFmtId="0" fontId="4" fillId="0" borderId="54" xfId="4" applyFont="1" applyBorder="1" applyAlignment="1">
      <alignment horizontal="left" vertical="center"/>
    </xf>
    <xf numFmtId="0" fontId="4" fillId="0" borderId="1" xfId="4" applyFont="1" applyBorder="1" applyAlignment="1">
      <alignment horizontal="left" vertical="center"/>
    </xf>
    <xf numFmtId="0" fontId="4" fillId="8" borderId="57" xfId="4" quotePrefix="1" applyFont="1" applyFill="1" applyBorder="1" applyAlignment="1" applyProtection="1">
      <alignment vertical="top" wrapText="1"/>
      <protection locked="0"/>
    </xf>
    <xf numFmtId="0" fontId="4" fillId="8" borderId="9" xfId="4" applyFont="1" applyFill="1" applyBorder="1" applyAlignment="1" applyProtection="1">
      <alignment vertical="top" wrapText="1"/>
      <protection locked="0"/>
    </xf>
    <xf numFmtId="0" fontId="4" fillId="8" borderId="14" xfId="4" applyFont="1" applyFill="1" applyBorder="1" applyAlignment="1" applyProtection="1">
      <alignment vertical="top" wrapText="1"/>
      <protection locked="0"/>
    </xf>
    <xf numFmtId="0" fontId="4" fillId="0" borderId="0" xfId="0" applyFont="1" applyAlignment="1">
      <alignment horizontal="left" vertical="top" wrapText="1"/>
    </xf>
    <xf numFmtId="0" fontId="4" fillId="0" borderId="13" xfId="0" applyFont="1" applyBorder="1" applyAlignment="1">
      <alignment horizontal="left" vertical="top" wrapText="1"/>
    </xf>
    <xf numFmtId="40" fontId="4" fillId="9" borderId="19" xfId="1" applyNumberFormat="1" applyFont="1" applyFill="1" applyBorder="1" applyAlignment="1" applyProtection="1">
      <alignment horizontal="right" vertical="center"/>
    </xf>
    <xf numFmtId="40" fontId="4" fillId="9" borderId="10" xfId="1" applyNumberFormat="1" applyFont="1" applyFill="1" applyBorder="1" applyAlignment="1" applyProtection="1">
      <alignment horizontal="right" vertical="center"/>
    </xf>
    <xf numFmtId="0" fontId="4" fillId="0" borderId="0" xfId="4" applyFont="1" applyAlignment="1">
      <alignment horizontal="center"/>
    </xf>
    <xf numFmtId="0" fontId="1" fillId="0" borderId="0" xfId="0" applyFont="1" applyAlignment="1">
      <alignment horizontal="center"/>
    </xf>
    <xf numFmtId="0" fontId="1" fillId="0" borderId="19" xfId="4"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4" fillId="0" borderId="54" xfId="4" applyFont="1" applyBorder="1" applyAlignment="1">
      <alignment horizontal="center" vertical="center"/>
    </xf>
    <xf numFmtId="0" fontId="38" fillId="0" borderId="1" xfId="0" applyFont="1" applyBorder="1" applyAlignment="1">
      <alignment horizontal="center" vertical="center"/>
    </xf>
    <xf numFmtId="0" fontId="38" fillId="0" borderId="12" xfId="0" applyFont="1" applyBorder="1" applyAlignment="1">
      <alignment horizontal="center" vertical="center"/>
    </xf>
    <xf numFmtId="0" fontId="4" fillId="5" borderId="0" xfId="4" applyFont="1" applyFill="1" applyAlignment="1" applyProtection="1">
      <alignment horizontal="left" vertical="center" wrapText="1"/>
      <protection locked="0"/>
    </xf>
    <xf numFmtId="0" fontId="1" fillId="5" borderId="0" xfId="0" applyFont="1" applyFill="1" applyAlignment="1" applyProtection="1">
      <alignment horizontal="left" vertical="center" wrapText="1"/>
      <protection locked="0"/>
    </xf>
    <xf numFmtId="0" fontId="1" fillId="5" borderId="30" xfId="0" applyFont="1" applyFill="1" applyBorder="1" applyAlignment="1" applyProtection="1">
      <alignment horizontal="left" vertical="center" wrapText="1"/>
      <protection locked="0"/>
    </xf>
    <xf numFmtId="0" fontId="4" fillId="7" borderId="0" xfId="4" applyFont="1" applyFill="1" applyAlignment="1" applyProtection="1">
      <alignment horizontal="left"/>
      <protection locked="0"/>
    </xf>
    <xf numFmtId="0" fontId="4" fillId="7" borderId="30" xfId="4" applyFont="1" applyFill="1" applyBorder="1" applyAlignment="1" applyProtection="1">
      <alignment horizontal="left"/>
      <protection locked="0"/>
    </xf>
    <xf numFmtId="0" fontId="4" fillId="0" borderId="9" xfId="0" applyFont="1" applyBorder="1" applyAlignment="1">
      <alignment horizontal="center" vertical="center" shrinkToFit="1"/>
    </xf>
    <xf numFmtId="0" fontId="1" fillId="0" borderId="9" xfId="0" applyFont="1" applyBorder="1" applyAlignment="1">
      <alignment horizontal="center" vertical="center" shrinkToFit="1"/>
    </xf>
    <xf numFmtId="0" fontId="4" fillId="0" borderId="54" xfId="4" applyFont="1" applyBorder="1" applyAlignment="1">
      <alignment horizontal="distributed" vertical="center"/>
    </xf>
    <xf numFmtId="0" fontId="4" fillId="0" borderId="1" xfId="4" applyFont="1" applyBorder="1" applyAlignment="1">
      <alignment horizontal="distributed" vertical="center"/>
    </xf>
    <xf numFmtId="0" fontId="4" fillId="0" borderId="12" xfId="0" applyFont="1" applyBorder="1" applyAlignment="1">
      <alignment horizontal="distributed" vertical="center"/>
    </xf>
    <xf numFmtId="0" fontId="4" fillId="0" borderId="57" xfId="0" applyFont="1" applyBorder="1" applyAlignment="1">
      <alignment horizontal="distributed" vertical="center"/>
    </xf>
    <xf numFmtId="0" fontId="4" fillId="0" borderId="9" xfId="0" applyFont="1" applyBorder="1" applyAlignment="1">
      <alignment horizontal="distributed" vertical="center"/>
    </xf>
    <xf numFmtId="0" fontId="4" fillId="0" borderId="14" xfId="0" applyFont="1" applyBorder="1" applyAlignment="1">
      <alignment horizontal="distributed" vertical="center"/>
    </xf>
    <xf numFmtId="0" fontId="5" fillId="0" borderId="29" xfId="4" applyFont="1" applyBorder="1" applyAlignment="1">
      <alignment horizontal="center" vertical="center" wrapText="1"/>
    </xf>
    <xf numFmtId="0" fontId="1" fillId="0" borderId="0" xfId="0" applyFont="1" applyAlignment="1">
      <alignment horizontal="center" vertical="center" wrapText="1"/>
    </xf>
    <xf numFmtId="0" fontId="1" fillId="0" borderId="30" xfId="0" applyFont="1" applyBorder="1" applyAlignment="1">
      <alignment horizontal="center" vertical="center" wrapText="1"/>
    </xf>
    <xf numFmtId="0" fontId="1" fillId="0" borderId="29" xfId="0" applyFont="1" applyBorder="1" applyAlignment="1">
      <alignment vertical="center" wrapText="1"/>
    </xf>
    <xf numFmtId="0" fontId="1" fillId="0" borderId="0" xfId="0" applyFont="1" applyAlignment="1">
      <alignment vertical="center" wrapText="1"/>
    </xf>
    <xf numFmtId="0" fontId="1" fillId="0" borderId="30" xfId="0" applyFont="1" applyBorder="1" applyAlignment="1">
      <alignment vertical="center" wrapText="1"/>
    </xf>
    <xf numFmtId="58" fontId="5" fillId="5" borderId="0" xfId="4" quotePrefix="1" applyNumberFormat="1" applyFont="1" applyFill="1" applyAlignment="1" applyProtection="1">
      <alignment horizontal="right" indent="1"/>
      <protection locked="0"/>
    </xf>
    <xf numFmtId="58" fontId="1" fillId="5" borderId="0" xfId="4" applyNumberFormat="1" applyFont="1" applyFill="1" applyAlignment="1" applyProtection="1">
      <alignment horizontal="right" indent="1"/>
      <protection locked="0"/>
    </xf>
    <xf numFmtId="58" fontId="1" fillId="5" borderId="30" xfId="0" applyNumberFormat="1" applyFont="1" applyFill="1" applyBorder="1" applyAlignment="1" applyProtection="1">
      <alignment horizontal="right" indent="1"/>
      <protection locked="0"/>
    </xf>
    <xf numFmtId="0" fontId="0" fillId="0" borderId="29" xfId="4" applyFont="1" applyBorder="1" applyAlignment="1">
      <alignment vertical="top" wrapText="1"/>
    </xf>
    <xf numFmtId="0" fontId="1" fillId="0" borderId="0" xfId="4" applyFont="1" applyAlignment="1">
      <alignment vertical="top" wrapText="1"/>
    </xf>
    <xf numFmtId="0" fontId="1" fillId="0" borderId="30" xfId="4" applyFont="1" applyBorder="1" applyAlignment="1">
      <alignment vertical="top" wrapText="1"/>
    </xf>
    <xf numFmtId="179" fontId="4" fillId="5" borderId="57" xfId="0" applyNumberFormat="1" applyFont="1" applyFill="1" applyBorder="1" applyAlignment="1" applyProtection="1">
      <alignment horizontal="center" vertical="center" wrapText="1"/>
      <protection locked="0"/>
    </xf>
    <xf numFmtId="179" fontId="4" fillId="5" borderId="9" xfId="0" applyNumberFormat="1" applyFont="1" applyFill="1" applyBorder="1" applyAlignment="1" applyProtection="1">
      <alignment horizontal="center" vertical="center" wrapText="1"/>
      <protection locked="0"/>
    </xf>
    <xf numFmtId="179" fontId="4" fillId="5" borderId="14"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shrinkToFit="1"/>
      <protection locked="0"/>
    </xf>
    <xf numFmtId="0" fontId="4" fillId="3" borderId="12" xfId="0" applyFont="1" applyFill="1" applyBorder="1" applyAlignment="1" applyProtection="1">
      <alignment horizontal="center" vertical="center" shrinkToFit="1"/>
      <protection locked="0"/>
    </xf>
    <xf numFmtId="0" fontId="4" fillId="5" borderId="54" xfId="4" applyFont="1" applyFill="1" applyBorder="1" applyAlignment="1" applyProtection="1">
      <alignment horizontal="left" vertical="center" wrapText="1"/>
      <protection locked="0"/>
    </xf>
    <xf numFmtId="0" fontId="4" fillId="5" borderId="1" xfId="4" applyFont="1" applyFill="1" applyBorder="1" applyAlignment="1" applyProtection="1">
      <alignment horizontal="left" vertical="center" wrapText="1"/>
      <protection locked="0"/>
    </xf>
    <xf numFmtId="0" fontId="4" fillId="5" borderId="1" xfId="0" applyFont="1" applyFill="1" applyBorder="1" applyProtection="1">
      <alignment vertical="center"/>
      <protection locked="0"/>
    </xf>
    <xf numFmtId="0" fontId="4" fillId="5" borderId="57"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4" xfId="4" applyFont="1" applyFill="1" applyBorder="1" applyAlignment="1" applyProtection="1">
      <alignment vertical="center" wrapText="1"/>
      <protection locked="0"/>
    </xf>
    <xf numFmtId="0" fontId="4" fillId="5" borderId="1" xfId="4" applyFont="1" applyFill="1" applyBorder="1" applyAlignment="1" applyProtection="1">
      <alignment vertical="center" wrapText="1"/>
      <protection locked="0"/>
    </xf>
    <xf numFmtId="0" fontId="4" fillId="5" borderId="57" xfId="4" applyFont="1" applyFill="1" applyBorder="1" applyAlignment="1" applyProtection="1">
      <alignment vertical="center" wrapText="1"/>
      <protection locked="0"/>
    </xf>
    <xf numFmtId="0" fontId="4" fillId="5" borderId="9" xfId="4" applyFont="1" applyFill="1" applyBorder="1" applyAlignment="1" applyProtection="1">
      <alignment vertical="center" wrapText="1"/>
      <protection locked="0"/>
    </xf>
    <xf numFmtId="0" fontId="0" fillId="7" borderId="29" xfId="4" applyFont="1" applyFill="1" applyBorder="1" applyAlignment="1" applyProtection="1">
      <alignment horizontal="center" shrinkToFit="1"/>
      <protection locked="0"/>
    </xf>
    <xf numFmtId="0" fontId="1" fillId="7" borderId="0" xfId="4" applyFont="1" applyFill="1" applyAlignment="1" applyProtection="1">
      <alignment horizontal="center" shrinkToFit="1"/>
      <protection locked="0"/>
    </xf>
    <xf numFmtId="0" fontId="4" fillId="7" borderId="19" xfId="0" applyFont="1" applyFill="1" applyBorder="1" applyAlignment="1" applyProtection="1">
      <alignment horizontal="center" vertical="center" wrapText="1"/>
      <protection locked="0"/>
    </xf>
    <xf numFmtId="0" fontId="4" fillId="7" borderId="10" xfId="0" applyFont="1" applyFill="1" applyBorder="1" applyAlignment="1" applyProtection="1">
      <alignment horizontal="center" vertical="center" wrapText="1"/>
      <protection locked="0"/>
    </xf>
    <xf numFmtId="0" fontId="4" fillId="7" borderId="10" xfId="4" applyFont="1" applyFill="1" applyBorder="1" applyAlignment="1" applyProtection="1">
      <alignment horizontal="left" vertical="center" wrapText="1"/>
      <protection locked="0"/>
    </xf>
    <xf numFmtId="0" fontId="4" fillId="7" borderId="10" xfId="0" applyFont="1" applyFill="1" applyBorder="1" applyAlignment="1" applyProtection="1">
      <alignment horizontal="left" vertical="center" wrapText="1"/>
      <protection locked="0"/>
    </xf>
    <xf numFmtId="0" fontId="4" fillId="7" borderId="11" xfId="0" applyFont="1" applyFill="1" applyBorder="1" applyAlignment="1" applyProtection="1">
      <alignment horizontal="left" vertical="center" wrapText="1"/>
      <protection locked="0"/>
    </xf>
    <xf numFmtId="0" fontId="38" fillId="0" borderId="138" xfId="0" applyFont="1" applyBorder="1">
      <alignment vertical="center"/>
    </xf>
    <xf numFmtId="0" fontId="4" fillId="0" borderId="19" xfId="4" applyFont="1" applyBorder="1" applyAlignment="1">
      <alignment horizontal="center" vertical="center"/>
    </xf>
    <xf numFmtId="0" fontId="4" fillId="0" borderId="10" xfId="4" applyFont="1" applyBorder="1" applyAlignment="1">
      <alignment horizontal="center" vertical="center"/>
    </xf>
    <xf numFmtId="0" fontId="4" fillId="0" borderId="11" xfId="4" applyFont="1" applyBorder="1" applyAlignment="1">
      <alignment horizontal="center" vertical="center"/>
    </xf>
    <xf numFmtId="0" fontId="4" fillId="0" borderId="1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3" borderId="19" xfId="4" applyFont="1" applyFill="1" applyBorder="1" applyAlignment="1">
      <alignment horizontal="center" vertical="center" wrapText="1"/>
    </xf>
    <xf numFmtId="0" fontId="4" fillId="3" borderId="10" xfId="4" applyFont="1" applyFill="1" applyBorder="1" applyAlignment="1">
      <alignment horizontal="center" vertical="center" wrapText="1"/>
    </xf>
    <xf numFmtId="0" fontId="4" fillId="3" borderId="11" xfId="4" applyFont="1" applyFill="1" applyBorder="1" applyAlignment="1">
      <alignment horizontal="center" vertical="center" wrapText="1"/>
    </xf>
    <xf numFmtId="0" fontId="1" fillId="0" borderId="56" xfId="4" applyFont="1" applyBorder="1" applyAlignment="1">
      <alignment horizontal="center" vertical="center"/>
    </xf>
    <xf numFmtId="40" fontId="4" fillId="4" borderId="19" xfId="1" applyNumberFormat="1" applyFont="1" applyFill="1" applyBorder="1" applyAlignment="1">
      <alignment horizontal="right" vertical="center"/>
    </xf>
    <xf numFmtId="40" fontId="4" fillId="4" borderId="10" xfId="1" applyNumberFormat="1" applyFont="1" applyFill="1" applyBorder="1" applyAlignment="1">
      <alignment horizontal="right" vertical="center"/>
    </xf>
    <xf numFmtId="40" fontId="4" fillId="4" borderId="19" xfId="1" applyNumberFormat="1" applyFont="1" applyFill="1" applyBorder="1" applyAlignment="1" applyProtection="1">
      <alignment horizontal="right" vertical="center"/>
    </xf>
    <xf numFmtId="40" fontId="4" fillId="4" borderId="10" xfId="1" applyNumberFormat="1" applyFont="1" applyFill="1" applyBorder="1" applyAlignment="1" applyProtection="1">
      <alignment horizontal="right" vertical="center"/>
    </xf>
    <xf numFmtId="0" fontId="4" fillId="0" borderId="19" xfId="4" applyFont="1" applyBorder="1" applyAlignment="1">
      <alignment horizontal="left"/>
    </xf>
    <xf numFmtId="0" fontId="4" fillId="0" borderId="10" xfId="4" applyFont="1" applyBorder="1" applyAlignment="1">
      <alignment horizontal="left"/>
    </xf>
    <xf numFmtId="0" fontId="4" fillId="0" borderId="11" xfId="4" applyFont="1" applyBorder="1" applyAlignment="1">
      <alignment horizontal="left"/>
    </xf>
    <xf numFmtId="0" fontId="4" fillId="0" borderId="1" xfId="4" applyFont="1" applyBorder="1" applyAlignment="1">
      <alignment horizontal="center" vertical="center"/>
    </xf>
    <xf numFmtId="0" fontId="4" fillId="0" borderId="12" xfId="4" applyFont="1" applyBorder="1" applyAlignment="1">
      <alignment horizontal="center" vertical="center"/>
    </xf>
    <xf numFmtId="0" fontId="4" fillId="0" borderId="57" xfId="4" applyFont="1" applyBorder="1" applyAlignment="1">
      <alignment horizontal="center" vertical="center"/>
    </xf>
    <xf numFmtId="0" fontId="4" fillId="0" borderId="9" xfId="4" applyFont="1" applyBorder="1" applyAlignment="1">
      <alignment horizontal="center" vertical="center"/>
    </xf>
    <xf numFmtId="0" fontId="4" fillId="0" borderId="14" xfId="4" applyFont="1" applyBorder="1" applyAlignment="1">
      <alignment horizontal="center" vertical="center"/>
    </xf>
    <xf numFmtId="0" fontId="4" fillId="5" borderId="93" xfId="4" applyFont="1" applyFill="1" applyBorder="1" applyAlignment="1">
      <alignment horizontal="center" shrinkToFit="1"/>
    </xf>
    <xf numFmtId="0" fontId="30" fillId="0" borderId="0" xfId="2" applyFont="1" applyAlignment="1">
      <alignment horizontal="left" vertical="center" wrapText="1" indent="2"/>
    </xf>
    <xf numFmtId="0" fontId="0" fillId="0" borderId="0" xfId="0" applyAlignment="1">
      <alignment horizontal="left" vertical="center" wrapText="1" indent="2"/>
    </xf>
    <xf numFmtId="0" fontId="12" fillId="0" borderId="19" xfId="4" applyFont="1" applyBorder="1" applyAlignment="1">
      <alignment horizontal="center"/>
    </xf>
    <xf numFmtId="0" fontId="12" fillId="0" borderId="11" xfId="4" applyFont="1" applyBorder="1" applyAlignment="1">
      <alignment horizontal="center"/>
    </xf>
    <xf numFmtId="0" fontId="1" fillId="2" borderId="19" xfId="4" applyFont="1" applyFill="1" applyBorder="1" applyAlignment="1">
      <alignment horizontal="center" shrinkToFit="1"/>
    </xf>
    <xf numFmtId="0" fontId="1" fillId="2" borderId="11" xfId="4" applyFont="1" applyFill="1" applyBorder="1" applyAlignment="1">
      <alignment horizontal="center" shrinkToFit="1"/>
    </xf>
    <xf numFmtId="0" fontId="1" fillId="3" borderId="93" xfId="4" applyFont="1" applyFill="1" applyBorder="1" applyAlignment="1">
      <alignment horizontal="center" shrinkToFit="1"/>
    </xf>
    <xf numFmtId="0" fontId="0" fillId="4" borderId="93" xfId="4" applyFont="1" applyFill="1" applyBorder="1" applyAlignment="1">
      <alignment horizontal="center" shrinkToFit="1"/>
    </xf>
    <xf numFmtId="0" fontId="1" fillId="4" borderId="93" xfId="4" applyFont="1" applyFill="1" applyBorder="1" applyAlignment="1">
      <alignment horizontal="center" shrinkToFit="1"/>
    </xf>
    <xf numFmtId="0" fontId="4" fillId="0" borderId="54" xfId="4" applyFont="1" applyBorder="1" applyAlignment="1">
      <alignment horizontal="left" vertical="center" wrapText="1"/>
    </xf>
    <xf numFmtId="0" fontId="4" fillId="7" borderId="57" xfId="0" applyFont="1" applyFill="1" applyBorder="1" applyAlignment="1" applyProtection="1">
      <alignment horizontal="center" vertical="center" wrapText="1"/>
      <protection locked="0"/>
    </xf>
    <xf numFmtId="0" fontId="1" fillId="7" borderId="9" xfId="0" applyFont="1" applyFill="1" applyBorder="1">
      <alignment vertical="center"/>
    </xf>
    <xf numFmtId="0" fontId="1" fillId="7" borderId="14" xfId="0" applyFont="1" applyFill="1" applyBorder="1">
      <alignment vertical="center"/>
    </xf>
    <xf numFmtId="0" fontId="4" fillId="7" borderId="19" xfId="0" applyFont="1" applyFill="1" applyBorder="1" applyAlignment="1" applyProtection="1">
      <alignment horizontal="left" vertical="center" wrapText="1"/>
      <protection locked="0"/>
    </xf>
    <xf numFmtId="0" fontId="38" fillId="7" borderId="10" xfId="0" applyFont="1" applyFill="1" applyBorder="1" applyAlignment="1">
      <alignment horizontal="left" vertical="center"/>
    </xf>
    <xf numFmtId="0" fontId="38" fillId="7" borderId="11" xfId="0" applyFont="1" applyFill="1" applyBorder="1" applyAlignment="1">
      <alignment horizontal="left" vertical="center"/>
    </xf>
    <xf numFmtId="0" fontId="4" fillId="0" borderId="1" xfId="0" applyFont="1" applyBorder="1">
      <alignment vertical="center"/>
    </xf>
    <xf numFmtId="0" fontId="4" fillId="0" borderId="12" xfId="0" applyFont="1" applyBorder="1">
      <alignment vertical="center"/>
    </xf>
    <xf numFmtId="0" fontId="4" fillId="0" borderId="57" xfId="0" applyFont="1" applyBorder="1">
      <alignment vertical="center"/>
    </xf>
    <xf numFmtId="0" fontId="4" fillId="0" borderId="9" xfId="0" applyFont="1" applyBorder="1">
      <alignment vertical="center"/>
    </xf>
    <xf numFmtId="0" fontId="4" fillId="0" borderId="14" xfId="0" applyFont="1" applyBorder="1">
      <alignment vertical="center"/>
    </xf>
    <xf numFmtId="49" fontId="21" fillId="0" borderId="21" xfId="4" applyNumberFormat="1" applyFont="1" applyBorder="1" applyAlignment="1">
      <alignment horizontal="center" vertical="center"/>
    </xf>
    <xf numFmtId="49" fontId="1" fillId="0" borderId="35" xfId="0" applyNumberFormat="1" applyFont="1" applyBorder="1" applyAlignment="1">
      <alignment horizontal="center" vertical="center"/>
    </xf>
    <xf numFmtId="49" fontId="0" fillId="0" borderId="37" xfId="1" applyNumberFormat="1" applyFont="1" applyFill="1" applyBorder="1" applyAlignment="1">
      <alignment horizontal="center" vertical="center" shrinkToFit="1"/>
    </xf>
    <xf numFmtId="49" fontId="2" fillId="0" borderId="38" xfId="0" applyNumberFormat="1" applyFont="1" applyBorder="1" applyAlignment="1">
      <alignment horizontal="center" vertical="center" shrinkToFit="1"/>
    </xf>
    <xf numFmtId="49" fontId="2" fillId="0" borderId="7" xfId="0" applyNumberFormat="1" applyFont="1" applyBorder="1" applyAlignment="1">
      <alignment horizontal="center" vertical="center" shrinkToFit="1"/>
    </xf>
    <xf numFmtId="49" fontId="2" fillId="0" borderId="41"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25" xfId="0" applyNumberFormat="1" applyFont="1" applyBorder="1" applyAlignment="1">
      <alignment horizontal="center" vertical="center" shrinkToFit="1"/>
    </xf>
    <xf numFmtId="181" fontId="4" fillId="3" borderId="110" xfId="1" applyNumberFormat="1" applyFont="1" applyFill="1" applyBorder="1" applyAlignment="1" applyProtection="1">
      <alignment vertical="center" shrinkToFit="1"/>
      <protection locked="0"/>
    </xf>
    <xf numFmtId="181" fontId="0" fillId="0" borderId="111" xfId="0" applyNumberFormat="1" applyBorder="1" applyProtection="1">
      <alignment vertical="center"/>
      <protection locked="0"/>
    </xf>
    <xf numFmtId="38" fontId="4" fillId="0" borderId="1" xfId="1" applyFont="1" applyBorder="1" applyAlignment="1">
      <alignment vertical="center" wrapText="1"/>
    </xf>
    <xf numFmtId="38" fontId="4" fillId="0" borderId="12" xfId="1" applyFont="1" applyBorder="1" applyAlignment="1">
      <alignment vertical="center" wrapText="1"/>
    </xf>
    <xf numFmtId="0" fontId="2" fillId="0" borderId="108" xfId="0" applyFont="1" applyBorder="1" applyAlignment="1">
      <alignment horizontal="center"/>
    </xf>
    <xf numFmtId="0" fontId="0" fillId="0" borderId="34" xfId="0" applyBorder="1" applyAlignment="1">
      <alignment horizontal="center"/>
    </xf>
    <xf numFmtId="0" fontId="2" fillId="4" borderId="73" xfId="0" applyFont="1" applyFill="1" applyBorder="1" applyAlignment="1">
      <alignment horizontal="center" vertical="center"/>
    </xf>
    <xf numFmtId="0" fontId="0" fillId="4" borderId="61" xfId="0" applyFill="1" applyBorder="1" applyAlignment="1">
      <alignment horizontal="center" vertical="center"/>
    </xf>
    <xf numFmtId="181" fontId="4" fillId="3" borderId="111" xfId="1" applyNumberFormat="1" applyFont="1" applyFill="1" applyBorder="1" applyAlignment="1" applyProtection="1">
      <alignment vertical="center" shrinkToFit="1"/>
      <protection locked="0"/>
    </xf>
    <xf numFmtId="38" fontId="4" fillId="0" borderId="0" xfId="1" applyFont="1" applyFill="1" applyAlignment="1">
      <alignment vertical="center" shrinkToFit="1"/>
    </xf>
    <xf numFmtId="0" fontId="0" fillId="0" borderId="0" xfId="0" applyAlignment="1">
      <alignment vertical="center" shrinkToFit="1"/>
    </xf>
    <xf numFmtId="38" fontId="4" fillId="0" borderId="0" xfId="1" applyFont="1" applyFill="1" applyAlignment="1">
      <alignment horizontal="right" vertical="center"/>
    </xf>
    <xf numFmtId="0" fontId="0" fillId="0" borderId="0" xfId="0" applyAlignment="1">
      <alignment horizontal="right" vertical="center"/>
    </xf>
    <xf numFmtId="38" fontId="4" fillId="0" borderId="0" xfId="1" applyFont="1" applyBorder="1" applyAlignment="1">
      <alignment horizontal="center" vertical="center" wrapText="1"/>
    </xf>
    <xf numFmtId="38" fontId="4" fillId="0" borderId="0" xfId="1" applyFont="1" applyBorder="1" applyAlignment="1">
      <alignment vertical="center" wrapText="1"/>
    </xf>
    <xf numFmtId="38" fontId="4" fillId="6" borderId="21" xfId="1" applyFont="1" applyFill="1" applyBorder="1" applyAlignment="1">
      <alignment horizontal="center" vertical="center" textRotation="255" shrinkToFit="1"/>
    </xf>
    <xf numFmtId="38" fontId="4" fillId="6" borderId="23" xfId="1" applyFont="1" applyFill="1" applyBorder="1" applyAlignment="1">
      <alignment horizontal="center" vertical="center" textRotation="255" shrinkToFit="1"/>
    </xf>
    <xf numFmtId="38" fontId="4" fillId="6" borderId="35" xfId="1" applyFont="1" applyFill="1" applyBorder="1" applyAlignment="1">
      <alignment horizontal="center" vertical="center" textRotation="255" shrinkToFit="1"/>
    </xf>
    <xf numFmtId="38" fontId="4" fillId="0" borderId="120" xfId="1" applyFont="1" applyBorder="1" applyAlignment="1">
      <alignment horizontal="center" vertical="center" wrapText="1"/>
    </xf>
    <xf numFmtId="38" fontId="4" fillId="0" borderId="121" xfId="1" applyFont="1" applyBorder="1" applyAlignment="1">
      <alignment horizontal="center" vertical="center" wrapText="1"/>
    </xf>
    <xf numFmtId="38" fontId="4" fillId="0" borderId="122" xfId="1" applyFont="1" applyBorder="1" applyAlignment="1">
      <alignment horizontal="center" vertical="center" wrapText="1"/>
    </xf>
    <xf numFmtId="38" fontId="4" fillId="0" borderId="123" xfId="1" applyFont="1" applyBorder="1" applyAlignment="1">
      <alignment vertical="center" wrapText="1"/>
    </xf>
    <xf numFmtId="38" fontId="4" fillId="0" borderId="124" xfId="1" applyFont="1" applyBorder="1" applyAlignment="1">
      <alignment vertical="center" wrapText="1"/>
    </xf>
    <xf numFmtId="38" fontId="4" fillId="0" borderId="109" xfId="1" applyFont="1" applyBorder="1" applyAlignment="1">
      <alignment horizontal="center" vertical="center" wrapText="1"/>
    </xf>
    <xf numFmtId="38" fontId="4" fillId="0" borderId="34" xfId="1" applyFont="1" applyBorder="1" applyAlignment="1">
      <alignment horizontal="center" vertical="center" wrapText="1"/>
    </xf>
    <xf numFmtId="38" fontId="4" fillId="0" borderId="112" xfId="1" applyFont="1" applyBorder="1" applyAlignment="1">
      <alignment vertical="center" wrapText="1"/>
    </xf>
    <xf numFmtId="38" fontId="4" fillId="0" borderId="113" xfId="1" applyFont="1" applyBorder="1" applyAlignment="1">
      <alignment vertical="center" wrapText="1"/>
    </xf>
    <xf numFmtId="38" fontId="8" fillId="0" borderId="16" xfId="1" applyFont="1" applyBorder="1" applyAlignment="1">
      <alignment horizontal="center" vertical="center" wrapText="1"/>
    </xf>
    <xf numFmtId="38" fontId="0" fillId="0" borderId="17" xfId="1" applyFont="1" applyBorder="1" applyAlignment="1">
      <alignment horizontal="center" vertical="center" wrapText="1"/>
    </xf>
    <xf numFmtId="181" fontId="4" fillId="3" borderId="19" xfId="1" applyNumberFormat="1" applyFont="1" applyFill="1" applyBorder="1" applyAlignment="1" applyProtection="1">
      <alignment vertical="center" shrinkToFit="1"/>
      <protection locked="0"/>
    </xf>
    <xf numFmtId="181" fontId="4" fillId="3" borderId="10" xfId="1" applyNumberFormat="1" applyFont="1" applyFill="1" applyBorder="1" applyAlignment="1" applyProtection="1">
      <alignment vertical="center" shrinkToFit="1"/>
      <protection locked="0"/>
    </xf>
    <xf numFmtId="38" fontId="4" fillId="0" borderId="125" xfId="1" applyFont="1" applyBorder="1" applyAlignment="1">
      <alignment horizontal="center" vertical="center"/>
    </xf>
    <xf numFmtId="38" fontId="4" fillId="0" borderId="62" xfId="1" applyFont="1" applyBorder="1" applyAlignment="1">
      <alignment horizontal="center" vertical="center"/>
    </xf>
    <xf numFmtId="38" fontId="4" fillId="0" borderId="126" xfId="1" applyFont="1" applyBorder="1" applyAlignment="1">
      <alignment horizontal="center" vertical="center"/>
    </xf>
    <xf numFmtId="38" fontId="10" fillId="0" borderId="0" xfId="1" applyFont="1" applyBorder="1" applyAlignment="1">
      <alignment vertical="top" wrapText="1"/>
    </xf>
    <xf numFmtId="181" fontId="4" fillId="4" borderId="110" xfId="1" applyNumberFormat="1" applyFont="1" applyFill="1" applyBorder="1" applyAlignment="1">
      <alignment vertical="center" shrinkToFit="1"/>
    </xf>
    <xf numFmtId="181" fontId="4" fillId="4" borderId="111" xfId="1" applyNumberFormat="1" applyFont="1" applyFill="1" applyBorder="1" applyAlignment="1">
      <alignment vertical="center" shrinkToFit="1"/>
    </xf>
    <xf numFmtId="38" fontId="4" fillId="0" borderId="112" xfId="1" applyFont="1" applyBorder="1" applyAlignment="1">
      <alignment vertical="center" wrapText="1" shrinkToFit="1"/>
    </xf>
    <xf numFmtId="38" fontId="4" fillId="0" borderId="113" xfId="1" applyFont="1" applyBorder="1" applyAlignment="1">
      <alignment vertical="center" wrapText="1" shrinkToFit="1"/>
    </xf>
    <xf numFmtId="38" fontId="4" fillId="6" borderId="21" xfId="1" applyFont="1" applyFill="1" applyBorder="1" applyAlignment="1">
      <alignment horizontal="center" vertical="center" textRotation="255" wrapText="1"/>
    </xf>
    <xf numFmtId="38" fontId="4" fillId="6" borderId="23" xfId="1" applyFont="1" applyFill="1" applyBorder="1" applyAlignment="1">
      <alignment horizontal="center" vertical="center" textRotation="255" wrapText="1"/>
    </xf>
    <xf numFmtId="38" fontId="4" fillId="6" borderId="35" xfId="1" applyFont="1" applyFill="1" applyBorder="1" applyAlignment="1">
      <alignment horizontal="center" vertical="center" textRotation="255" wrapText="1"/>
    </xf>
    <xf numFmtId="38" fontId="4" fillId="0" borderId="10" xfId="1" applyFont="1" applyBorder="1" applyAlignment="1">
      <alignment vertical="center" wrapText="1"/>
    </xf>
    <xf numFmtId="38" fontId="4" fillId="0" borderId="11" xfId="1" applyFont="1" applyBorder="1" applyAlignment="1">
      <alignment vertical="center" wrapText="1"/>
    </xf>
    <xf numFmtId="38" fontId="15" fillId="0" borderId="0" xfId="1" applyFont="1" applyAlignment="1">
      <alignment vertical="center" wrapText="1"/>
    </xf>
    <xf numFmtId="38" fontId="8" fillId="0" borderId="44" xfId="1" applyFont="1" applyBorder="1" applyAlignment="1">
      <alignment horizontal="center" vertical="center" wrapText="1"/>
    </xf>
    <xf numFmtId="38" fontId="0" fillId="0" borderId="0" xfId="1" applyFont="1" applyBorder="1" applyAlignment="1">
      <alignment horizontal="center" vertical="center" wrapText="1"/>
    </xf>
    <xf numFmtId="181" fontId="0" fillId="3" borderId="111" xfId="1" applyNumberFormat="1" applyFont="1" applyFill="1" applyBorder="1" applyAlignment="1" applyProtection="1">
      <alignment vertical="center" shrinkToFit="1"/>
      <protection locked="0"/>
    </xf>
    <xf numFmtId="181" fontId="0" fillId="3" borderId="10" xfId="1" applyNumberFormat="1" applyFont="1" applyFill="1" applyBorder="1" applyAlignment="1" applyProtection="1">
      <alignment vertical="center" shrinkToFit="1"/>
      <protection locked="0"/>
    </xf>
    <xf numFmtId="38" fontId="27" fillId="0" borderId="0" xfId="1" applyFont="1" applyAlignment="1">
      <alignment vertical="center" wrapText="1"/>
    </xf>
    <xf numFmtId="38" fontId="4" fillId="0" borderId="19" xfId="1" applyFont="1" applyBorder="1" applyAlignment="1">
      <alignment vertical="center" wrapText="1"/>
    </xf>
    <xf numFmtId="181" fontId="4" fillId="3" borderId="73" xfId="1" applyNumberFormat="1" applyFont="1" applyFill="1" applyBorder="1" applyAlignment="1" applyProtection="1">
      <alignment vertical="center" shrinkToFit="1"/>
      <protection locked="0"/>
    </xf>
    <xf numFmtId="181" fontId="4" fillId="3" borderId="71" xfId="1" applyNumberFormat="1" applyFont="1" applyFill="1" applyBorder="1" applyAlignment="1" applyProtection="1">
      <alignment vertical="center" shrinkToFit="1"/>
      <protection locked="0"/>
    </xf>
    <xf numFmtId="38" fontId="0" fillId="0" borderId="10" xfId="1" applyFont="1" applyBorder="1" applyAlignment="1">
      <alignment vertical="center" wrapText="1"/>
    </xf>
    <xf numFmtId="38" fontId="0" fillId="0" borderId="11" xfId="1" applyFont="1" applyBorder="1" applyAlignment="1">
      <alignment vertical="center" wrapText="1"/>
    </xf>
    <xf numFmtId="181" fontId="4" fillId="4" borderId="19" xfId="1" applyNumberFormat="1" applyFont="1" applyFill="1" applyBorder="1" applyAlignment="1">
      <alignment vertical="center" shrinkToFit="1"/>
    </xf>
    <xf numFmtId="181" fontId="0" fillId="4" borderId="10" xfId="1" applyNumberFormat="1" applyFont="1" applyFill="1" applyBorder="1" applyAlignment="1">
      <alignment vertical="center" shrinkToFit="1"/>
    </xf>
    <xf numFmtId="38" fontId="4" fillId="0" borderId="19" xfId="1" applyFont="1" applyBorder="1" applyAlignment="1">
      <alignment horizontal="center" vertical="center" wrapText="1"/>
    </xf>
    <xf numFmtId="38" fontId="4" fillId="0" borderId="10" xfId="1" applyFont="1" applyBorder="1" applyAlignment="1">
      <alignment horizontal="center" vertical="center" wrapText="1"/>
    </xf>
    <xf numFmtId="38" fontId="4" fillId="0" borderId="19" xfId="1" applyFont="1" applyBorder="1" applyAlignment="1">
      <alignment horizontal="center" vertical="center" wrapText="1" shrinkToFit="1"/>
    </xf>
    <xf numFmtId="38" fontId="4" fillId="0" borderId="11" xfId="1" applyFont="1" applyBorder="1" applyAlignment="1">
      <alignment horizontal="center" vertical="center" wrapText="1" shrinkToFit="1"/>
    </xf>
    <xf numFmtId="38" fontId="4" fillId="0" borderId="107" xfId="1" applyFont="1" applyBorder="1" applyAlignment="1">
      <alignment vertical="center" wrapText="1"/>
    </xf>
    <xf numFmtId="38" fontId="4" fillId="0" borderId="60" xfId="1" applyFont="1" applyBorder="1" applyAlignment="1">
      <alignment vertical="center" wrapText="1"/>
    </xf>
    <xf numFmtId="38" fontId="4" fillId="0" borderId="108" xfId="1" applyFont="1" applyBorder="1" applyAlignment="1">
      <alignment horizontal="center" vertical="center" wrapText="1"/>
    </xf>
    <xf numFmtId="181" fontId="4" fillId="3" borderId="114" xfId="1" applyNumberFormat="1" applyFont="1" applyFill="1" applyBorder="1" applyAlignment="1" applyProtection="1">
      <alignment vertical="center" shrinkToFit="1"/>
      <protection locked="0"/>
    </xf>
    <xf numFmtId="181" fontId="4" fillId="3" borderId="36" xfId="1" applyNumberFormat="1" applyFont="1" applyFill="1" applyBorder="1" applyAlignment="1" applyProtection="1">
      <alignment vertical="center" shrinkToFit="1"/>
      <protection locked="0"/>
    </xf>
    <xf numFmtId="38" fontId="4" fillId="0" borderId="115" xfId="1" applyFont="1" applyBorder="1" applyAlignment="1">
      <alignment vertical="center" wrapText="1"/>
    </xf>
    <xf numFmtId="38" fontId="4" fillId="0" borderId="116" xfId="1" applyFont="1" applyBorder="1" applyAlignment="1">
      <alignment vertical="center" wrapText="1"/>
    </xf>
    <xf numFmtId="38" fontId="4" fillId="0" borderId="9" xfId="1" applyFont="1" applyBorder="1" applyAlignment="1">
      <alignment vertical="center" wrapText="1"/>
    </xf>
    <xf numFmtId="38" fontId="4" fillId="0" borderId="117" xfId="1" applyFont="1" applyBorder="1" applyAlignment="1">
      <alignment vertical="center" wrapText="1"/>
    </xf>
    <xf numFmtId="38" fontId="4" fillId="0" borderId="118" xfId="1" applyFont="1" applyBorder="1" applyAlignment="1">
      <alignment horizontal="center" vertical="center" wrapText="1"/>
    </xf>
    <xf numFmtId="38" fontId="4" fillId="0" borderId="119" xfId="1" applyFont="1" applyBorder="1" applyAlignment="1">
      <alignment horizontal="center" vertical="center" wrapText="1"/>
    </xf>
    <xf numFmtId="181" fontId="4" fillId="4" borderId="10" xfId="1" applyNumberFormat="1" applyFont="1" applyFill="1" applyBorder="1" applyAlignment="1">
      <alignment vertical="center" shrinkToFit="1"/>
    </xf>
    <xf numFmtId="38" fontId="4" fillId="0" borderId="0" xfId="1" applyFont="1" applyAlignment="1">
      <alignment vertical="top" wrapText="1"/>
    </xf>
    <xf numFmtId="38" fontId="4" fillId="0" borderId="17" xfId="1" applyFont="1" applyBorder="1" applyAlignment="1">
      <alignment vertical="top" wrapText="1"/>
    </xf>
    <xf numFmtId="181" fontId="4" fillId="4" borderId="107" xfId="1" applyNumberFormat="1" applyFont="1" applyFill="1" applyBorder="1" applyAlignment="1">
      <alignment vertical="center" shrinkToFit="1"/>
    </xf>
    <xf numFmtId="181" fontId="4" fillId="4" borderId="73" xfId="1" applyNumberFormat="1" applyFont="1" applyFill="1" applyBorder="1" applyAlignment="1">
      <alignment vertical="center" shrinkToFit="1"/>
    </xf>
    <xf numFmtId="181" fontId="4" fillId="4" borderId="71" xfId="1" applyNumberFormat="1" applyFont="1" applyFill="1" applyBorder="1" applyAlignment="1">
      <alignment vertical="center" shrinkToFit="1"/>
    </xf>
    <xf numFmtId="40" fontId="4" fillId="3" borderId="19" xfId="1" applyNumberFormat="1" applyFont="1" applyFill="1" applyBorder="1" applyAlignment="1" applyProtection="1">
      <alignment vertical="center" shrinkToFit="1"/>
      <protection locked="0"/>
    </xf>
    <xf numFmtId="40" fontId="4" fillId="3" borderId="10" xfId="1" applyNumberFormat="1" applyFont="1" applyFill="1" applyBorder="1" applyAlignment="1" applyProtection="1">
      <alignment vertical="center" shrinkToFit="1"/>
      <protection locked="0"/>
    </xf>
    <xf numFmtId="38" fontId="8" fillId="0" borderId="73" xfId="1" applyFont="1" applyBorder="1" applyAlignment="1">
      <alignment vertical="center" wrapText="1"/>
    </xf>
    <xf numFmtId="38" fontId="8" fillId="0" borderId="61" xfId="1" applyFont="1" applyBorder="1" applyAlignment="1">
      <alignment vertical="center" wrapText="1"/>
    </xf>
    <xf numFmtId="38" fontId="0" fillId="0" borderId="0" xfId="1" applyFont="1" applyBorder="1" applyAlignment="1">
      <alignment horizontal="center" vertical="center" textRotation="180" wrapText="1"/>
    </xf>
    <xf numFmtId="38" fontId="2" fillId="0" borderId="0" xfId="1" applyFont="1" applyBorder="1" applyAlignment="1">
      <alignment horizontal="center" vertical="center" textRotation="180" wrapText="1"/>
    </xf>
    <xf numFmtId="38" fontId="5" fillId="0" borderId="0" xfId="1" applyFont="1" applyFill="1" applyAlignment="1">
      <alignment vertical="top"/>
    </xf>
    <xf numFmtId="38" fontId="7" fillId="0" borderId="26" xfId="1" applyFont="1" applyBorder="1" applyAlignment="1">
      <alignment vertical="top" wrapText="1"/>
    </xf>
    <xf numFmtId="38" fontId="7" fillId="0" borderId="27" xfId="1" applyFont="1" applyBorder="1" applyAlignment="1">
      <alignment vertical="top" wrapText="1"/>
    </xf>
    <xf numFmtId="38" fontId="7" fillId="0" borderId="29" xfId="1" applyFont="1" applyBorder="1" applyAlignment="1">
      <alignment vertical="top" wrapText="1"/>
    </xf>
    <xf numFmtId="38" fontId="7" fillId="0" borderId="0" xfId="1" applyFont="1" applyBorder="1" applyAlignment="1">
      <alignment vertical="top" wrapText="1"/>
    </xf>
    <xf numFmtId="38" fontId="7" fillId="0" borderId="104" xfId="1" applyFont="1" applyBorder="1" applyAlignment="1">
      <alignment vertical="top" wrapText="1"/>
    </xf>
    <xf numFmtId="38" fontId="7" fillId="0" borderId="105" xfId="1" applyFont="1" applyBorder="1" applyAlignment="1">
      <alignment vertical="top" wrapText="1"/>
    </xf>
    <xf numFmtId="38" fontId="7" fillId="0" borderId="28" xfId="1" applyFont="1" applyBorder="1" applyAlignment="1">
      <alignment vertical="top" wrapText="1"/>
    </xf>
    <xf numFmtId="38" fontId="7" fillId="0" borderId="30" xfId="1" applyFont="1" applyBorder="1" applyAlignment="1">
      <alignment vertical="top" wrapText="1"/>
    </xf>
    <xf numFmtId="38" fontId="7" fillId="0" borderId="106" xfId="1" applyFont="1" applyBorder="1" applyAlignment="1">
      <alignment vertical="top" wrapText="1"/>
    </xf>
    <xf numFmtId="178" fontId="4" fillId="4" borderId="0" xfId="1" applyNumberFormat="1" applyFont="1" applyFill="1" applyAlignment="1">
      <alignment vertical="center" shrinkToFit="1"/>
    </xf>
    <xf numFmtId="38" fontId="7" fillId="0" borderId="107" xfId="1" applyFont="1" applyBorder="1" applyAlignment="1">
      <alignment vertical="center" wrapText="1"/>
    </xf>
    <xf numFmtId="38" fontId="7" fillId="0" borderId="60" xfId="1" applyFont="1" applyBorder="1" applyAlignment="1">
      <alignment vertical="center" wrapText="1"/>
    </xf>
    <xf numFmtId="38" fontId="4" fillId="0" borderId="0" xfId="1" applyFont="1" applyFill="1" applyAlignment="1">
      <alignment horizontal="right" vertical="center" shrinkToFit="1"/>
    </xf>
    <xf numFmtId="0" fontId="0" fillId="0" borderId="0" xfId="0" applyAlignment="1">
      <alignment horizontal="right" vertical="center" shrinkToFit="1"/>
    </xf>
    <xf numFmtId="49" fontId="2" fillId="0" borderId="37" xfId="1" applyNumberFormat="1" applyFont="1" applyFill="1" applyBorder="1" applyAlignment="1">
      <alignment horizontal="center" vertical="center" shrinkToFit="1"/>
    </xf>
    <xf numFmtId="38" fontId="2" fillId="0" borderId="0" xfId="1" applyFont="1" applyAlignment="1">
      <alignment horizontal="center" vertical="center" textRotation="180" wrapText="1"/>
    </xf>
    <xf numFmtId="0" fontId="4" fillId="0" borderId="51" xfId="0" applyFont="1" applyBorder="1" applyAlignment="1">
      <alignment vertical="center" wrapText="1" shrinkToFit="1"/>
    </xf>
    <xf numFmtId="0" fontId="4" fillId="0" borderId="136" xfId="0" applyFont="1" applyBorder="1" applyAlignment="1">
      <alignment vertical="center" wrapText="1" shrinkToFit="1"/>
    </xf>
    <xf numFmtId="0" fontId="5" fillId="0" borderId="109" xfId="0" applyFont="1" applyBorder="1" applyAlignment="1">
      <alignment vertical="center" shrinkToFit="1"/>
    </xf>
    <xf numFmtId="0" fontId="5" fillId="0" borderId="137"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vertical="center" shrinkToFit="1"/>
    </xf>
    <xf numFmtId="0" fontId="5" fillId="0" borderId="129" xfId="0" applyFont="1" applyBorder="1" applyAlignment="1">
      <alignment vertical="center" shrinkToFit="1"/>
    </xf>
    <xf numFmtId="0" fontId="5" fillId="0" borderId="55" xfId="0" applyFont="1" applyBorder="1" applyAlignment="1">
      <alignment vertical="center" shrinkToFit="1"/>
    </xf>
    <xf numFmtId="0" fontId="5" fillId="0" borderId="50" xfId="0" applyFont="1" applyBorder="1" applyAlignment="1">
      <alignment vertical="center" shrinkToFit="1"/>
    </xf>
    <xf numFmtId="0" fontId="5" fillId="0" borderId="130" xfId="0" applyFont="1" applyBorder="1" applyAlignment="1">
      <alignment vertical="center" shrinkToFit="1"/>
    </xf>
    <xf numFmtId="0" fontId="5" fillId="0" borderId="39" xfId="0" applyFont="1" applyBorder="1" applyAlignment="1">
      <alignment horizontal="center" vertical="center" textRotation="255"/>
    </xf>
    <xf numFmtId="0" fontId="5" fillId="0" borderId="53" xfId="0" applyFont="1" applyBorder="1" applyAlignment="1">
      <alignment horizontal="center" vertical="center" textRotation="255"/>
    </xf>
    <xf numFmtId="0" fontId="4" fillId="0" borderId="84" xfId="0" applyFont="1" applyBorder="1" applyAlignment="1">
      <alignment horizontal="center" vertical="center" textRotation="255" wrapText="1" shrinkToFit="1"/>
    </xf>
    <xf numFmtId="0" fontId="4" fillId="0" borderId="56" xfId="0" applyFont="1" applyBorder="1" applyAlignment="1">
      <alignment horizontal="center" vertical="center" textRotation="255" wrapText="1" shrinkToFit="1"/>
    </xf>
    <xf numFmtId="0" fontId="4" fillId="0" borderId="75" xfId="0" applyFont="1" applyBorder="1" applyAlignment="1">
      <alignment horizontal="center" vertical="center" textRotation="255" wrapText="1" shrinkToFit="1"/>
    </xf>
    <xf numFmtId="0" fontId="5" fillId="0" borderId="39" xfId="0" applyFont="1" applyBorder="1" applyAlignment="1">
      <alignment vertical="center" textRotation="255"/>
    </xf>
    <xf numFmtId="0" fontId="7" fillId="0" borderId="39" xfId="0" applyFont="1" applyBorder="1" applyAlignment="1">
      <alignment vertical="center" textRotation="255"/>
    </xf>
    <xf numFmtId="0" fontId="5" fillId="0" borderId="9" xfId="0" applyFont="1" applyBorder="1" applyAlignment="1">
      <alignment vertical="center" shrinkToFit="1"/>
    </xf>
    <xf numFmtId="0" fontId="5" fillId="0" borderId="14" xfId="0" applyFont="1" applyBorder="1" applyAlignment="1">
      <alignment vertical="center" shrinkToFit="1"/>
    </xf>
    <xf numFmtId="0" fontId="5" fillId="0" borderId="1" xfId="0" applyFont="1" applyBorder="1" applyAlignment="1">
      <alignment vertical="center" shrinkToFit="1"/>
    </xf>
    <xf numFmtId="0" fontId="5" fillId="0" borderId="12" xfId="0" applyFont="1" applyBorder="1" applyAlignment="1">
      <alignment vertical="center" shrinkToFit="1"/>
    </xf>
    <xf numFmtId="0" fontId="5" fillId="0" borderId="133" xfId="0" applyFont="1" applyBorder="1" applyAlignment="1">
      <alignment vertical="center" shrinkToFit="1"/>
    </xf>
    <xf numFmtId="0" fontId="5" fillId="0" borderId="134" xfId="0" applyFont="1" applyBorder="1" applyAlignment="1">
      <alignment vertical="center" shrinkToFit="1"/>
    </xf>
    <xf numFmtId="0" fontId="5" fillId="0" borderId="50" xfId="0" applyFont="1" applyBorder="1" applyAlignment="1">
      <alignment vertical="center" wrapText="1" shrinkToFit="1"/>
    </xf>
    <xf numFmtId="0" fontId="5" fillId="0" borderId="130" xfId="0" applyFont="1" applyBorder="1" applyAlignment="1">
      <alignment vertical="center" wrapText="1" shrinkToFit="1"/>
    </xf>
    <xf numFmtId="0" fontId="5" fillId="0" borderId="112" xfId="0" applyFont="1" applyBorder="1" applyAlignment="1">
      <alignment vertical="center" shrinkToFit="1"/>
    </xf>
    <xf numFmtId="0" fontId="5" fillId="0" borderId="132" xfId="0" applyFont="1" applyBorder="1" applyAlignment="1">
      <alignment vertical="center" shrinkToFit="1"/>
    </xf>
    <xf numFmtId="0" fontId="5" fillId="0" borderId="71" xfId="0" applyFont="1" applyBorder="1" applyAlignment="1">
      <alignment vertical="center" shrinkToFit="1"/>
    </xf>
    <xf numFmtId="0" fontId="5" fillId="0" borderId="72" xfId="0" applyFont="1" applyBorder="1" applyAlignment="1">
      <alignment vertical="center" shrinkToFit="1"/>
    </xf>
    <xf numFmtId="0" fontId="5" fillId="0" borderId="52" xfId="0" applyFont="1" applyBorder="1" applyAlignment="1">
      <alignment vertical="center" shrinkToFit="1"/>
    </xf>
    <xf numFmtId="0" fontId="5" fillId="0" borderId="135" xfId="0" applyFont="1" applyBorder="1" applyAlignment="1">
      <alignment vertical="center" shrinkToFit="1"/>
    </xf>
    <xf numFmtId="0" fontId="5" fillId="0" borderId="17" xfId="0" applyFont="1" applyBorder="1" applyAlignment="1">
      <alignment horizontal="left" vertical="center" shrinkToFit="1"/>
    </xf>
    <xf numFmtId="49" fontId="21" fillId="0" borderId="21" xfId="0" applyNumberFormat="1" applyFont="1" applyBorder="1" applyAlignment="1">
      <alignment horizontal="center" vertical="center"/>
    </xf>
    <xf numFmtId="49" fontId="0" fillId="0" borderId="35" xfId="0" applyNumberFormat="1" applyBorder="1" applyAlignment="1">
      <alignment horizontal="center" vertical="center"/>
    </xf>
    <xf numFmtId="180" fontId="5" fillId="0" borderId="17" xfId="0" applyNumberFormat="1" applyFont="1" applyBorder="1" applyAlignment="1">
      <alignment vertical="center" shrinkToFit="1"/>
    </xf>
    <xf numFmtId="0" fontId="5" fillId="0" borderId="127" xfId="0" applyFont="1" applyBorder="1" applyAlignment="1">
      <alignment vertical="center" shrinkToFit="1"/>
    </xf>
    <xf numFmtId="0" fontId="5" fillId="0" borderId="128" xfId="0" applyFont="1" applyBorder="1" applyAlignment="1">
      <alignment vertical="center" shrinkToFit="1"/>
    </xf>
    <xf numFmtId="0" fontId="5" fillId="0" borderId="129" xfId="0" applyFont="1" applyBorder="1" applyAlignment="1">
      <alignment vertical="center" wrapText="1" shrinkToFit="1"/>
    </xf>
    <xf numFmtId="0" fontId="5" fillId="0" borderId="55" xfId="0" applyFont="1" applyBorder="1" applyAlignment="1">
      <alignment vertical="center" wrapText="1" shrinkToFit="1"/>
    </xf>
    <xf numFmtId="0" fontId="5" fillId="0" borderId="131" xfId="0" applyFont="1" applyBorder="1" applyAlignment="1">
      <alignment vertical="center" shrinkToFit="1"/>
    </xf>
    <xf numFmtId="0" fontId="6" fillId="0" borderId="0" xfId="0" applyFont="1" applyAlignment="1">
      <alignment vertical="top"/>
    </xf>
    <xf numFmtId="0" fontId="5" fillId="0" borderId="112" xfId="0" applyFont="1" applyBorder="1" applyAlignment="1">
      <alignment vertical="center" wrapText="1" shrinkToFit="1"/>
    </xf>
    <xf numFmtId="0" fontId="5" fillId="0" borderId="132" xfId="0" applyFont="1" applyBorder="1" applyAlignment="1">
      <alignment vertical="center" wrapText="1" shrinkToFit="1"/>
    </xf>
    <xf numFmtId="0" fontId="4" fillId="0" borderId="57" xfId="0" applyFont="1" applyBorder="1" applyAlignment="1">
      <alignment horizontal="left" vertical="center" wrapText="1"/>
    </xf>
    <xf numFmtId="0" fontId="0" fillId="0" borderId="9" xfId="0" applyBorder="1" applyAlignment="1">
      <alignment horizontal="left" vertical="center"/>
    </xf>
    <xf numFmtId="0" fontId="0" fillId="0" borderId="14" xfId="0" applyBorder="1" applyAlignment="1">
      <alignment horizontal="left" vertical="center"/>
    </xf>
    <xf numFmtId="0" fontId="4" fillId="0" borderId="19" xfId="0" applyFont="1" applyBorder="1" applyAlignment="1">
      <alignment horizontal="left" vertical="center" wrapText="1"/>
    </xf>
    <xf numFmtId="0" fontId="38" fillId="0" borderId="10" xfId="0" applyFont="1" applyBorder="1" applyAlignment="1">
      <alignment horizontal="left" vertical="center"/>
    </xf>
    <xf numFmtId="0" fontId="38" fillId="0" borderId="11" xfId="0" applyFont="1" applyBorder="1" applyAlignment="1">
      <alignment horizontal="left" vertical="center"/>
    </xf>
    <xf numFmtId="0" fontId="4" fillId="0" borderId="19" xfId="0" applyFont="1"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center" vertical="center" wrapText="1"/>
    </xf>
    <xf numFmtId="182" fontId="4" fillId="0" borderId="139" xfId="4" applyNumberFormat="1" applyFont="1" applyBorder="1" applyAlignment="1">
      <alignment horizontal="center" vertical="center" wrapText="1"/>
    </xf>
    <xf numFmtId="0" fontId="0" fillId="0" borderId="10" xfId="0" applyBorder="1" applyAlignment="1">
      <alignment horizontal="center" vertical="center" wrapText="1"/>
    </xf>
    <xf numFmtId="0" fontId="4" fillId="0" borderId="1" xfId="0" applyFont="1" applyBorder="1" applyAlignment="1">
      <alignment vertical="center" wrapText="1" shrinkToFit="1"/>
    </xf>
    <xf numFmtId="0" fontId="4" fillId="0" borderId="12" xfId="0" applyFont="1" applyBorder="1" applyAlignment="1">
      <alignment vertical="center" wrapText="1" shrinkToFit="1"/>
    </xf>
    <xf numFmtId="0" fontId="4" fillId="0" borderId="10" xfId="4"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58" fontId="0" fillId="0" borderId="0" xfId="4" quotePrefix="1" applyNumberFormat="1" applyFont="1" applyAlignment="1">
      <alignment horizontal="right"/>
    </xf>
    <xf numFmtId="58" fontId="2" fillId="0" borderId="0" xfId="4" applyNumberFormat="1" applyAlignment="1">
      <alignment horizontal="right"/>
    </xf>
    <xf numFmtId="58" fontId="2" fillId="0" borderId="30" xfId="0" applyNumberFormat="1" applyFont="1" applyBorder="1" applyAlignment="1"/>
    <xf numFmtId="178" fontId="4" fillId="0" borderId="0" xfId="4" applyNumberFormat="1" applyFont="1" applyAlignment="1">
      <alignment horizontal="left" vertical="center" wrapText="1"/>
    </xf>
    <xf numFmtId="178" fontId="0" fillId="0" borderId="0" xfId="0" applyNumberFormat="1" applyAlignment="1">
      <alignment horizontal="left" vertical="center" wrapText="1"/>
    </xf>
    <xf numFmtId="178" fontId="0" fillId="0" borderId="30" xfId="0" applyNumberFormat="1" applyBorder="1" applyAlignment="1">
      <alignment horizontal="left" vertical="center" wrapText="1"/>
    </xf>
    <xf numFmtId="178" fontId="0" fillId="0" borderId="29" xfId="0" applyNumberFormat="1" applyBorder="1" applyAlignment="1">
      <alignment horizontal="center" vertical="center"/>
    </xf>
    <xf numFmtId="178" fontId="0" fillId="0" borderId="0" xfId="0" applyNumberFormat="1" applyAlignment="1">
      <alignment horizontal="center" vertical="center"/>
    </xf>
    <xf numFmtId="0" fontId="4" fillId="0" borderId="0" xfId="4" applyFont="1" applyAlignment="1">
      <alignment horizontal="left"/>
    </xf>
    <xf numFmtId="0" fontId="4" fillId="0" borderId="30" xfId="4" applyFont="1" applyBorder="1" applyAlignment="1">
      <alignment horizontal="left"/>
    </xf>
    <xf numFmtId="0" fontId="4" fillId="0" borderId="19"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11" xfId="4" applyFont="1" applyBorder="1" applyAlignment="1">
      <alignment horizontal="center" vertical="center" wrapText="1"/>
    </xf>
    <xf numFmtId="178" fontId="4" fillId="0" borderId="54" xfId="4" applyNumberFormat="1" applyFont="1" applyBorder="1" applyAlignment="1">
      <alignment horizontal="left" vertical="center" wrapText="1"/>
    </xf>
    <xf numFmtId="178" fontId="4" fillId="0" borderId="1" xfId="4" applyNumberFormat="1" applyFont="1" applyBorder="1" applyAlignment="1">
      <alignment horizontal="left" vertical="center" wrapText="1"/>
    </xf>
    <xf numFmtId="178" fontId="4" fillId="0" borderId="1" xfId="0" applyNumberFormat="1" applyFont="1" applyBorder="1">
      <alignment vertical="center"/>
    </xf>
    <xf numFmtId="178" fontId="4" fillId="0" borderId="57" xfId="0" applyNumberFormat="1" applyFont="1" applyBorder="1">
      <alignment vertical="center"/>
    </xf>
    <xf numFmtId="178" fontId="4" fillId="0" borderId="9" xfId="0" applyNumberFormat="1" applyFont="1" applyBorder="1">
      <alignment vertical="center"/>
    </xf>
    <xf numFmtId="0" fontId="0" fillId="0" borderId="1" xfId="0" applyBorder="1" applyAlignment="1">
      <alignment horizontal="center" vertical="center"/>
    </xf>
    <xf numFmtId="0" fontId="0" fillId="0" borderId="12" xfId="0" applyBorder="1" applyAlignment="1">
      <alignment horizontal="center" vertical="center"/>
    </xf>
    <xf numFmtId="179" fontId="4" fillId="0" borderId="57" xfId="0" applyNumberFormat="1" applyFont="1" applyBorder="1" applyAlignment="1">
      <alignment horizontal="center" vertical="center" wrapText="1"/>
    </xf>
    <xf numFmtId="179" fontId="4" fillId="0" borderId="9" xfId="0" applyNumberFormat="1" applyFont="1" applyBorder="1" applyAlignment="1">
      <alignment horizontal="center" vertical="center" wrapText="1"/>
    </xf>
    <xf numFmtId="179" fontId="4" fillId="0" borderId="14" xfId="0" applyNumberFormat="1" applyFont="1" applyBorder="1" applyAlignment="1">
      <alignment horizontal="center" vertical="center" wrapText="1"/>
    </xf>
    <xf numFmtId="0" fontId="2" fillId="0" borderId="0" xfId="4" applyAlignment="1">
      <alignment vertical="top" wrapText="1"/>
    </xf>
    <xf numFmtId="0" fontId="2" fillId="0" borderId="30" xfId="4" applyBorder="1" applyAlignment="1">
      <alignment vertical="top" wrapText="1"/>
    </xf>
    <xf numFmtId="178" fontId="4" fillId="0" borderId="54" xfId="4" applyNumberFormat="1" applyFont="1" applyBorder="1" applyAlignment="1">
      <alignment vertical="center" wrapText="1"/>
    </xf>
    <xf numFmtId="178" fontId="4" fillId="0" borderId="1" xfId="4" applyNumberFormat="1" applyFont="1" applyBorder="1" applyAlignment="1">
      <alignment vertical="center" wrapText="1"/>
    </xf>
    <xf numFmtId="178" fontId="4" fillId="0" borderId="57" xfId="4" applyNumberFormat="1" applyFont="1" applyBorder="1" applyAlignment="1">
      <alignment vertical="center" wrapText="1"/>
    </xf>
    <xf numFmtId="178" fontId="4" fillId="0" borderId="9" xfId="4" applyNumberFormat="1" applyFont="1" applyBorder="1" applyAlignment="1">
      <alignment vertical="center" wrapText="1"/>
    </xf>
    <xf numFmtId="0" fontId="0" fillId="0" borderId="56" xfId="4" applyFont="1" applyBorder="1" applyAlignment="1">
      <alignment horizontal="center" vertical="center"/>
    </xf>
    <xf numFmtId="0" fontId="2" fillId="0" borderId="56" xfId="4" applyBorder="1" applyAlignment="1">
      <alignment horizontal="center" vertical="center"/>
    </xf>
    <xf numFmtId="40" fontId="4" fillId="0" borderId="19" xfId="1" applyNumberFormat="1" applyFont="1" applyFill="1" applyBorder="1" applyAlignment="1">
      <alignment horizontal="right" vertical="center"/>
    </xf>
    <xf numFmtId="40" fontId="4" fillId="0" borderId="10" xfId="1" applyNumberFormat="1" applyFont="1" applyFill="1" applyBorder="1" applyAlignment="1">
      <alignment horizontal="right" vertical="center"/>
    </xf>
    <xf numFmtId="40" fontId="4" fillId="0" borderId="19" xfId="1" applyNumberFormat="1" applyFont="1" applyFill="1" applyBorder="1" applyAlignment="1" applyProtection="1">
      <alignment horizontal="right" vertical="center"/>
    </xf>
    <xf numFmtId="40" fontId="4" fillId="0" borderId="10" xfId="1" applyNumberFormat="1" applyFont="1" applyFill="1" applyBorder="1" applyAlignment="1" applyProtection="1">
      <alignment horizontal="right" vertical="center"/>
    </xf>
    <xf numFmtId="0" fontId="2" fillId="0" borderId="19" xfId="4"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4" fillId="0" borderId="57" xfId="4" applyFont="1" applyBorder="1" applyAlignment="1">
      <alignment vertical="top" wrapText="1"/>
    </xf>
    <xf numFmtId="0" fontId="4" fillId="0" borderId="9" xfId="4" applyFont="1" applyBorder="1" applyAlignment="1">
      <alignment vertical="top" wrapText="1"/>
    </xf>
    <xf numFmtId="0" fontId="4" fillId="0" borderId="14" xfId="4" applyFont="1" applyBorder="1" applyAlignment="1">
      <alignment vertical="top" wrapText="1"/>
    </xf>
  </cellXfs>
  <cellStyles count="5">
    <cellStyle name="桁区切り" xfId="1" builtinId="6"/>
    <cellStyle name="標準" xfId="0" builtinId="0"/>
    <cellStyle name="標準_○×様式02_産廃計画書（様式２の２）" xfId="2"/>
    <cellStyle name="標準_○×様式02_産廃計画書（様式２の２）_Form-hourei(SP)2003" xfId="3"/>
    <cellStyle name="標準_○×様式02_産廃計画書（様式２の２）_Form-jishu" xfId="4"/>
  </cellStyles>
  <dxfs count="8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9" defaultPivotStyle="PivotStyleLight16"/>
  <colors>
    <mruColors>
      <color rgb="FFCCFFCC"/>
      <color rgb="FFFFCC99"/>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8510" name="Line 1">
          <a:extLst>
            <a:ext uri="{FF2B5EF4-FFF2-40B4-BE49-F238E27FC236}">
              <a16:creationId xmlns:a16="http://schemas.microsoft.com/office/drawing/2014/main" id="{00000000-0008-0000-0100-00002EA0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8511" name="Line 2">
          <a:extLst>
            <a:ext uri="{FF2B5EF4-FFF2-40B4-BE49-F238E27FC236}">
              <a16:creationId xmlns:a16="http://schemas.microsoft.com/office/drawing/2014/main" id="{00000000-0008-0000-0100-00002FA0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8512" name="Line 3">
          <a:extLst>
            <a:ext uri="{FF2B5EF4-FFF2-40B4-BE49-F238E27FC236}">
              <a16:creationId xmlns:a16="http://schemas.microsoft.com/office/drawing/2014/main" id="{00000000-0008-0000-0100-000030A0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8513" name="Line 4">
          <a:extLst>
            <a:ext uri="{FF2B5EF4-FFF2-40B4-BE49-F238E27FC236}">
              <a16:creationId xmlns:a16="http://schemas.microsoft.com/office/drawing/2014/main" id="{00000000-0008-0000-0100-000031A0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8514" name="Line 5">
          <a:extLst>
            <a:ext uri="{FF2B5EF4-FFF2-40B4-BE49-F238E27FC236}">
              <a16:creationId xmlns:a16="http://schemas.microsoft.com/office/drawing/2014/main" id="{00000000-0008-0000-0100-000032A0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8515" name="Line 6">
          <a:extLst>
            <a:ext uri="{FF2B5EF4-FFF2-40B4-BE49-F238E27FC236}">
              <a16:creationId xmlns:a16="http://schemas.microsoft.com/office/drawing/2014/main" id="{00000000-0008-0000-0100-000033A0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8516" name="Line 7">
          <a:extLst>
            <a:ext uri="{FF2B5EF4-FFF2-40B4-BE49-F238E27FC236}">
              <a16:creationId xmlns:a16="http://schemas.microsoft.com/office/drawing/2014/main" id="{00000000-0008-0000-0100-000034A0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8517" name="Line 8">
          <a:extLst>
            <a:ext uri="{FF2B5EF4-FFF2-40B4-BE49-F238E27FC236}">
              <a16:creationId xmlns:a16="http://schemas.microsoft.com/office/drawing/2014/main" id="{00000000-0008-0000-0100-000035A0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8518" name="Line 9">
          <a:extLst>
            <a:ext uri="{FF2B5EF4-FFF2-40B4-BE49-F238E27FC236}">
              <a16:creationId xmlns:a16="http://schemas.microsoft.com/office/drawing/2014/main" id="{00000000-0008-0000-0100-000036A0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8519" name="AutoShape 15">
          <a:extLst>
            <a:ext uri="{FF2B5EF4-FFF2-40B4-BE49-F238E27FC236}">
              <a16:creationId xmlns:a16="http://schemas.microsoft.com/office/drawing/2014/main" id="{00000000-0008-0000-0100-000037A0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8520" name="Line 16">
          <a:extLst>
            <a:ext uri="{FF2B5EF4-FFF2-40B4-BE49-F238E27FC236}">
              <a16:creationId xmlns:a16="http://schemas.microsoft.com/office/drawing/2014/main" id="{00000000-0008-0000-0100-000038A0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8521" name="AutoShape 18">
          <a:extLst>
            <a:ext uri="{FF2B5EF4-FFF2-40B4-BE49-F238E27FC236}">
              <a16:creationId xmlns:a16="http://schemas.microsoft.com/office/drawing/2014/main" id="{00000000-0008-0000-0100-000039A0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8522" name="Line 27">
          <a:extLst>
            <a:ext uri="{FF2B5EF4-FFF2-40B4-BE49-F238E27FC236}">
              <a16:creationId xmlns:a16="http://schemas.microsoft.com/office/drawing/2014/main" id="{00000000-0008-0000-0100-00003AA0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8523" name="Line 28">
          <a:extLst>
            <a:ext uri="{FF2B5EF4-FFF2-40B4-BE49-F238E27FC236}">
              <a16:creationId xmlns:a16="http://schemas.microsoft.com/office/drawing/2014/main" id="{00000000-0008-0000-0100-00003BA0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8524" name="Line 29">
          <a:extLst>
            <a:ext uri="{FF2B5EF4-FFF2-40B4-BE49-F238E27FC236}">
              <a16:creationId xmlns:a16="http://schemas.microsoft.com/office/drawing/2014/main" id="{00000000-0008-0000-0100-00003CA0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8525" name="Line 30">
          <a:extLst>
            <a:ext uri="{FF2B5EF4-FFF2-40B4-BE49-F238E27FC236}">
              <a16:creationId xmlns:a16="http://schemas.microsoft.com/office/drawing/2014/main" id="{00000000-0008-0000-0100-00003DA0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8526" name="Line 28">
          <a:extLst>
            <a:ext uri="{FF2B5EF4-FFF2-40B4-BE49-F238E27FC236}">
              <a16:creationId xmlns:a16="http://schemas.microsoft.com/office/drawing/2014/main" id="{00000000-0008-0000-0100-00003EA0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9525</xdr:colOff>
      <xdr:row>8</xdr:row>
      <xdr:rowOff>152400</xdr:rowOff>
    </xdr:from>
    <xdr:to>
      <xdr:col>5</xdr:col>
      <xdr:colOff>0</xdr:colOff>
      <xdr:row>10</xdr:row>
      <xdr:rowOff>161925</xdr:rowOff>
    </xdr:to>
    <xdr:grpSp>
      <xdr:nvGrpSpPr>
        <xdr:cNvPr id="958527" name="グループ化 31">
          <a:extLst>
            <a:ext uri="{FF2B5EF4-FFF2-40B4-BE49-F238E27FC236}">
              <a16:creationId xmlns:a16="http://schemas.microsoft.com/office/drawing/2014/main" id="{00000000-0008-0000-0100-00003FA00E00}"/>
            </a:ext>
          </a:extLst>
        </xdr:cNvPr>
        <xdr:cNvGrpSpPr>
          <a:grpSpLocks/>
        </xdr:cNvGrpSpPr>
      </xdr:nvGrpSpPr>
      <xdr:grpSpPr bwMode="auto">
        <a:xfrm>
          <a:off x="1847850" y="2200275"/>
          <a:ext cx="657225" cy="638175"/>
          <a:chOff x="1592580" y="2194560"/>
          <a:chExt cx="586740" cy="632460"/>
        </a:xfrm>
      </xdr:grpSpPr>
      <xdr:cxnSp macro="">
        <xdr:nvCxnSpPr>
          <xdr:cNvPr id="37" name="直線コネクタ 36">
            <a:extLst>
              <a:ext uri="{FF2B5EF4-FFF2-40B4-BE49-F238E27FC236}">
                <a16:creationId xmlns:a16="http://schemas.microsoft.com/office/drawing/2014/main" id="{00000000-0008-0000-0100-000025000000}"/>
              </a:ext>
            </a:extLst>
          </xdr:cNvPr>
          <xdr:cNvCxnSpPr/>
        </xdr:nvCxnSpPr>
        <xdr:spPr bwMode="auto">
          <a:xfrm>
            <a:off x="159258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00000000-0008-0000-0100-000027000000}"/>
              </a:ext>
            </a:extLst>
          </xdr:cNvPr>
          <xdr:cNvCxnSpPr/>
        </xdr:nvCxnSpPr>
        <xdr:spPr bwMode="auto">
          <a:xfrm rot="5400000" flipH="1" flipV="1">
            <a:off x="154846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41" name="直線コネクタ 40">
            <a:extLst>
              <a:ext uri="{FF2B5EF4-FFF2-40B4-BE49-F238E27FC236}">
                <a16:creationId xmlns:a16="http://schemas.microsoft.com/office/drawing/2014/main" id="{00000000-0008-0000-0100-000029000000}"/>
              </a:ext>
            </a:extLst>
          </xdr:cNvPr>
          <xdr:cNvCxnSpPr/>
        </xdr:nvCxnSpPr>
        <xdr:spPr bwMode="auto">
          <a:xfrm>
            <a:off x="185618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333375</xdr:colOff>
      <xdr:row>8</xdr:row>
      <xdr:rowOff>76200</xdr:rowOff>
    </xdr:from>
    <xdr:to>
      <xdr:col>5</xdr:col>
      <xdr:colOff>9525</xdr:colOff>
      <xdr:row>8</xdr:row>
      <xdr:rowOff>76200</xdr:rowOff>
    </xdr:to>
    <xdr:sp macro="" textlink="">
      <xdr:nvSpPr>
        <xdr:cNvPr id="958528" name="Line 5">
          <a:extLst>
            <a:ext uri="{FF2B5EF4-FFF2-40B4-BE49-F238E27FC236}">
              <a16:creationId xmlns:a16="http://schemas.microsoft.com/office/drawing/2014/main" id="{00000000-0008-0000-0100-000040A00E00}"/>
            </a:ext>
          </a:extLst>
        </xdr:cNvPr>
        <xdr:cNvSpPr>
          <a:spLocks noChangeShapeType="1"/>
        </xdr:cNvSpPr>
      </xdr:nvSpPr>
      <xdr:spPr bwMode="auto">
        <a:xfrm rot="-5400000">
          <a:off x="2343150"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333375</xdr:colOff>
      <xdr:row>10</xdr:row>
      <xdr:rowOff>85725</xdr:rowOff>
    </xdr:from>
    <xdr:to>
      <xdr:col>5</xdr:col>
      <xdr:colOff>9525</xdr:colOff>
      <xdr:row>10</xdr:row>
      <xdr:rowOff>85725</xdr:rowOff>
    </xdr:to>
    <xdr:sp macro="" textlink="">
      <xdr:nvSpPr>
        <xdr:cNvPr id="958529" name="Line 5">
          <a:extLst>
            <a:ext uri="{FF2B5EF4-FFF2-40B4-BE49-F238E27FC236}">
              <a16:creationId xmlns:a16="http://schemas.microsoft.com/office/drawing/2014/main" id="{00000000-0008-0000-0100-000041A00E00}"/>
            </a:ext>
          </a:extLst>
        </xdr:cNvPr>
        <xdr:cNvSpPr>
          <a:spLocks noChangeShapeType="1"/>
        </xdr:cNvSpPr>
      </xdr:nvSpPr>
      <xdr:spPr bwMode="auto">
        <a:xfrm rot="-5400000">
          <a:off x="2343150"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8530" name="Line 19">
          <a:extLst>
            <a:ext uri="{FF2B5EF4-FFF2-40B4-BE49-F238E27FC236}">
              <a16:creationId xmlns:a16="http://schemas.microsoft.com/office/drawing/2014/main" id="{00000000-0008-0000-0100-000042A0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47625</xdr:colOff>
      <xdr:row>16</xdr:row>
      <xdr:rowOff>266700</xdr:rowOff>
    </xdr:from>
    <xdr:to>
      <xdr:col>23</xdr:col>
      <xdr:colOff>85725</xdr:colOff>
      <xdr:row>16</xdr:row>
      <xdr:rowOff>266700</xdr:rowOff>
    </xdr:to>
    <xdr:sp macro="" textlink="">
      <xdr:nvSpPr>
        <xdr:cNvPr id="958531" name="Line 30">
          <a:extLst>
            <a:ext uri="{FF2B5EF4-FFF2-40B4-BE49-F238E27FC236}">
              <a16:creationId xmlns:a16="http://schemas.microsoft.com/office/drawing/2014/main" id="{00000000-0008-0000-0100-000043A00E00}"/>
            </a:ext>
          </a:extLst>
        </xdr:cNvPr>
        <xdr:cNvSpPr>
          <a:spLocks noChangeShapeType="1"/>
        </xdr:cNvSpPr>
      </xdr:nvSpPr>
      <xdr:spPr bwMode="auto">
        <a:xfrm rot="-5400000">
          <a:off x="73056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8532" name="Line 1">
          <a:extLst>
            <a:ext uri="{FF2B5EF4-FFF2-40B4-BE49-F238E27FC236}">
              <a16:creationId xmlns:a16="http://schemas.microsoft.com/office/drawing/2014/main" id="{00000000-0008-0000-0100-000044A0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8533" name="Line 1">
          <a:extLst>
            <a:ext uri="{FF2B5EF4-FFF2-40B4-BE49-F238E27FC236}">
              <a16:creationId xmlns:a16="http://schemas.microsoft.com/office/drawing/2014/main" id="{00000000-0008-0000-0100-000045A0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0775" name="Line 1">
          <a:extLst>
            <a:ext uri="{FF2B5EF4-FFF2-40B4-BE49-F238E27FC236}">
              <a16:creationId xmlns:a16="http://schemas.microsoft.com/office/drawing/2014/main" id="{00000000-0008-0000-0A00-0000F78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0776" name="Line 2">
          <a:extLst>
            <a:ext uri="{FF2B5EF4-FFF2-40B4-BE49-F238E27FC236}">
              <a16:creationId xmlns:a16="http://schemas.microsoft.com/office/drawing/2014/main" id="{00000000-0008-0000-0A00-0000F88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0777" name="Line 3">
          <a:extLst>
            <a:ext uri="{FF2B5EF4-FFF2-40B4-BE49-F238E27FC236}">
              <a16:creationId xmlns:a16="http://schemas.microsoft.com/office/drawing/2014/main" id="{00000000-0008-0000-0A00-0000F98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0778" name="Line 4">
          <a:extLst>
            <a:ext uri="{FF2B5EF4-FFF2-40B4-BE49-F238E27FC236}">
              <a16:creationId xmlns:a16="http://schemas.microsoft.com/office/drawing/2014/main" id="{00000000-0008-0000-0A00-0000FA8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0779" name="Line 5">
          <a:extLst>
            <a:ext uri="{FF2B5EF4-FFF2-40B4-BE49-F238E27FC236}">
              <a16:creationId xmlns:a16="http://schemas.microsoft.com/office/drawing/2014/main" id="{00000000-0008-0000-0A00-0000FB8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0780" name="Line 6">
          <a:extLst>
            <a:ext uri="{FF2B5EF4-FFF2-40B4-BE49-F238E27FC236}">
              <a16:creationId xmlns:a16="http://schemas.microsoft.com/office/drawing/2014/main" id="{00000000-0008-0000-0A00-0000FC8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0781" name="Line 7">
          <a:extLst>
            <a:ext uri="{FF2B5EF4-FFF2-40B4-BE49-F238E27FC236}">
              <a16:creationId xmlns:a16="http://schemas.microsoft.com/office/drawing/2014/main" id="{00000000-0008-0000-0A00-0000FD8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2" name="Line 8">
          <a:extLst>
            <a:ext uri="{FF2B5EF4-FFF2-40B4-BE49-F238E27FC236}">
              <a16:creationId xmlns:a16="http://schemas.microsoft.com/office/drawing/2014/main" id="{00000000-0008-0000-0A00-0000FE8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0783" name="Line 9">
          <a:extLst>
            <a:ext uri="{FF2B5EF4-FFF2-40B4-BE49-F238E27FC236}">
              <a16:creationId xmlns:a16="http://schemas.microsoft.com/office/drawing/2014/main" id="{00000000-0008-0000-0A00-0000FF8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4" name="Line 16">
          <a:extLst>
            <a:ext uri="{FF2B5EF4-FFF2-40B4-BE49-F238E27FC236}">
              <a16:creationId xmlns:a16="http://schemas.microsoft.com/office/drawing/2014/main" id="{00000000-0008-0000-0A00-000000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0785" name="Line 27">
          <a:extLst>
            <a:ext uri="{FF2B5EF4-FFF2-40B4-BE49-F238E27FC236}">
              <a16:creationId xmlns:a16="http://schemas.microsoft.com/office/drawing/2014/main" id="{00000000-0008-0000-0A00-0000018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0786" name="Line 28">
          <a:extLst>
            <a:ext uri="{FF2B5EF4-FFF2-40B4-BE49-F238E27FC236}">
              <a16:creationId xmlns:a16="http://schemas.microsoft.com/office/drawing/2014/main" id="{00000000-0008-0000-0A00-0000028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0787" name="Line 29">
          <a:extLst>
            <a:ext uri="{FF2B5EF4-FFF2-40B4-BE49-F238E27FC236}">
              <a16:creationId xmlns:a16="http://schemas.microsoft.com/office/drawing/2014/main" id="{00000000-0008-0000-0A00-0000038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88" name="Line 78">
          <a:extLst>
            <a:ext uri="{FF2B5EF4-FFF2-40B4-BE49-F238E27FC236}">
              <a16:creationId xmlns:a16="http://schemas.microsoft.com/office/drawing/2014/main" id="{00000000-0008-0000-0A00-000004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89" name="Line 86">
          <a:extLst>
            <a:ext uri="{FF2B5EF4-FFF2-40B4-BE49-F238E27FC236}">
              <a16:creationId xmlns:a16="http://schemas.microsoft.com/office/drawing/2014/main" id="{00000000-0008-0000-0A00-000005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0" name="Line 109">
          <a:extLst>
            <a:ext uri="{FF2B5EF4-FFF2-40B4-BE49-F238E27FC236}">
              <a16:creationId xmlns:a16="http://schemas.microsoft.com/office/drawing/2014/main" id="{00000000-0008-0000-0A00-000006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1" name="Line 117">
          <a:extLst>
            <a:ext uri="{FF2B5EF4-FFF2-40B4-BE49-F238E27FC236}">
              <a16:creationId xmlns:a16="http://schemas.microsoft.com/office/drawing/2014/main" id="{00000000-0008-0000-0A00-000007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2" name="Line 140">
          <a:extLst>
            <a:ext uri="{FF2B5EF4-FFF2-40B4-BE49-F238E27FC236}">
              <a16:creationId xmlns:a16="http://schemas.microsoft.com/office/drawing/2014/main" id="{00000000-0008-0000-0A00-000008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3" name="Line 148">
          <a:extLst>
            <a:ext uri="{FF2B5EF4-FFF2-40B4-BE49-F238E27FC236}">
              <a16:creationId xmlns:a16="http://schemas.microsoft.com/office/drawing/2014/main" id="{00000000-0008-0000-0A00-000009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4" name="Line 171">
          <a:extLst>
            <a:ext uri="{FF2B5EF4-FFF2-40B4-BE49-F238E27FC236}">
              <a16:creationId xmlns:a16="http://schemas.microsoft.com/office/drawing/2014/main" id="{00000000-0008-0000-0A00-00000A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5" name="Line 179">
          <a:extLst>
            <a:ext uri="{FF2B5EF4-FFF2-40B4-BE49-F238E27FC236}">
              <a16:creationId xmlns:a16="http://schemas.microsoft.com/office/drawing/2014/main" id="{00000000-0008-0000-0A00-00000B8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0796" name="Line 202">
          <a:extLst>
            <a:ext uri="{FF2B5EF4-FFF2-40B4-BE49-F238E27FC236}">
              <a16:creationId xmlns:a16="http://schemas.microsoft.com/office/drawing/2014/main" id="{00000000-0008-0000-0A00-00000C8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0797" name="AutoShape 209">
          <a:extLst>
            <a:ext uri="{FF2B5EF4-FFF2-40B4-BE49-F238E27FC236}">
              <a16:creationId xmlns:a16="http://schemas.microsoft.com/office/drawing/2014/main" id="{00000000-0008-0000-0A00-00000D8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0798" name="Line 210">
          <a:extLst>
            <a:ext uri="{FF2B5EF4-FFF2-40B4-BE49-F238E27FC236}">
              <a16:creationId xmlns:a16="http://schemas.microsoft.com/office/drawing/2014/main" id="{00000000-0008-0000-0A00-00000E8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0799" name="AutoShape 212">
          <a:extLst>
            <a:ext uri="{FF2B5EF4-FFF2-40B4-BE49-F238E27FC236}">
              <a16:creationId xmlns:a16="http://schemas.microsoft.com/office/drawing/2014/main" id="{00000000-0008-0000-0A00-00000F82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0800" name="Line 213">
          <a:extLst>
            <a:ext uri="{FF2B5EF4-FFF2-40B4-BE49-F238E27FC236}">
              <a16:creationId xmlns:a16="http://schemas.microsoft.com/office/drawing/2014/main" id="{00000000-0008-0000-0A00-00001082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0801" name="Line 224">
          <a:extLst>
            <a:ext uri="{FF2B5EF4-FFF2-40B4-BE49-F238E27FC236}">
              <a16:creationId xmlns:a16="http://schemas.microsoft.com/office/drawing/2014/main" id="{00000000-0008-0000-0A00-0000118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0802" name="Line 222">
          <a:extLst>
            <a:ext uri="{FF2B5EF4-FFF2-40B4-BE49-F238E27FC236}">
              <a16:creationId xmlns:a16="http://schemas.microsoft.com/office/drawing/2014/main" id="{00000000-0008-0000-0A00-00001282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0803" name="グループ化 41">
          <a:extLst>
            <a:ext uri="{FF2B5EF4-FFF2-40B4-BE49-F238E27FC236}">
              <a16:creationId xmlns:a16="http://schemas.microsoft.com/office/drawing/2014/main" id="{00000000-0008-0000-0A00-00001382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A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A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A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0804" name="Line 5">
          <a:extLst>
            <a:ext uri="{FF2B5EF4-FFF2-40B4-BE49-F238E27FC236}">
              <a16:creationId xmlns:a16="http://schemas.microsoft.com/office/drawing/2014/main" id="{00000000-0008-0000-0A00-00001482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0805" name="Line 5">
          <a:extLst>
            <a:ext uri="{FF2B5EF4-FFF2-40B4-BE49-F238E27FC236}">
              <a16:creationId xmlns:a16="http://schemas.microsoft.com/office/drawing/2014/main" id="{00000000-0008-0000-0A00-00001582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257175</xdr:rowOff>
    </xdr:from>
    <xdr:to>
      <xdr:col>23</xdr:col>
      <xdr:colOff>142875</xdr:colOff>
      <xdr:row>16</xdr:row>
      <xdr:rowOff>257175</xdr:rowOff>
    </xdr:to>
    <xdr:sp macro="" textlink="">
      <xdr:nvSpPr>
        <xdr:cNvPr id="950806" name="Line 224">
          <a:extLst>
            <a:ext uri="{FF2B5EF4-FFF2-40B4-BE49-F238E27FC236}">
              <a16:creationId xmlns:a16="http://schemas.microsoft.com/office/drawing/2014/main" id="{00000000-0008-0000-0A00-000016820E00}"/>
            </a:ext>
          </a:extLst>
        </xdr:cNvPr>
        <xdr:cNvSpPr>
          <a:spLocks noChangeShapeType="1"/>
        </xdr:cNvSpPr>
      </xdr:nvSpPr>
      <xdr:spPr bwMode="auto">
        <a:xfrm rot="-5400000">
          <a:off x="7367588" y="479583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0807" name="Line 1">
          <a:extLst>
            <a:ext uri="{FF2B5EF4-FFF2-40B4-BE49-F238E27FC236}">
              <a16:creationId xmlns:a16="http://schemas.microsoft.com/office/drawing/2014/main" id="{00000000-0008-0000-0A00-0000178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0808" name="Line 1">
          <a:extLst>
            <a:ext uri="{FF2B5EF4-FFF2-40B4-BE49-F238E27FC236}">
              <a16:creationId xmlns:a16="http://schemas.microsoft.com/office/drawing/2014/main" id="{00000000-0008-0000-0A00-0000188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1799" name="Line 1">
          <a:extLst>
            <a:ext uri="{FF2B5EF4-FFF2-40B4-BE49-F238E27FC236}">
              <a16:creationId xmlns:a16="http://schemas.microsoft.com/office/drawing/2014/main" id="{00000000-0008-0000-0B00-0000F78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1800" name="Line 2">
          <a:extLst>
            <a:ext uri="{FF2B5EF4-FFF2-40B4-BE49-F238E27FC236}">
              <a16:creationId xmlns:a16="http://schemas.microsoft.com/office/drawing/2014/main" id="{00000000-0008-0000-0B00-0000F88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1801" name="Line 3">
          <a:extLst>
            <a:ext uri="{FF2B5EF4-FFF2-40B4-BE49-F238E27FC236}">
              <a16:creationId xmlns:a16="http://schemas.microsoft.com/office/drawing/2014/main" id="{00000000-0008-0000-0B00-0000F98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1802" name="Line 4">
          <a:extLst>
            <a:ext uri="{FF2B5EF4-FFF2-40B4-BE49-F238E27FC236}">
              <a16:creationId xmlns:a16="http://schemas.microsoft.com/office/drawing/2014/main" id="{00000000-0008-0000-0B00-0000FA8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1803" name="Line 5">
          <a:extLst>
            <a:ext uri="{FF2B5EF4-FFF2-40B4-BE49-F238E27FC236}">
              <a16:creationId xmlns:a16="http://schemas.microsoft.com/office/drawing/2014/main" id="{00000000-0008-0000-0B00-0000FB8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1804" name="Line 6">
          <a:extLst>
            <a:ext uri="{FF2B5EF4-FFF2-40B4-BE49-F238E27FC236}">
              <a16:creationId xmlns:a16="http://schemas.microsoft.com/office/drawing/2014/main" id="{00000000-0008-0000-0B00-0000FC8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1805" name="Line 7">
          <a:extLst>
            <a:ext uri="{FF2B5EF4-FFF2-40B4-BE49-F238E27FC236}">
              <a16:creationId xmlns:a16="http://schemas.microsoft.com/office/drawing/2014/main" id="{00000000-0008-0000-0B00-0000FD8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06" name="Line 8">
          <a:extLst>
            <a:ext uri="{FF2B5EF4-FFF2-40B4-BE49-F238E27FC236}">
              <a16:creationId xmlns:a16="http://schemas.microsoft.com/office/drawing/2014/main" id="{00000000-0008-0000-0B00-0000FE8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1807" name="Line 9">
          <a:extLst>
            <a:ext uri="{FF2B5EF4-FFF2-40B4-BE49-F238E27FC236}">
              <a16:creationId xmlns:a16="http://schemas.microsoft.com/office/drawing/2014/main" id="{00000000-0008-0000-0B00-0000FF8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08" name="Line 16">
          <a:extLst>
            <a:ext uri="{FF2B5EF4-FFF2-40B4-BE49-F238E27FC236}">
              <a16:creationId xmlns:a16="http://schemas.microsoft.com/office/drawing/2014/main" id="{00000000-0008-0000-0B00-000000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1809" name="Line 27">
          <a:extLst>
            <a:ext uri="{FF2B5EF4-FFF2-40B4-BE49-F238E27FC236}">
              <a16:creationId xmlns:a16="http://schemas.microsoft.com/office/drawing/2014/main" id="{00000000-0008-0000-0B00-0000018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1810" name="Line 28">
          <a:extLst>
            <a:ext uri="{FF2B5EF4-FFF2-40B4-BE49-F238E27FC236}">
              <a16:creationId xmlns:a16="http://schemas.microsoft.com/office/drawing/2014/main" id="{00000000-0008-0000-0B00-0000028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1811" name="Line 29">
          <a:extLst>
            <a:ext uri="{FF2B5EF4-FFF2-40B4-BE49-F238E27FC236}">
              <a16:creationId xmlns:a16="http://schemas.microsoft.com/office/drawing/2014/main" id="{00000000-0008-0000-0B00-0000038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2" name="Line 78">
          <a:extLst>
            <a:ext uri="{FF2B5EF4-FFF2-40B4-BE49-F238E27FC236}">
              <a16:creationId xmlns:a16="http://schemas.microsoft.com/office/drawing/2014/main" id="{00000000-0008-0000-0B00-000004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3" name="Line 86">
          <a:extLst>
            <a:ext uri="{FF2B5EF4-FFF2-40B4-BE49-F238E27FC236}">
              <a16:creationId xmlns:a16="http://schemas.microsoft.com/office/drawing/2014/main" id="{00000000-0008-0000-0B00-000005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4" name="Line 109">
          <a:extLst>
            <a:ext uri="{FF2B5EF4-FFF2-40B4-BE49-F238E27FC236}">
              <a16:creationId xmlns:a16="http://schemas.microsoft.com/office/drawing/2014/main" id="{00000000-0008-0000-0B00-000006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5" name="Line 117">
          <a:extLst>
            <a:ext uri="{FF2B5EF4-FFF2-40B4-BE49-F238E27FC236}">
              <a16:creationId xmlns:a16="http://schemas.microsoft.com/office/drawing/2014/main" id="{00000000-0008-0000-0B00-000007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6" name="Line 140">
          <a:extLst>
            <a:ext uri="{FF2B5EF4-FFF2-40B4-BE49-F238E27FC236}">
              <a16:creationId xmlns:a16="http://schemas.microsoft.com/office/drawing/2014/main" id="{00000000-0008-0000-0B00-000008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7" name="Line 148">
          <a:extLst>
            <a:ext uri="{FF2B5EF4-FFF2-40B4-BE49-F238E27FC236}">
              <a16:creationId xmlns:a16="http://schemas.microsoft.com/office/drawing/2014/main" id="{00000000-0008-0000-0B00-000009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18" name="Line 171">
          <a:extLst>
            <a:ext uri="{FF2B5EF4-FFF2-40B4-BE49-F238E27FC236}">
              <a16:creationId xmlns:a16="http://schemas.microsoft.com/office/drawing/2014/main" id="{00000000-0008-0000-0B00-00000A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19" name="Line 179">
          <a:extLst>
            <a:ext uri="{FF2B5EF4-FFF2-40B4-BE49-F238E27FC236}">
              <a16:creationId xmlns:a16="http://schemas.microsoft.com/office/drawing/2014/main" id="{00000000-0008-0000-0B00-00000B8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1820" name="Line 202">
          <a:extLst>
            <a:ext uri="{FF2B5EF4-FFF2-40B4-BE49-F238E27FC236}">
              <a16:creationId xmlns:a16="http://schemas.microsoft.com/office/drawing/2014/main" id="{00000000-0008-0000-0B00-00000C8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1821" name="AutoShape 209">
          <a:extLst>
            <a:ext uri="{FF2B5EF4-FFF2-40B4-BE49-F238E27FC236}">
              <a16:creationId xmlns:a16="http://schemas.microsoft.com/office/drawing/2014/main" id="{00000000-0008-0000-0B00-00000D8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1822" name="Line 210">
          <a:extLst>
            <a:ext uri="{FF2B5EF4-FFF2-40B4-BE49-F238E27FC236}">
              <a16:creationId xmlns:a16="http://schemas.microsoft.com/office/drawing/2014/main" id="{00000000-0008-0000-0B00-00000E8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142875</xdr:rowOff>
    </xdr:from>
    <xdr:to>
      <xdr:col>44</xdr:col>
      <xdr:colOff>0</xdr:colOff>
      <xdr:row>17</xdr:row>
      <xdr:rowOff>133350</xdr:rowOff>
    </xdr:to>
    <xdr:sp macro="" textlink="">
      <xdr:nvSpPr>
        <xdr:cNvPr id="951823" name="AutoShape 212">
          <a:extLst>
            <a:ext uri="{FF2B5EF4-FFF2-40B4-BE49-F238E27FC236}">
              <a16:creationId xmlns:a16="http://schemas.microsoft.com/office/drawing/2014/main" id="{00000000-0008-0000-0B00-00000F860E00}"/>
            </a:ext>
          </a:extLst>
        </xdr:cNvPr>
        <xdr:cNvSpPr>
          <a:spLocks/>
        </xdr:cNvSpPr>
      </xdr:nvSpPr>
      <xdr:spPr bwMode="auto">
        <a:xfrm>
          <a:off x="13211175" y="444817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1824" name="Line 213">
          <a:extLst>
            <a:ext uri="{FF2B5EF4-FFF2-40B4-BE49-F238E27FC236}">
              <a16:creationId xmlns:a16="http://schemas.microsoft.com/office/drawing/2014/main" id="{00000000-0008-0000-0B00-00001086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1825" name="Line 224">
          <a:extLst>
            <a:ext uri="{FF2B5EF4-FFF2-40B4-BE49-F238E27FC236}">
              <a16:creationId xmlns:a16="http://schemas.microsoft.com/office/drawing/2014/main" id="{00000000-0008-0000-0B00-00001186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1826" name="Line 222">
          <a:extLst>
            <a:ext uri="{FF2B5EF4-FFF2-40B4-BE49-F238E27FC236}">
              <a16:creationId xmlns:a16="http://schemas.microsoft.com/office/drawing/2014/main" id="{00000000-0008-0000-0B00-00001286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1827" name="グループ化 41">
          <a:extLst>
            <a:ext uri="{FF2B5EF4-FFF2-40B4-BE49-F238E27FC236}">
              <a16:creationId xmlns:a16="http://schemas.microsoft.com/office/drawing/2014/main" id="{00000000-0008-0000-0B00-00001386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B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B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B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1828" name="Line 5">
          <a:extLst>
            <a:ext uri="{FF2B5EF4-FFF2-40B4-BE49-F238E27FC236}">
              <a16:creationId xmlns:a16="http://schemas.microsoft.com/office/drawing/2014/main" id="{00000000-0008-0000-0B00-00001486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1829" name="Line 5">
          <a:extLst>
            <a:ext uri="{FF2B5EF4-FFF2-40B4-BE49-F238E27FC236}">
              <a16:creationId xmlns:a16="http://schemas.microsoft.com/office/drawing/2014/main" id="{00000000-0008-0000-0B00-00001586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1830" name="Line 224">
          <a:extLst>
            <a:ext uri="{FF2B5EF4-FFF2-40B4-BE49-F238E27FC236}">
              <a16:creationId xmlns:a16="http://schemas.microsoft.com/office/drawing/2014/main" id="{00000000-0008-0000-0B00-00001686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1831" name="Line 1">
          <a:extLst>
            <a:ext uri="{FF2B5EF4-FFF2-40B4-BE49-F238E27FC236}">
              <a16:creationId xmlns:a16="http://schemas.microsoft.com/office/drawing/2014/main" id="{00000000-0008-0000-0B00-0000178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1832" name="Line 1">
          <a:extLst>
            <a:ext uri="{FF2B5EF4-FFF2-40B4-BE49-F238E27FC236}">
              <a16:creationId xmlns:a16="http://schemas.microsoft.com/office/drawing/2014/main" id="{00000000-0008-0000-0B00-0000188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2822" name="Line 1">
          <a:extLst>
            <a:ext uri="{FF2B5EF4-FFF2-40B4-BE49-F238E27FC236}">
              <a16:creationId xmlns:a16="http://schemas.microsoft.com/office/drawing/2014/main" id="{00000000-0008-0000-0C00-0000F68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2823" name="Line 2">
          <a:extLst>
            <a:ext uri="{FF2B5EF4-FFF2-40B4-BE49-F238E27FC236}">
              <a16:creationId xmlns:a16="http://schemas.microsoft.com/office/drawing/2014/main" id="{00000000-0008-0000-0C00-0000F78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2824" name="Line 3">
          <a:extLst>
            <a:ext uri="{FF2B5EF4-FFF2-40B4-BE49-F238E27FC236}">
              <a16:creationId xmlns:a16="http://schemas.microsoft.com/office/drawing/2014/main" id="{00000000-0008-0000-0C00-0000F88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2825" name="Line 4">
          <a:extLst>
            <a:ext uri="{FF2B5EF4-FFF2-40B4-BE49-F238E27FC236}">
              <a16:creationId xmlns:a16="http://schemas.microsoft.com/office/drawing/2014/main" id="{00000000-0008-0000-0C00-0000F98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2826" name="Line 5">
          <a:extLst>
            <a:ext uri="{FF2B5EF4-FFF2-40B4-BE49-F238E27FC236}">
              <a16:creationId xmlns:a16="http://schemas.microsoft.com/office/drawing/2014/main" id="{00000000-0008-0000-0C00-0000FA8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2827" name="Line 6">
          <a:extLst>
            <a:ext uri="{FF2B5EF4-FFF2-40B4-BE49-F238E27FC236}">
              <a16:creationId xmlns:a16="http://schemas.microsoft.com/office/drawing/2014/main" id="{00000000-0008-0000-0C00-0000FB8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2828" name="Line 7">
          <a:extLst>
            <a:ext uri="{FF2B5EF4-FFF2-40B4-BE49-F238E27FC236}">
              <a16:creationId xmlns:a16="http://schemas.microsoft.com/office/drawing/2014/main" id="{00000000-0008-0000-0C00-0000FC8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29" name="Line 8">
          <a:extLst>
            <a:ext uri="{FF2B5EF4-FFF2-40B4-BE49-F238E27FC236}">
              <a16:creationId xmlns:a16="http://schemas.microsoft.com/office/drawing/2014/main" id="{00000000-0008-0000-0C00-0000FD8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2830" name="Line 9">
          <a:extLst>
            <a:ext uri="{FF2B5EF4-FFF2-40B4-BE49-F238E27FC236}">
              <a16:creationId xmlns:a16="http://schemas.microsoft.com/office/drawing/2014/main" id="{00000000-0008-0000-0C00-0000FE8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1" name="Line 16">
          <a:extLst>
            <a:ext uri="{FF2B5EF4-FFF2-40B4-BE49-F238E27FC236}">
              <a16:creationId xmlns:a16="http://schemas.microsoft.com/office/drawing/2014/main" id="{00000000-0008-0000-0C00-0000FF8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2832" name="Line 27">
          <a:extLst>
            <a:ext uri="{FF2B5EF4-FFF2-40B4-BE49-F238E27FC236}">
              <a16:creationId xmlns:a16="http://schemas.microsoft.com/office/drawing/2014/main" id="{00000000-0008-0000-0C00-0000008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2833" name="Line 28">
          <a:extLst>
            <a:ext uri="{FF2B5EF4-FFF2-40B4-BE49-F238E27FC236}">
              <a16:creationId xmlns:a16="http://schemas.microsoft.com/office/drawing/2014/main" id="{00000000-0008-0000-0C00-0000018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2834" name="Line 29">
          <a:extLst>
            <a:ext uri="{FF2B5EF4-FFF2-40B4-BE49-F238E27FC236}">
              <a16:creationId xmlns:a16="http://schemas.microsoft.com/office/drawing/2014/main" id="{00000000-0008-0000-0C00-0000028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5" name="Line 77">
          <a:extLst>
            <a:ext uri="{FF2B5EF4-FFF2-40B4-BE49-F238E27FC236}">
              <a16:creationId xmlns:a16="http://schemas.microsoft.com/office/drawing/2014/main" id="{00000000-0008-0000-0C00-000003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6" name="Line 85">
          <a:extLst>
            <a:ext uri="{FF2B5EF4-FFF2-40B4-BE49-F238E27FC236}">
              <a16:creationId xmlns:a16="http://schemas.microsoft.com/office/drawing/2014/main" id="{00000000-0008-0000-0C00-000004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7" name="Line 108">
          <a:extLst>
            <a:ext uri="{FF2B5EF4-FFF2-40B4-BE49-F238E27FC236}">
              <a16:creationId xmlns:a16="http://schemas.microsoft.com/office/drawing/2014/main" id="{00000000-0008-0000-0C00-000005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38" name="Line 116">
          <a:extLst>
            <a:ext uri="{FF2B5EF4-FFF2-40B4-BE49-F238E27FC236}">
              <a16:creationId xmlns:a16="http://schemas.microsoft.com/office/drawing/2014/main" id="{00000000-0008-0000-0C00-000006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39" name="Line 139">
          <a:extLst>
            <a:ext uri="{FF2B5EF4-FFF2-40B4-BE49-F238E27FC236}">
              <a16:creationId xmlns:a16="http://schemas.microsoft.com/office/drawing/2014/main" id="{00000000-0008-0000-0C00-000007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0" name="Line 147">
          <a:extLst>
            <a:ext uri="{FF2B5EF4-FFF2-40B4-BE49-F238E27FC236}">
              <a16:creationId xmlns:a16="http://schemas.microsoft.com/office/drawing/2014/main" id="{00000000-0008-0000-0C00-000008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1" name="Line 170">
          <a:extLst>
            <a:ext uri="{FF2B5EF4-FFF2-40B4-BE49-F238E27FC236}">
              <a16:creationId xmlns:a16="http://schemas.microsoft.com/office/drawing/2014/main" id="{00000000-0008-0000-0C00-000009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2" name="Line 178">
          <a:extLst>
            <a:ext uri="{FF2B5EF4-FFF2-40B4-BE49-F238E27FC236}">
              <a16:creationId xmlns:a16="http://schemas.microsoft.com/office/drawing/2014/main" id="{00000000-0008-0000-0C00-00000A8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2843" name="Line 201">
          <a:extLst>
            <a:ext uri="{FF2B5EF4-FFF2-40B4-BE49-F238E27FC236}">
              <a16:creationId xmlns:a16="http://schemas.microsoft.com/office/drawing/2014/main" id="{00000000-0008-0000-0C00-00000B8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2844" name="AutoShape 208">
          <a:extLst>
            <a:ext uri="{FF2B5EF4-FFF2-40B4-BE49-F238E27FC236}">
              <a16:creationId xmlns:a16="http://schemas.microsoft.com/office/drawing/2014/main" id="{00000000-0008-0000-0C00-00000C8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2845" name="Line 209">
          <a:extLst>
            <a:ext uri="{FF2B5EF4-FFF2-40B4-BE49-F238E27FC236}">
              <a16:creationId xmlns:a16="http://schemas.microsoft.com/office/drawing/2014/main" id="{00000000-0008-0000-0C00-00000D8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2846" name="AutoShape 211">
          <a:extLst>
            <a:ext uri="{FF2B5EF4-FFF2-40B4-BE49-F238E27FC236}">
              <a16:creationId xmlns:a16="http://schemas.microsoft.com/office/drawing/2014/main" id="{00000000-0008-0000-0C00-00000E8A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2847" name="Line 212">
          <a:extLst>
            <a:ext uri="{FF2B5EF4-FFF2-40B4-BE49-F238E27FC236}">
              <a16:creationId xmlns:a16="http://schemas.microsoft.com/office/drawing/2014/main" id="{00000000-0008-0000-0C00-00000F8A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2848" name="Line 223">
          <a:extLst>
            <a:ext uri="{FF2B5EF4-FFF2-40B4-BE49-F238E27FC236}">
              <a16:creationId xmlns:a16="http://schemas.microsoft.com/office/drawing/2014/main" id="{00000000-0008-0000-0C00-0000108A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2849" name="Line 221">
          <a:extLst>
            <a:ext uri="{FF2B5EF4-FFF2-40B4-BE49-F238E27FC236}">
              <a16:creationId xmlns:a16="http://schemas.microsoft.com/office/drawing/2014/main" id="{00000000-0008-0000-0C00-0000118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2850" name="グループ化 41">
          <a:extLst>
            <a:ext uri="{FF2B5EF4-FFF2-40B4-BE49-F238E27FC236}">
              <a16:creationId xmlns:a16="http://schemas.microsoft.com/office/drawing/2014/main" id="{00000000-0008-0000-0C00-0000128A0E00}"/>
            </a:ext>
          </a:extLst>
        </xdr:cNvPr>
        <xdr:cNvGrpSpPr>
          <a:grpSpLocks/>
        </xdr:cNvGrpSpPr>
      </xdr:nvGrpSpPr>
      <xdr:grpSpPr bwMode="auto">
        <a:xfrm>
          <a:off x="1838325" y="2190750"/>
          <a:ext cx="657225" cy="638175"/>
          <a:chOff x="1584960" y="2186940"/>
          <a:chExt cx="586740" cy="632460"/>
        </a:xfrm>
      </xdr:grpSpPr>
      <xdr:cxnSp macro="">
        <xdr:nvCxnSpPr>
          <xdr:cNvPr id="196" name="直線コネクタ 195">
            <a:extLst>
              <a:ext uri="{FF2B5EF4-FFF2-40B4-BE49-F238E27FC236}">
                <a16:creationId xmlns:a16="http://schemas.microsoft.com/office/drawing/2014/main" id="{00000000-0008-0000-0C00-0000C4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C00-0000C5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C00-0000C6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2851" name="Line 5">
          <a:extLst>
            <a:ext uri="{FF2B5EF4-FFF2-40B4-BE49-F238E27FC236}">
              <a16:creationId xmlns:a16="http://schemas.microsoft.com/office/drawing/2014/main" id="{00000000-0008-0000-0C00-0000138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2852" name="Line 5">
          <a:extLst>
            <a:ext uri="{FF2B5EF4-FFF2-40B4-BE49-F238E27FC236}">
              <a16:creationId xmlns:a16="http://schemas.microsoft.com/office/drawing/2014/main" id="{00000000-0008-0000-0C00-0000148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52853" name="Line 223">
          <a:extLst>
            <a:ext uri="{FF2B5EF4-FFF2-40B4-BE49-F238E27FC236}">
              <a16:creationId xmlns:a16="http://schemas.microsoft.com/office/drawing/2014/main" id="{00000000-0008-0000-0C00-0000158A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2854" name="Line 1">
          <a:extLst>
            <a:ext uri="{FF2B5EF4-FFF2-40B4-BE49-F238E27FC236}">
              <a16:creationId xmlns:a16="http://schemas.microsoft.com/office/drawing/2014/main" id="{00000000-0008-0000-0C00-0000168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2855" name="Line 1">
          <a:extLst>
            <a:ext uri="{FF2B5EF4-FFF2-40B4-BE49-F238E27FC236}">
              <a16:creationId xmlns:a16="http://schemas.microsoft.com/office/drawing/2014/main" id="{00000000-0008-0000-0C00-0000178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3846" name="Line 1">
          <a:extLst>
            <a:ext uri="{FF2B5EF4-FFF2-40B4-BE49-F238E27FC236}">
              <a16:creationId xmlns:a16="http://schemas.microsoft.com/office/drawing/2014/main" id="{00000000-0008-0000-0D00-0000F68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3847" name="Line 2">
          <a:extLst>
            <a:ext uri="{FF2B5EF4-FFF2-40B4-BE49-F238E27FC236}">
              <a16:creationId xmlns:a16="http://schemas.microsoft.com/office/drawing/2014/main" id="{00000000-0008-0000-0D00-0000F78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3848" name="Line 3">
          <a:extLst>
            <a:ext uri="{FF2B5EF4-FFF2-40B4-BE49-F238E27FC236}">
              <a16:creationId xmlns:a16="http://schemas.microsoft.com/office/drawing/2014/main" id="{00000000-0008-0000-0D00-0000F88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3849" name="Line 4">
          <a:extLst>
            <a:ext uri="{FF2B5EF4-FFF2-40B4-BE49-F238E27FC236}">
              <a16:creationId xmlns:a16="http://schemas.microsoft.com/office/drawing/2014/main" id="{00000000-0008-0000-0D00-0000F98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3850" name="Line 5">
          <a:extLst>
            <a:ext uri="{FF2B5EF4-FFF2-40B4-BE49-F238E27FC236}">
              <a16:creationId xmlns:a16="http://schemas.microsoft.com/office/drawing/2014/main" id="{00000000-0008-0000-0D00-0000FA8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3851" name="Line 6">
          <a:extLst>
            <a:ext uri="{FF2B5EF4-FFF2-40B4-BE49-F238E27FC236}">
              <a16:creationId xmlns:a16="http://schemas.microsoft.com/office/drawing/2014/main" id="{00000000-0008-0000-0D00-0000FB8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3852" name="Line 7">
          <a:extLst>
            <a:ext uri="{FF2B5EF4-FFF2-40B4-BE49-F238E27FC236}">
              <a16:creationId xmlns:a16="http://schemas.microsoft.com/office/drawing/2014/main" id="{00000000-0008-0000-0D00-0000FC8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3" name="Line 8">
          <a:extLst>
            <a:ext uri="{FF2B5EF4-FFF2-40B4-BE49-F238E27FC236}">
              <a16:creationId xmlns:a16="http://schemas.microsoft.com/office/drawing/2014/main" id="{00000000-0008-0000-0D00-0000FD8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3854" name="Line 9">
          <a:extLst>
            <a:ext uri="{FF2B5EF4-FFF2-40B4-BE49-F238E27FC236}">
              <a16:creationId xmlns:a16="http://schemas.microsoft.com/office/drawing/2014/main" id="{00000000-0008-0000-0D00-0000FE8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55" name="Line 16">
          <a:extLst>
            <a:ext uri="{FF2B5EF4-FFF2-40B4-BE49-F238E27FC236}">
              <a16:creationId xmlns:a16="http://schemas.microsoft.com/office/drawing/2014/main" id="{00000000-0008-0000-0D00-0000FF8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3856" name="Line 27">
          <a:extLst>
            <a:ext uri="{FF2B5EF4-FFF2-40B4-BE49-F238E27FC236}">
              <a16:creationId xmlns:a16="http://schemas.microsoft.com/office/drawing/2014/main" id="{00000000-0008-0000-0D00-0000008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3857" name="Line 28">
          <a:extLst>
            <a:ext uri="{FF2B5EF4-FFF2-40B4-BE49-F238E27FC236}">
              <a16:creationId xmlns:a16="http://schemas.microsoft.com/office/drawing/2014/main" id="{00000000-0008-0000-0D00-0000018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3858" name="Line 29">
          <a:extLst>
            <a:ext uri="{FF2B5EF4-FFF2-40B4-BE49-F238E27FC236}">
              <a16:creationId xmlns:a16="http://schemas.microsoft.com/office/drawing/2014/main" id="{00000000-0008-0000-0D00-0000028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59" name="Line 77">
          <a:extLst>
            <a:ext uri="{FF2B5EF4-FFF2-40B4-BE49-F238E27FC236}">
              <a16:creationId xmlns:a16="http://schemas.microsoft.com/office/drawing/2014/main" id="{00000000-0008-0000-0D00-000003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0" name="Line 85">
          <a:extLst>
            <a:ext uri="{FF2B5EF4-FFF2-40B4-BE49-F238E27FC236}">
              <a16:creationId xmlns:a16="http://schemas.microsoft.com/office/drawing/2014/main" id="{00000000-0008-0000-0D00-000004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1" name="Line 108">
          <a:extLst>
            <a:ext uri="{FF2B5EF4-FFF2-40B4-BE49-F238E27FC236}">
              <a16:creationId xmlns:a16="http://schemas.microsoft.com/office/drawing/2014/main" id="{00000000-0008-0000-0D00-000005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2" name="Line 116">
          <a:extLst>
            <a:ext uri="{FF2B5EF4-FFF2-40B4-BE49-F238E27FC236}">
              <a16:creationId xmlns:a16="http://schemas.microsoft.com/office/drawing/2014/main" id="{00000000-0008-0000-0D00-000006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3" name="Line 139">
          <a:extLst>
            <a:ext uri="{FF2B5EF4-FFF2-40B4-BE49-F238E27FC236}">
              <a16:creationId xmlns:a16="http://schemas.microsoft.com/office/drawing/2014/main" id="{00000000-0008-0000-0D00-000007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4" name="Line 147">
          <a:extLst>
            <a:ext uri="{FF2B5EF4-FFF2-40B4-BE49-F238E27FC236}">
              <a16:creationId xmlns:a16="http://schemas.microsoft.com/office/drawing/2014/main" id="{00000000-0008-0000-0D00-000008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5" name="Line 170">
          <a:extLst>
            <a:ext uri="{FF2B5EF4-FFF2-40B4-BE49-F238E27FC236}">
              <a16:creationId xmlns:a16="http://schemas.microsoft.com/office/drawing/2014/main" id="{00000000-0008-0000-0D00-000009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6" name="Line 178">
          <a:extLst>
            <a:ext uri="{FF2B5EF4-FFF2-40B4-BE49-F238E27FC236}">
              <a16:creationId xmlns:a16="http://schemas.microsoft.com/office/drawing/2014/main" id="{00000000-0008-0000-0D00-00000A8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3867" name="Line 201">
          <a:extLst>
            <a:ext uri="{FF2B5EF4-FFF2-40B4-BE49-F238E27FC236}">
              <a16:creationId xmlns:a16="http://schemas.microsoft.com/office/drawing/2014/main" id="{00000000-0008-0000-0D00-00000B8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3868" name="AutoShape 208">
          <a:extLst>
            <a:ext uri="{FF2B5EF4-FFF2-40B4-BE49-F238E27FC236}">
              <a16:creationId xmlns:a16="http://schemas.microsoft.com/office/drawing/2014/main" id="{00000000-0008-0000-0D00-00000C8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3869" name="Line 209">
          <a:extLst>
            <a:ext uri="{FF2B5EF4-FFF2-40B4-BE49-F238E27FC236}">
              <a16:creationId xmlns:a16="http://schemas.microsoft.com/office/drawing/2014/main" id="{00000000-0008-0000-0D00-00000D8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3870" name="AutoShape 211">
          <a:extLst>
            <a:ext uri="{FF2B5EF4-FFF2-40B4-BE49-F238E27FC236}">
              <a16:creationId xmlns:a16="http://schemas.microsoft.com/office/drawing/2014/main" id="{00000000-0008-0000-0D00-00000E8E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3871" name="Line 212">
          <a:extLst>
            <a:ext uri="{FF2B5EF4-FFF2-40B4-BE49-F238E27FC236}">
              <a16:creationId xmlns:a16="http://schemas.microsoft.com/office/drawing/2014/main" id="{00000000-0008-0000-0D00-00000F8E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3872" name="Line 223">
          <a:extLst>
            <a:ext uri="{FF2B5EF4-FFF2-40B4-BE49-F238E27FC236}">
              <a16:creationId xmlns:a16="http://schemas.microsoft.com/office/drawing/2014/main" id="{00000000-0008-0000-0D00-0000108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3873" name="Line 221">
          <a:extLst>
            <a:ext uri="{FF2B5EF4-FFF2-40B4-BE49-F238E27FC236}">
              <a16:creationId xmlns:a16="http://schemas.microsoft.com/office/drawing/2014/main" id="{00000000-0008-0000-0D00-0000118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133350</xdr:rowOff>
    </xdr:to>
    <xdr:grpSp>
      <xdr:nvGrpSpPr>
        <xdr:cNvPr id="953874" name="グループ化 41">
          <a:extLst>
            <a:ext uri="{FF2B5EF4-FFF2-40B4-BE49-F238E27FC236}">
              <a16:creationId xmlns:a16="http://schemas.microsoft.com/office/drawing/2014/main" id="{00000000-0008-0000-0D00-0000128E0E00}"/>
            </a:ext>
          </a:extLst>
        </xdr:cNvPr>
        <xdr:cNvGrpSpPr>
          <a:grpSpLocks/>
        </xdr:cNvGrpSpPr>
      </xdr:nvGrpSpPr>
      <xdr:grpSpPr bwMode="auto">
        <a:xfrm>
          <a:off x="1838325" y="2181225"/>
          <a:ext cx="657225" cy="628650"/>
          <a:chOff x="1584960" y="2171700"/>
          <a:chExt cx="586740" cy="632460"/>
        </a:xfrm>
      </xdr:grpSpPr>
      <xdr:cxnSp macro="">
        <xdr:nvCxnSpPr>
          <xdr:cNvPr id="196" name="直線コネクタ 195">
            <a:extLst>
              <a:ext uri="{FF2B5EF4-FFF2-40B4-BE49-F238E27FC236}">
                <a16:creationId xmlns:a16="http://schemas.microsoft.com/office/drawing/2014/main" id="{00000000-0008-0000-0D00-0000C4000000}"/>
              </a:ext>
            </a:extLst>
          </xdr:cNvPr>
          <xdr:cNvCxnSpPr/>
        </xdr:nvCxnSpPr>
        <xdr:spPr bwMode="auto">
          <a:xfrm>
            <a:off x="1584960" y="28041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D00-0000C5000000}"/>
              </a:ext>
            </a:extLst>
          </xdr:cNvPr>
          <xdr:cNvCxnSpPr/>
        </xdr:nvCxnSpPr>
        <xdr:spPr bwMode="auto">
          <a:xfrm rot="5400000" flipH="1" flipV="1">
            <a:off x="1540841" y="24879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D00-0000C6000000}"/>
              </a:ext>
            </a:extLst>
          </xdr:cNvPr>
          <xdr:cNvCxnSpPr/>
        </xdr:nvCxnSpPr>
        <xdr:spPr bwMode="auto">
          <a:xfrm>
            <a:off x="1848568" y="21812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3875" name="Line 5">
          <a:extLst>
            <a:ext uri="{FF2B5EF4-FFF2-40B4-BE49-F238E27FC236}">
              <a16:creationId xmlns:a16="http://schemas.microsoft.com/office/drawing/2014/main" id="{00000000-0008-0000-0D00-0000138E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57150</xdr:rowOff>
    </xdr:from>
    <xdr:to>
      <xdr:col>5</xdr:col>
      <xdr:colOff>0</xdr:colOff>
      <xdr:row>10</xdr:row>
      <xdr:rowOff>57150</xdr:rowOff>
    </xdr:to>
    <xdr:sp macro="" textlink="">
      <xdr:nvSpPr>
        <xdr:cNvPr id="953876" name="Line 5">
          <a:extLst>
            <a:ext uri="{FF2B5EF4-FFF2-40B4-BE49-F238E27FC236}">
              <a16:creationId xmlns:a16="http://schemas.microsoft.com/office/drawing/2014/main" id="{00000000-0008-0000-0D00-0000148E0E00}"/>
            </a:ext>
          </a:extLst>
        </xdr:cNvPr>
        <xdr:cNvSpPr>
          <a:spLocks noChangeShapeType="1"/>
        </xdr:cNvSpPr>
      </xdr:nvSpPr>
      <xdr:spPr bwMode="auto">
        <a:xfrm rot="-5400000">
          <a:off x="2333625" y="25622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247650</xdr:rowOff>
    </xdr:from>
    <xdr:to>
      <xdr:col>23</xdr:col>
      <xdr:colOff>133350</xdr:colOff>
      <xdr:row>16</xdr:row>
      <xdr:rowOff>247650</xdr:rowOff>
    </xdr:to>
    <xdr:sp macro="" textlink="">
      <xdr:nvSpPr>
        <xdr:cNvPr id="953877" name="Line 223">
          <a:extLst>
            <a:ext uri="{FF2B5EF4-FFF2-40B4-BE49-F238E27FC236}">
              <a16:creationId xmlns:a16="http://schemas.microsoft.com/office/drawing/2014/main" id="{00000000-0008-0000-0D00-0000158E0E00}"/>
            </a:ext>
          </a:extLst>
        </xdr:cNvPr>
        <xdr:cNvSpPr>
          <a:spLocks noChangeShapeType="1"/>
        </xdr:cNvSpPr>
      </xdr:nvSpPr>
      <xdr:spPr bwMode="auto">
        <a:xfrm rot="-5400000">
          <a:off x="7353300" y="47815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3878" name="Line 1">
          <a:extLst>
            <a:ext uri="{FF2B5EF4-FFF2-40B4-BE49-F238E27FC236}">
              <a16:creationId xmlns:a16="http://schemas.microsoft.com/office/drawing/2014/main" id="{00000000-0008-0000-0D00-0000168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3879" name="Line 1">
          <a:extLst>
            <a:ext uri="{FF2B5EF4-FFF2-40B4-BE49-F238E27FC236}">
              <a16:creationId xmlns:a16="http://schemas.microsoft.com/office/drawing/2014/main" id="{00000000-0008-0000-0D00-0000178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884" name="Line 1">
          <a:extLst>
            <a:ext uri="{FF2B5EF4-FFF2-40B4-BE49-F238E27FC236}">
              <a16:creationId xmlns:a16="http://schemas.microsoft.com/office/drawing/2014/main" id="{00000000-0008-0000-0E00-0000F46A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885" name="Line 2">
          <a:extLst>
            <a:ext uri="{FF2B5EF4-FFF2-40B4-BE49-F238E27FC236}">
              <a16:creationId xmlns:a16="http://schemas.microsoft.com/office/drawing/2014/main" id="{00000000-0008-0000-0E00-0000F56A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886" name="Line 3">
          <a:extLst>
            <a:ext uri="{FF2B5EF4-FFF2-40B4-BE49-F238E27FC236}">
              <a16:creationId xmlns:a16="http://schemas.microsoft.com/office/drawing/2014/main" id="{00000000-0008-0000-0E00-0000F66A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887" name="Line 4">
          <a:extLst>
            <a:ext uri="{FF2B5EF4-FFF2-40B4-BE49-F238E27FC236}">
              <a16:creationId xmlns:a16="http://schemas.microsoft.com/office/drawing/2014/main" id="{00000000-0008-0000-0E00-0000F76A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4888" name="Line 5">
          <a:extLst>
            <a:ext uri="{FF2B5EF4-FFF2-40B4-BE49-F238E27FC236}">
              <a16:creationId xmlns:a16="http://schemas.microsoft.com/office/drawing/2014/main" id="{00000000-0008-0000-0E00-0000F86A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4889" name="Line 6">
          <a:extLst>
            <a:ext uri="{FF2B5EF4-FFF2-40B4-BE49-F238E27FC236}">
              <a16:creationId xmlns:a16="http://schemas.microsoft.com/office/drawing/2014/main" id="{00000000-0008-0000-0E00-0000F96A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4890" name="Line 7">
          <a:extLst>
            <a:ext uri="{FF2B5EF4-FFF2-40B4-BE49-F238E27FC236}">
              <a16:creationId xmlns:a16="http://schemas.microsoft.com/office/drawing/2014/main" id="{00000000-0008-0000-0E00-0000FA6A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4891" name="Line 8">
          <a:extLst>
            <a:ext uri="{FF2B5EF4-FFF2-40B4-BE49-F238E27FC236}">
              <a16:creationId xmlns:a16="http://schemas.microsoft.com/office/drawing/2014/main" id="{00000000-0008-0000-0E00-0000FB6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4892" name="Line 9">
          <a:extLst>
            <a:ext uri="{FF2B5EF4-FFF2-40B4-BE49-F238E27FC236}">
              <a16:creationId xmlns:a16="http://schemas.microsoft.com/office/drawing/2014/main" id="{00000000-0008-0000-0E00-0000FC6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3" name="Line 16">
          <a:extLst>
            <a:ext uri="{FF2B5EF4-FFF2-40B4-BE49-F238E27FC236}">
              <a16:creationId xmlns:a16="http://schemas.microsoft.com/office/drawing/2014/main" id="{00000000-0008-0000-0E00-0000FD6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4894" name="Line 27">
          <a:extLst>
            <a:ext uri="{FF2B5EF4-FFF2-40B4-BE49-F238E27FC236}">
              <a16:creationId xmlns:a16="http://schemas.microsoft.com/office/drawing/2014/main" id="{00000000-0008-0000-0E00-0000FE6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4895" name="Line 28">
          <a:extLst>
            <a:ext uri="{FF2B5EF4-FFF2-40B4-BE49-F238E27FC236}">
              <a16:creationId xmlns:a16="http://schemas.microsoft.com/office/drawing/2014/main" id="{00000000-0008-0000-0E00-0000FF6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4896" name="Line 29">
          <a:extLst>
            <a:ext uri="{FF2B5EF4-FFF2-40B4-BE49-F238E27FC236}">
              <a16:creationId xmlns:a16="http://schemas.microsoft.com/office/drawing/2014/main" id="{00000000-0008-0000-0E00-0000006B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7" name="Line 85">
          <a:extLst>
            <a:ext uri="{FF2B5EF4-FFF2-40B4-BE49-F238E27FC236}">
              <a16:creationId xmlns:a16="http://schemas.microsoft.com/office/drawing/2014/main" id="{00000000-0008-0000-0E00-000001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8" name="Line 116">
          <a:extLst>
            <a:ext uri="{FF2B5EF4-FFF2-40B4-BE49-F238E27FC236}">
              <a16:creationId xmlns:a16="http://schemas.microsoft.com/office/drawing/2014/main" id="{00000000-0008-0000-0E00-000002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899" name="Line 147">
          <a:extLst>
            <a:ext uri="{FF2B5EF4-FFF2-40B4-BE49-F238E27FC236}">
              <a16:creationId xmlns:a16="http://schemas.microsoft.com/office/drawing/2014/main" id="{00000000-0008-0000-0E00-000003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0" name="Line 178">
          <a:extLst>
            <a:ext uri="{FF2B5EF4-FFF2-40B4-BE49-F238E27FC236}">
              <a16:creationId xmlns:a16="http://schemas.microsoft.com/office/drawing/2014/main" id="{00000000-0008-0000-0E00-0000046B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4901" name="AutoShape 208">
          <a:extLst>
            <a:ext uri="{FF2B5EF4-FFF2-40B4-BE49-F238E27FC236}">
              <a16:creationId xmlns:a16="http://schemas.microsoft.com/office/drawing/2014/main" id="{00000000-0008-0000-0E00-0000056B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4902" name="Line 209">
          <a:extLst>
            <a:ext uri="{FF2B5EF4-FFF2-40B4-BE49-F238E27FC236}">
              <a16:creationId xmlns:a16="http://schemas.microsoft.com/office/drawing/2014/main" id="{00000000-0008-0000-0E00-0000066B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4903" name="AutoShape 211">
          <a:extLst>
            <a:ext uri="{FF2B5EF4-FFF2-40B4-BE49-F238E27FC236}">
              <a16:creationId xmlns:a16="http://schemas.microsoft.com/office/drawing/2014/main" id="{00000000-0008-0000-0E00-0000076B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4904" name="Line 212">
          <a:extLst>
            <a:ext uri="{FF2B5EF4-FFF2-40B4-BE49-F238E27FC236}">
              <a16:creationId xmlns:a16="http://schemas.microsoft.com/office/drawing/2014/main" id="{00000000-0008-0000-0E00-0000086B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4905" name="Line 223">
          <a:extLst>
            <a:ext uri="{FF2B5EF4-FFF2-40B4-BE49-F238E27FC236}">
              <a16:creationId xmlns:a16="http://schemas.microsoft.com/office/drawing/2014/main" id="{00000000-0008-0000-0E00-0000096B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4906" name="Line 221">
          <a:extLst>
            <a:ext uri="{FF2B5EF4-FFF2-40B4-BE49-F238E27FC236}">
              <a16:creationId xmlns:a16="http://schemas.microsoft.com/office/drawing/2014/main" id="{00000000-0008-0000-0E00-00000A6B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4907" name="グループ化 36">
          <a:extLst>
            <a:ext uri="{FF2B5EF4-FFF2-40B4-BE49-F238E27FC236}">
              <a16:creationId xmlns:a16="http://schemas.microsoft.com/office/drawing/2014/main" id="{00000000-0008-0000-0E00-00000B6B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E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E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E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4908" name="Line 5">
          <a:extLst>
            <a:ext uri="{FF2B5EF4-FFF2-40B4-BE49-F238E27FC236}">
              <a16:creationId xmlns:a16="http://schemas.microsoft.com/office/drawing/2014/main" id="{00000000-0008-0000-0E00-00000C6B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4909" name="Line 5">
          <a:extLst>
            <a:ext uri="{FF2B5EF4-FFF2-40B4-BE49-F238E27FC236}">
              <a16:creationId xmlns:a16="http://schemas.microsoft.com/office/drawing/2014/main" id="{00000000-0008-0000-0E00-00000D6B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114300</xdr:colOff>
      <xdr:row>16</xdr:row>
      <xdr:rowOff>266700</xdr:rowOff>
    </xdr:from>
    <xdr:to>
      <xdr:col>23</xdr:col>
      <xdr:colOff>142875</xdr:colOff>
      <xdr:row>16</xdr:row>
      <xdr:rowOff>266700</xdr:rowOff>
    </xdr:to>
    <xdr:sp macro="" textlink="">
      <xdr:nvSpPr>
        <xdr:cNvPr id="944910" name="Line 223">
          <a:extLst>
            <a:ext uri="{FF2B5EF4-FFF2-40B4-BE49-F238E27FC236}">
              <a16:creationId xmlns:a16="http://schemas.microsoft.com/office/drawing/2014/main" id="{00000000-0008-0000-0E00-00000E6B0E00}"/>
            </a:ext>
          </a:extLst>
        </xdr:cNvPr>
        <xdr:cNvSpPr>
          <a:spLocks noChangeShapeType="1"/>
        </xdr:cNvSpPr>
      </xdr:nvSpPr>
      <xdr:spPr bwMode="auto">
        <a:xfrm rot="-5400000">
          <a:off x="7367588"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4911" name="Line 1">
          <a:extLst>
            <a:ext uri="{FF2B5EF4-FFF2-40B4-BE49-F238E27FC236}">
              <a16:creationId xmlns:a16="http://schemas.microsoft.com/office/drawing/2014/main" id="{00000000-0008-0000-0E00-00000F6B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4912" name="Line 1">
          <a:extLst>
            <a:ext uri="{FF2B5EF4-FFF2-40B4-BE49-F238E27FC236}">
              <a16:creationId xmlns:a16="http://schemas.microsoft.com/office/drawing/2014/main" id="{00000000-0008-0000-0E00-0000106B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5903" name="Line 1">
          <a:extLst>
            <a:ext uri="{FF2B5EF4-FFF2-40B4-BE49-F238E27FC236}">
              <a16:creationId xmlns:a16="http://schemas.microsoft.com/office/drawing/2014/main" id="{00000000-0008-0000-0F00-0000EF6E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5904" name="Line 2">
          <a:extLst>
            <a:ext uri="{FF2B5EF4-FFF2-40B4-BE49-F238E27FC236}">
              <a16:creationId xmlns:a16="http://schemas.microsoft.com/office/drawing/2014/main" id="{00000000-0008-0000-0F00-0000F06E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5905" name="Line 3">
          <a:extLst>
            <a:ext uri="{FF2B5EF4-FFF2-40B4-BE49-F238E27FC236}">
              <a16:creationId xmlns:a16="http://schemas.microsoft.com/office/drawing/2014/main" id="{00000000-0008-0000-0F00-0000F16E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5906" name="Line 4">
          <a:extLst>
            <a:ext uri="{FF2B5EF4-FFF2-40B4-BE49-F238E27FC236}">
              <a16:creationId xmlns:a16="http://schemas.microsoft.com/office/drawing/2014/main" id="{00000000-0008-0000-0F00-0000F26E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5907" name="Line 5">
          <a:extLst>
            <a:ext uri="{FF2B5EF4-FFF2-40B4-BE49-F238E27FC236}">
              <a16:creationId xmlns:a16="http://schemas.microsoft.com/office/drawing/2014/main" id="{00000000-0008-0000-0F00-0000F36E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5908" name="Line 6">
          <a:extLst>
            <a:ext uri="{FF2B5EF4-FFF2-40B4-BE49-F238E27FC236}">
              <a16:creationId xmlns:a16="http://schemas.microsoft.com/office/drawing/2014/main" id="{00000000-0008-0000-0F00-0000F46E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5909" name="Line 7">
          <a:extLst>
            <a:ext uri="{FF2B5EF4-FFF2-40B4-BE49-F238E27FC236}">
              <a16:creationId xmlns:a16="http://schemas.microsoft.com/office/drawing/2014/main" id="{00000000-0008-0000-0F00-0000F56E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5910" name="Line 8">
          <a:extLst>
            <a:ext uri="{FF2B5EF4-FFF2-40B4-BE49-F238E27FC236}">
              <a16:creationId xmlns:a16="http://schemas.microsoft.com/office/drawing/2014/main" id="{00000000-0008-0000-0F00-0000F66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5911" name="Line 9">
          <a:extLst>
            <a:ext uri="{FF2B5EF4-FFF2-40B4-BE49-F238E27FC236}">
              <a16:creationId xmlns:a16="http://schemas.microsoft.com/office/drawing/2014/main" id="{00000000-0008-0000-0F00-0000F76E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2" name="Line 16">
          <a:extLst>
            <a:ext uri="{FF2B5EF4-FFF2-40B4-BE49-F238E27FC236}">
              <a16:creationId xmlns:a16="http://schemas.microsoft.com/office/drawing/2014/main" id="{00000000-0008-0000-0F00-0000F8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5913" name="Line 27">
          <a:extLst>
            <a:ext uri="{FF2B5EF4-FFF2-40B4-BE49-F238E27FC236}">
              <a16:creationId xmlns:a16="http://schemas.microsoft.com/office/drawing/2014/main" id="{00000000-0008-0000-0F00-0000F96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5914" name="Line 28">
          <a:extLst>
            <a:ext uri="{FF2B5EF4-FFF2-40B4-BE49-F238E27FC236}">
              <a16:creationId xmlns:a16="http://schemas.microsoft.com/office/drawing/2014/main" id="{00000000-0008-0000-0F00-0000FA6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5915" name="Line 29">
          <a:extLst>
            <a:ext uri="{FF2B5EF4-FFF2-40B4-BE49-F238E27FC236}">
              <a16:creationId xmlns:a16="http://schemas.microsoft.com/office/drawing/2014/main" id="{00000000-0008-0000-0F00-0000FB6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6" name="Line 85">
          <a:extLst>
            <a:ext uri="{FF2B5EF4-FFF2-40B4-BE49-F238E27FC236}">
              <a16:creationId xmlns:a16="http://schemas.microsoft.com/office/drawing/2014/main" id="{00000000-0008-0000-0F00-0000FC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7" name="Line 116">
          <a:extLst>
            <a:ext uri="{FF2B5EF4-FFF2-40B4-BE49-F238E27FC236}">
              <a16:creationId xmlns:a16="http://schemas.microsoft.com/office/drawing/2014/main" id="{00000000-0008-0000-0F00-0000FD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8" name="Line 147">
          <a:extLst>
            <a:ext uri="{FF2B5EF4-FFF2-40B4-BE49-F238E27FC236}">
              <a16:creationId xmlns:a16="http://schemas.microsoft.com/office/drawing/2014/main" id="{00000000-0008-0000-0F00-0000FE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19" name="Line 178">
          <a:extLst>
            <a:ext uri="{FF2B5EF4-FFF2-40B4-BE49-F238E27FC236}">
              <a16:creationId xmlns:a16="http://schemas.microsoft.com/office/drawing/2014/main" id="{00000000-0008-0000-0F00-0000FF6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5920" name="AutoShape 208">
          <a:extLst>
            <a:ext uri="{FF2B5EF4-FFF2-40B4-BE49-F238E27FC236}">
              <a16:creationId xmlns:a16="http://schemas.microsoft.com/office/drawing/2014/main" id="{00000000-0008-0000-0F00-0000006F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5921" name="Line 209">
          <a:extLst>
            <a:ext uri="{FF2B5EF4-FFF2-40B4-BE49-F238E27FC236}">
              <a16:creationId xmlns:a16="http://schemas.microsoft.com/office/drawing/2014/main" id="{00000000-0008-0000-0F00-0000016F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5922" name="AutoShape 211">
          <a:extLst>
            <a:ext uri="{FF2B5EF4-FFF2-40B4-BE49-F238E27FC236}">
              <a16:creationId xmlns:a16="http://schemas.microsoft.com/office/drawing/2014/main" id="{00000000-0008-0000-0F00-0000026F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45923" name="Line 212">
          <a:extLst>
            <a:ext uri="{FF2B5EF4-FFF2-40B4-BE49-F238E27FC236}">
              <a16:creationId xmlns:a16="http://schemas.microsoft.com/office/drawing/2014/main" id="{00000000-0008-0000-0F00-0000036F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5924" name="Line 223">
          <a:extLst>
            <a:ext uri="{FF2B5EF4-FFF2-40B4-BE49-F238E27FC236}">
              <a16:creationId xmlns:a16="http://schemas.microsoft.com/office/drawing/2014/main" id="{00000000-0008-0000-0F00-0000046F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45925" name="Line 221">
          <a:extLst>
            <a:ext uri="{FF2B5EF4-FFF2-40B4-BE49-F238E27FC236}">
              <a16:creationId xmlns:a16="http://schemas.microsoft.com/office/drawing/2014/main" id="{00000000-0008-0000-0F00-0000056F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5926" name="グループ化 36">
          <a:extLst>
            <a:ext uri="{FF2B5EF4-FFF2-40B4-BE49-F238E27FC236}">
              <a16:creationId xmlns:a16="http://schemas.microsoft.com/office/drawing/2014/main" id="{00000000-0008-0000-0F00-0000066F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0F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F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F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5927" name="Line 5">
          <a:extLst>
            <a:ext uri="{FF2B5EF4-FFF2-40B4-BE49-F238E27FC236}">
              <a16:creationId xmlns:a16="http://schemas.microsoft.com/office/drawing/2014/main" id="{00000000-0008-0000-0F00-0000076F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5928" name="Line 5">
          <a:extLst>
            <a:ext uri="{FF2B5EF4-FFF2-40B4-BE49-F238E27FC236}">
              <a16:creationId xmlns:a16="http://schemas.microsoft.com/office/drawing/2014/main" id="{00000000-0008-0000-0F00-0000086F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276225</xdr:rowOff>
    </xdr:from>
    <xdr:to>
      <xdr:col>23</xdr:col>
      <xdr:colOff>142875</xdr:colOff>
      <xdr:row>16</xdr:row>
      <xdr:rowOff>276225</xdr:rowOff>
    </xdr:to>
    <xdr:sp macro="" textlink="">
      <xdr:nvSpPr>
        <xdr:cNvPr id="945929" name="Line 223">
          <a:extLst>
            <a:ext uri="{FF2B5EF4-FFF2-40B4-BE49-F238E27FC236}">
              <a16:creationId xmlns:a16="http://schemas.microsoft.com/office/drawing/2014/main" id="{00000000-0008-0000-0F00-0000096F0E00}"/>
            </a:ext>
          </a:extLst>
        </xdr:cNvPr>
        <xdr:cNvSpPr>
          <a:spLocks noChangeShapeType="1"/>
        </xdr:cNvSpPr>
      </xdr:nvSpPr>
      <xdr:spPr bwMode="auto">
        <a:xfrm rot="-5400000">
          <a:off x="736282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5930" name="Line 1">
          <a:extLst>
            <a:ext uri="{FF2B5EF4-FFF2-40B4-BE49-F238E27FC236}">
              <a16:creationId xmlns:a16="http://schemas.microsoft.com/office/drawing/2014/main" id="{00000000-0008-0000-0F00-00000A6F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5931" name="Line 1">
          <a:extLst>
            <a:ext uri="{FF2B5EF4-FFF2-40B4-BE49-F238E27FC236}">
              <a16:creationId xmlns:a16="http://schemas.microsoft.com/office/drawing/2014/main" id="{00000000-0008-0000-0F00-00000B6F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4124" name="Line 1">
          <a:extLst>
            <a:ext uri="{FF2B5EF4-FFF2-40B4-BE49-F238E27FC236}">
              <a16:creationId xmlns:a16="http://schemas.microsoft.com/office/drawing/2014/main" id="{00000000-0008-0000-1000-0000FC67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4125" name="Line 2">
          <a:extLst>
            <a:ext uri="{FF2B5EF4-FFF2-40B4-BE49-F238E27FC236}">
              <a16:creationId xmlns:a16="http://schemas.microsoft.com/office/drawing/2014/main" id="{00000000-0008-0000-1000-0000FD67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4126" name="Line 3">
          <a:extLst>
            <a:ext uri="{FF2B5EF4-FFF2-40B4-BE49-F238E27FC236}">
              <a16:creationId xmlns:a16="http://schemas.microsoft.com/office/drawing/2014/main" id="{00000000-0008-0000-1000-0000FE67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4127" name="Line 4">
          <a:extLst>
            <a:ext uri="{FF2B5EF4-FFF2-40B4-BE49-F238E27FC236}">
              <a16:creationId xmlns:a16="http://schemas.microsoft.com/office/drawing/2014/main" id="{00000000-0008-0000-1000-0000FF67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60512" name="Line 5">
          <a:extLst>
            <a:ext uri="{FF2B5EF4-FFF2-40B4-BE49-F238E27FC236}">
              <a16:creationId xmlns:a16="http://schemas.microsoft.com/office/drawing/2014/main" id="{00000000-0008-0000-1000-000000A8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60513" name="Line 6">
          <a:extLst>
            <a:ext uri="{FF2B5EF4-FFF2-40B4-BE49-F238E27FC236}">
              <a16:creationId xmlns:a16="http://schemas.microsoft.com/office/drawing/2014/main" id="{00000000-0008-0000-1000-000001A8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60514" name="Line 7">
          <a:extLst>
            <a:ext uri="{FF2B5EF4-FFF2-40B4-BE49-F238E27FC236}">
              <a16:creationId xmlns:a16="http://schemas.microsoft.com/office/drawing/2014/main" id="{00000000-0008-0000-1000-000002A8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60515" name="Line 8">
          <a:extLst>
            <a:ext uri="{FF2B5EF4-FFF2-40B4-BE49-F238E27FC236}">
              <a16:creationId xmlns:a16="http://schemas.microsoft.com/office/drawing/2014/main" id="{00000000-0008-0000-1000-000003A8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60516" name="Line 9">
          <a:extLst>
            <a:ext uri="{FF2B5EF4-FFF2-40B4-BE49-F238E27FC236}">
              <a16:creationId xmlns:a16="http://schemas.microsoft.com/office/drawing/2014/main" id="{00000000-0008-0000-1000-000004A8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17" name="Line 16">
          <a:extLst>
            <a:ext uri="{FF2B5EF4-FFF2-40B4-BE49-F238E27FC236}">
              <a16:creationId xmlns:a16="http://schemas.microsoft.com/office/drawing/2014/main" id="{00000000-0008-0000-1000-000005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60518" name="Line 27">
          <a:extLst>
            <a:ext uri="{FF2B5EF4-FFF2-40B4-BE49-F238E27FC236}">
              <a16:creationId xmlns:a16="http://schemas.microsoft.com/office/drawing/2014/main" id="{00000000-0008-0000-1000-000006A8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60519" name="Line 28">
          <a:extLst>
            <a:ext uri="{FF2B5EF4-FFF2-40B4-BE49-F238E27FC236}">
              <a16:creationId xmlns:a16="http://schemas.microsoft.com/office/drawing/2014/main" id="{00000000-0008-0000-1000-000007A8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60520" name="Line 29">
          <a:extLst>
            <a:ext uri="{FF2B5EF4-FFF2-40B4-BE49-F238E27FC236}">
              <a16:creationId xmlns:a16="http://schemas.microsoft.com/office/drawing/2014/main" id="{00000000-0008-0000-1000-000008A8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1" name="Line 85">
          <a:extLst>
            <a:ext uri="{FF2B5EF4-FFF2-40B4-BE49-F238E27FC236}">
              <a16:creationId xmlns:a16="http://schemas.microsoft.com/office/drawing/2014/main" id="{00000000-0008-0000-1000-000009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2" name="Line 116">
          <a:extLst>
            <a:ext uri="{FF2B5EF4-FFF2-40B4-BE49-F238E27FC236}">
              <a16:creationId xmlns:a16="http://schemas.microsoft.com/office/drawing/2014/main" id="{00000000-0008-0000-1000-00000A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3" name="Line 147">
          <a:extLst>
            <a:ext uri="{FF2B5EF4-FFF2-40B4-BE49-F238E27FC236}">
              <a16:creationId xmlns:a16="http://schemas.microsoft.com/office/drawing/2014/main" id="{00000000-0008-0000-1000-00000B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4" name="Line 178">
          <a:extLst>
            <a:ext uri="{FF2B5EF4-FFF2-40B4-BE49-F238E27FC236}">
              <a16:creationId xmlns:a16="http://schemas.microsoft.com/office/drawing/2014/main" id="{00000000-0008-0000-1000-00000CA8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60525" name="AutoShape 208">
          <a:extLst>
            <a:ext uri="{FF2B5EF4-FFF2-40B4-BE49-F238E27FC236}">
              <a16:creationId xmlns:a16="http://schemas.microsoft.com/office/drawing/2014/main" id="{00000000-0008-0000-1000-00000DA8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60526" name="Line 209">
          <a:extLst>
            <a:ext uri="{FF2B5EF4-FFF2-40B4-BE49-F238E27FC236}">
              <a16:creationId xmlns:a16="http://schemas.microsoft.com/office/drawing/2014/main" id="{00000000-0008-0000-1000-00000EA8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60527" name="AutoShape 211">
          <a:extLst>
            <a:ext uri="{FF2B5EF4-FFF2-40B4-BE49-F238E27FC236}">
              <a16:creationId xmlns:a16="http://schemas.microsoft.com/office/drawing/2014/main" id="{00000000-0008-0000-1000-00000FA8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60528" name="Line 212">
          <a:extLst>
            <a:ext uri="{FF2B5EF4-FFF2-40B4-BE49-F238E27FC236}">
              <a16:creationId xmlns:a16="http://schemas.microsoft.com/office/drawing/2014/main" id="{00000000-0008-0000-1000-000010A8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60529" name="Line 223">
          <a:extLst>
            <a:ext uri="{FF2B5EF4-FFF2-40B4-BE49-F238E27FC236}">
              <a16:creationId xmlns:a16="http://schemas.microsoft.com/office/drawing/2014/main" id="{00000000-0008-0000-1000-000011A8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60530" name="Line 221">
          <a:extLst>
            <a:ext uri="{FF2B5EF4-FFF2-40B4-BE49-F238E27FC236}">
              <a16:creationId xmlns:a16="http://schemas.microsoft.com/office/drawing/2014/main" id="{00000000-0008-0000-1000-000012A8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60531" name="グループ化 46">
          <a:extLst>
            <a:ext uri="{FF2B5EF4-FFF2-40B4-BE49-F238E27FC236}">
              <a16:creationId xmlns:a16="http://schemas.microsoft.com/office/drawing/2014/main" id="{00000000-0008-0000-1000-000013A80E00}"/>
            </a:ext>
          </a:extLst>
        </xdr:cNvPr>
        <xdr:cNvGrpSpPr>
          <a:grpSpLocks/>
        </xdr:cNvGrpSpPr>
      </xdr:nvGrpSpPr>
      <xdr:grpSpPr bwMode="auto">
        <a:xfrm>
          <a:off x="1838325" y="2200275"/>
          <a:ext cx="657225" cy="638175"/>
          <a:chOff x="1584960" y="2194560"/>
          <a:chExt cx="586740" cy="632460"/>
        </a:xfrm>
      </xdr:grpSpPr>
      <xdr:cxnSp macro="">
        <xdr:nvCxnSpPr>
          <xdr:cNvPr id="196" name="直線コネクタ 195">
            <a:extLst>
              <a:ext uri="{FF2B5EF4-FFF2-40B4-BE49-F238E27FC236}">
                <a16:creationId xmlns:a16="http://schemas.microsoft.com/office/drawing/2014/main" id="{00000000-0008-0000-1000-0000C4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1000-0000C5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1000-0000C6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60532" name="Line 5">
          <a:extLst>
            <a:ext uri="{FF2B5EF4-FFF2-40B4-BE49-F238E27FC236}">
              <a16:creationId xmlns:a16="http://schemas.microsoft.com/office/drawing/2014/main" id="{00000000-0008-0000-1000-000014A8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60533" name="Line 5">
          <a:extLst>
            <a:ext uri="{FF2B5EF4-FFF2-40B4-BE49-F238E27FC236}">
              <a16:creationId xmlns:a16="http://schemas.microsoft.com/office/drawing/2014/main" id="{00000000-0008-0000-1000-000015A8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60534" name="Line 223">
          <a:extLst>
            <a:ext uri="{FF2B5EF4-FFF2-40B4-BE49-F238E27FC236}">
              <a16:creationId xmlns:a16="http://schemas.microsoft.com/office/drawing/2014/main" id="{00000000-0008-0000-1000-000016A8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60535" name="Line 1">
          <a:extLst>
            <a:ext uri="{FF2B5EF4-FFF2-40B4-BE49-F238E27FC236}">
              <a16:creationId xmlns:a16="http://schemas.microsoft.com/office/drawing/2014/main" id="{00000000-0008-0000-1000-000017A8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60536" name="Line 1">
          <a:extLst>
            <a:ext uri="{FF2B5EF4-FFF2-40B4-BE49-F238E27FC236}">
              <a16:creationId xmlns:a16="http://schemas.microsoft.com/office/drawing/2014/main" id="{00000000-0008-0000-1000-000018A8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7725" name="Line 1">
          <a:extLst>
            <a:ext uri="{FF2B5EF4-FFF2-40B4-BE49-F238E27FC236}">
              <a16:creationId xmlns:a16="http://schemas.microsoft.com/office/drawing/2014/main" id="{00000000-0008-0000-1100-00001D9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7726" name="Line 2">
          <a:extLst>
            <a:ext uri="{FF2B5EF4-FFF2-40B4-BE49-F238E27FC236}">
              <a16:creationId xmlns:a16="http://schemas.microsoft.com/office/drawing/2014/main" id="{00000000-0008-0000-1100-00001E9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7727" name="Line 3">
          <a:extLst>
            <a:ext uri="{FF2B5EF4-FFF2-40B4-BE49-F238E27FC236}">
              <a16:creationId xmlns:a16="http://schemas.microsoft.com/office/drawing/2014/main" id="{00000000-0008-0000-1100-00001F9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7728" name="Line 4">
          <a:extLst>
            <a:ext uri="{FF2B5EF4-FFF2-40B4-BE49-F238E27FC236}">
              <a16:creationId xmlns:a16="http://schemas.microsoft.com/office/drawing/2014/main" id="{00000000-0008-0000-1100-0000209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7729" name="Line 5">
          <a:extLst>
            <a:ext uri="{FF2B5EF4-FFF2-40B4-BE49-F238E27FC236}">
              <a16:creationId xmlns:a16="http://schemas.microsoft.com/office/drawing/2014/main" id="{00000000-0008-0000-1100-0000219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7730" name="Line 6">
          <a:extLst>
            <a:ext uri="{FF2B5EF4-FFF2-40B4-BE49-F238E27FC236}">
              <a16:creationId xmlns:a16="http://schemas.microsoft.com/office/drawing/2014/main" id="{00000000-0008-0000-1100-0000229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7731" name="Line 7">
          <a:extLst>
            <a:ext uri="{FF2B5EF4-FFF2-40B4-BE49-F238E27FC236}">
              <a16:creationId xmlns:a16="http://schemas.microsoft.com/office/drawing/2014/main" id="{00000000-0008-0000-1100-0000239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7732" name="Line 8">
          <a:extLst>
            <a:ext uri="{FF2B5EF4-FFF2-40B4-BE49-F238E27FC236}">
              <a16:creationId xmlns:a16="http://schemas.microsoft.com/office/drawing/2014/main" id="{00000000-0008-0000-1100-0000249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7733" name="Line 9">
          <a:extLst>
            <a:ext uri="{FF2B5EF4-FFF2-40B4-BE49-F238E27FC236}">
              <a16:creationId xmlns:a16="http://schemas.microsoft.com/office/drawing/2014/main" id="{00000000-0008-0000-1100-0000259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4" name="Line 16">
          <a:extLst>
            <a:ext uri="{FF2B5EF4-FFF2-40B4-BE49-F238E27FC236}">
              <a16:creationId xmlns:a16="http://schemas.microsoft.com/office/drawing/2014/main" id="{00000000-0008-0000-1100-000026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7735" name="Line 27">
          <a:extLst>
            <a:ext uri="{FF2B5EF4-FFF2-40B4-BE49-F238E27FC236}">
              <a16:creationId xmlns:a16="http://schemas.microsoft.com/office/drawing/2014/main" id="{00000000-0008-0000-1100-0000279D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7736" name="Line 28">
          <a:extLst>
            <a:ext uri="{FF2B5EF4-FFF2-40B4-BE49-F238E27FC236}">
              <a16:creationId xmlns:a16="http://schemas.microsoft.com/office/drawing/2014/main" id="{00000000-0008-0000-1100-0000289D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7737" name="Line 29">
          <a:extLst>
            <a:ext uri="{FF2B5EF4-FFF2-40B4-BE49-F238E27FC236}">
              <a16:creationId xmlns:a16="http://schemas.microsoft.com/office/drawing/2014/main" id="{00000000-0008-0000-1100-0000299D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8" name="Line 85">
          <a:extLst>
            <a:ext uri="{FF2B5EF4-FFF2-40B4-BE49-F238E27FC236}">
              <a16:creationId xmlns:a16="http://schemas.microsoft.com/office/drawing/2014/main" id="{00000000-0008-0000-1100-00002A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39" name="Line 116">
          <a:extLst>
            <a:ext uri="{FF2B5EF4-FFF2-40B4-BE49-F238E27FC236}">
              <a16:creationId xmlns:a16="http://schemas.microsoft.com/office/drawing/2014/main" id="{00000000-0008-0000-1100-00002B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0" name="Line 147">
          <a:extLst>
            <a:ext uri="{FF2B5EF4-FFF2-40B4-BE49-F238E27FC236}">
              <a16:creationId xmlns:a16="http://schemas.microsoft.com/office/drawing/2014/main" id="{00000000-0008-0000-1100-00002C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1" name="Line 178">
          <a:extLst>
            <a:ext uri="{FF2B5EF4-FFF2-40B4-BE49-F238E27FC236}">
              <a16:creationId xmlns:a16="http://schemas.microsoft.com/office/drawing/2014/main" id="{00000000-0008-0000-1100-00002D9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7742" name="AutoShape 208">
          <a:extLst>
            <a:ext uri="{FF2B5EF4-FFF2-40B4-BE49-F238E27FC236}">
              <a16:creationId xmlns:a16="http://schemas.microsoft.com/office/drawing/2014/main" id="{00000000-0008-0000-1100-00002E9D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7743" name="Line 209">
          <a:extLst>
            <a:ext uri="{FF2B5EF4-FFF2-40B4-BE49-F238E27FC236}">
              <a16:creationId xmlns:a16="http://schemas.microsoft.com/office/drawing/2014/main" id="{00000000-0008-0000-1100-00002F9D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57744" name="AutoShape 211">
          <a:extLst>
            <a:ext uri="{FF2B5EF4-FFF2-40B4-BE49-F238E27FC236}">
              <a16:creationId xmlns:a16="http://schemas.microsoft.com/office/drawing/2014/main" id="{00000000-0008-0000-1100-0000309D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7745" name="Line 212">
          <a:extLst>
            <a:ext uri="{FF2B5EF4-FFF2-40B4-BE49-F238E27FC236}">
              <a16:creationId xmlns:a16="http://schemas.microsoft.com/office/drawing/2014/main" id="{00000000-0008-0000-1100-0000319D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266700</xdr:rowOff>
    </xdr:from>
    <xdr:to>
      <xdr:col>32</xdr:col>
      <xdr:colOff>114300</xdr:colOff>
      <xdr:row>16</xdr:row>
      <xdr:rowOff>266700</xdr:rowOff>
    </xdr:to>
    <xdr:sp macro="" textlink="">
      <xdr:nvSpPr>
        <xdr:cNvPr id="957746" name="Line 223">
          <a:extLst>
            <a:ext uri="{FF2B5EF4-FFF2-40B4-BE49-F238E27FC236}">
              <a16:creationId xmlns:a16="http://schemas.microsoft.com/office/drawing/2014/main" id="{00000000-0008-0000-1100-0000329D0E00}"/>
            </a:ext>
          </a:extLst>
        </xdr:cNvPr>
        <xdr:cNvSpPr>
          <a:spLocks noChangeShapeType="1"/>
        </xdr:cNvSpPr>
      </xdr:nvSpPr>
      <xdr:spPr bwMode="auto">
        <a:xfrm rot="-5400000">
          <a:off x="9629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228600</xdr:rowOff>
    </xdr:from>
    <xdr:to>
      <xdr:col>33</xdr:col>
      <xdr:colOff>0</xdr:colOff>
      <xdr:row>13</xdr:row>
      <xdr:rowOff>228600</xdr:rowOff>
    </xdr:to>
    <xdr:sp macro="" textlink="">
      <xdr:nvSpPr>
        <xdr:cNvPr id="957747" name="Line 221">
          <a:extLst>
            <a:ext uri="{FF2B5EF4-FFF2-40B4-BE49-F238E27FC236}">
              <a16:creationId xmlns:a16="http://schemas.microsoft.com/office/drawing/2014/main" id="{00000000-0008-0000-1100-0000339D0E00}"/>
            </a:ext>
          </a:extLst>
        </xdr:cNvPr>
        <xdr:cNvSpPr>
          <a:spLocks noChangeShapeType="1"/>
        </xdr:cNvSpPr>
      </xdr:nvSpPr>
      <xdr:spPr bwMode="auto">
        <a:xfrm rot="-5400000">
          <a:off x="9720263" y="37861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57748" name="グループ化 46">
          <a:extLst>
            <a:ext uri="{FF2B5EF4-FFF2-40B4-BE49-F238E27FC236}">
              <a16:creationId xmlns:a16="http://schemas.microsoft.com/office/drawing/2014/main" id="{00000000-0008-0000-1100-0000349D0E00}"/>
            </a:ext>
          </a:extLst>
        </xdr:cNvPr>
        <xdr:cNvGrpSpPr>
          <a:grpSpLocks/>
        </xdr:cNvGrpSpPr>
      </xdr:nvGrpSpPr>
      <xdr:grpSpPr bwMode="auto">
        <a:xfrm>
          <a:off x="1838325" y="2200275"/>
          <a:ext cx="657225" cy="638175"/>
          <a:chOff x="1584960" y="2194560"/>
          <a:chExt cx="586740" cy="632460"/>
        </a:xfrm>
      </xdr:grpSpPr>
      <xdr:cxnSp macro="">
        <xdr:nvCxnSpPr>
          <xdr:cNvPr id="26" name="直線コネクタ 25">
            <a:extLst>
              <a:ext uri="{FF2B5EF4-FFF2-40B4-BE49-F238E27FC236}">
                <a16:creationId xmlns:a16="http://schemas.microsoft.com/office/drawing/2014/main" id="{00000000-0008-0000-1100-00001A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1100-00001B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00000000-0008-0000-1100-00001C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57749" name="Line 5">
          <a:extLst>
            <a:ext uri="{FF2B5EF4-FFF2-40B4-BE49-F238E27FC236}">
              <a16:creationId xmlns:a16="http://schemas.microsoft.com/office/drawing/2014/main" id="{00000000-0008-0000-1100-0000359D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57750" name="Line 5">
          <a:extLst>
            <a:ext uri="{FF2B5EF4-FFF2-40B4-BE49-F238E27FC236}">
              <a16:creationId xmlns:a16="http://schemas.microsoft.com/office/drawing/2014/main" id="{00000000-0008-0000-1100-0000369D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104775</xdr:colOff>
      <xdr:row>16</xdr:row>
      <xdr:rowOff>257175</xdr:rowOff>
    </xdr:from>
    <xdr:to>
      <xdr:col>23</xdr:col>
      <xdr:colOff>142875</xdr:colOff>
      <xdr:row>16</xdr:row>
      <xdr:rowOff>257175</xdr:rowOff>
    </xdr:to>
    <xdr:sp macro="" textlink="">
      <xdr:nvSpPr>
        <xdr:cNvPr id="957751" name="Line 223">
          <a:extLst>
            <a:ext uri="{FF2B5EF4-FFF2-40B4-BE49-F238E27FC236}">
              <a16:creationId xmlns:a16="http://schemas.microsoft.com/office/drawing/2014/main" id="{00000000-0008-0000-1100-0000379D0E00}"/>
            </a:ext>
          </a:extLst>
        </xdr:cNvPr>
        <xdr:cNvSpPr>
          <a:spLocks noChangeShapeType="1"/>
        </xdr:cNvSpPr>
      </xdr:nvSpPr>
      <xdr:spPr bwMode="auto">
        <a:xfrm rot="-5400000">
          <a:off x="7362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7752" name="Line 1">
          <a:extLst>
            <a:ext uri="{FF2B5EF4-FFF2-40B4-BE49-F238E27FC236}">
              <a16:creationId xmlns:a16="http://schemas.microsoft.com/office/drawing/2014/main" id="{00000000-0008-0000-1100-0000389D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7753" name="Line 1">
          <a:extLst>
            <a:ext uri="{FF2B5EF4-FFF2-40B4-BE49-F238E27FC236}">
              <a16:creationId xmlns:a16="http://schemas.microsoft.com/office/drawing/2014/main" id="{00000000-0008-0000-1100-0000399D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66675</xdr:colOff>
      <xdr:row>1</xdr:row>
      <xdr:rowOff>38100</xdr:rowOff>
    </xdr:from>
    <xdr:to>
      <xdr:col>3</xdr:col>
      <xdr:colOff>209550</xdr:colOff>
      <xdr:row>1</xdr:row>
      <xdr:rowOff>238125</xdr:rowOff>
    </xdr:to>
    <xdr:sp macro="" textlink="">
      <xdr:nvSpPr>
        <xdr:cNvPr id="414754" name="Rectangle 1">
          <a:extLst>
            <a:ext uri="{FF2B5EF4-FFF2-40B4-BE49-F238E27FC236}">
              <a16:creationId xmlns:a16="http://schemas.microsoft.com/office/drawing/2014/main" id="{00000000-0008-0000-1200-000022540600}"/>
            </a:ext>
          </a:extLst>
        </xdr:cNvPr>
        <xdr:cNvSpPr>
          <a:spLocks noChangeArrowheads="1"/>
        </xdr:cNvSpPr>
      </xdr:nvSpPr>
      <xdr:spPr bwMode="auto">
        <a:xfrm>
          <a:off x="542925" y="304800"/>
          <a:ext cx="428625" cy="200025"/>
        </a:xfrm>
        <a:prstGeom prst="rect">
          <a:avLst/>
        </a:prstGeom>
        <a:solidFill>
          <a:srgbClr val="FF0000"/>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9497" name="Line 1">
          <a:extLst>
            <a:ext uri="{FF2B5EF4-FFF2-40B4-BE49-F238E27FC236}">
              <a16:creationId xmlns:a16="http://schemas.microsoft.com/office/drawing/2014/main" id="{00000000-0008-0000-0200-000009A4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9498" name="Line 2">
          <a:extLst>
            <a:ext uri="{FF2B5EF4-FFF2-40B4-BE49-F238E27FC236}">
              <a16:creationId xmlns:a16="http://schemas.microsoft.com/office/drawing/2014/main" id="{00000000-0008-0000-0200-00000AA4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9499" name="Line 3">
          <a:extLst>
            <a:ext uri="{FF2B5EF4-FFF2-40B4-BE49-F238E27FC236}">
              <a16:creationId xmlns:a16="http://schemas.microsoft.com/office/drawing/2014/main" id="{00000000-0008-0000-0200-00000BA4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9500" name="Line 4">
          <a:extLst>
            <a:ext uri="{FF2B5EF4-FFF2-40B4-BE49-F238E27FC236}">
              <a16:creationId xmlns:a16="http://schemas.microsoft.com/office/drawing/2014/main" id="{00000000-0008-0000-0200-00000CA4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9501" name="Line 5">
          <a:extLst>
            <a:ext uri="{FF2B5EF4-FFF2-40B4-BE49-F238E27FC236}">
              <a16:creationId xmlns:a16="http://schemas.microsoft.com/office/drawing/2014/main" id="{00000000-0008-0000-0200-00000DA4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9502" name="Line 6">
          <a:extLst>
            <a:ext uri="{FF2B5EF4-FFF2-40B4-BE49-F238E27FC236}">
              <a16:creationId xmlns:a16="http://schemas.microsoft.com/office/drawing/2014/main" id="{00000000-0008-0000-0200-00000EA4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9503" name="Line 7">
          <a:extLst>
            <a:ext uri="{FF2B5EF4-FFF2-40B4-BE49-F238E27FC236}">
              <a16:creationId xmlns:a16="http://schemas.microsoft.com/office/drawing/2014/main" id="{00000000-0008-0000-0200-00000FA4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04" name="Line 8">
          <a:extLst>
            <a:ext uri="{FF2B5EF4-FFF2-40B4-BE49-F238E27FC236}">
              <a16:creationId xmlns:a16="http://schemas.microsoft.com/office/drawing/2014/main" id="{00000000-0008-0000-0200-000010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9505" name="Line 9">
          <a:extLst>
            <a:ext uri="{FF2B5EF4-FFF2-40B4-BE49-F238E27FC236}">
              <a16:creationId xmlns:a16="http://schemas.microsoft.com/office/drawing/2014/main" id="{00000000-0008-0000-0200-000011A4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06" name="Line 16">
          <a:extLst>
            <a:ext uri="{FF2B5EF4-FFF2-40B4-BE49-F238E27FC236}">
              <a16:creationId xmlns:a16="http://schemas.microsoft.com/office/drawing/2014/main" id="{00000000-0008-0000-0200-000012A4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9507" name="Line 27">
          <a:extLst>
            <a:ext uri="{FF2B5EF4-FFF2-40B4-BE49-F238E27FC236}">
              <a16:creationId xmlns:a16="http://schemas.microsoft.com/office/drawing/2014/main" id="{00000000-0008-0000-0200-000013A4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9508" name="Line 28">
          <a:extLst>
            <a:ext uri="{FF2B5EF4-FFF2-40B4-BE49-F238E27FC236}">
              <a16:creationId xmlns:a16="http://schemas.microsoft.com/office/drawing/2014/main" id="{00000000-0008-0000-0200-000014A4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9509" name="Line 29">
          <a:extLst>
            <a:ext uri="{FF2B5EF4-FFF2-40B4-BE49-F238E27FC236}">
              <a16:creationId xmlns:a16="http://schemas.microsoft.com/office/drawing/2014/main" id="{00000000-0008-0000-0200-000015A4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9510" name="Line 79">
          <a:extLst>
            <a:ext uri="{FF2B5EF4-FFF2-40B4-BE49-F238E27FC236}">
              <a16:creationId xmlns:a16="http://schemas.microsoft.com/office/drawing/2014/main" id="{00000000-0008-0000-0200-000016A4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9511" name="AutoShape 86">
          <a:extLst>
            <a:ext uri="{FF2B5EF4-FFF2-40B4-BE49-F238E27FC236}">
              <a16:creationId xmlns:a16="http://schemas.microsoft.com/office/drawing/2014/main" id="{00000000-0008-0000-0200-000017A4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9512" name="Line 87">
          <a:extLst>
            <a:ext uri="{FF2B5EF4-FFF2-40B4-BE49-F238E27FC236}">
              <a16:creationId xmlns:a16="http://schemas.microsoft.com/office/drawing/2014/main" id="{00000000-0008-0000-0200-000018A4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59513" name="AutoShape 89">
          <a:extLst>
            <a:ext uri="{FF2B5EF4-FFF2-40B4-BE49-F238E27FC236}">
              <a16:creationId xmlns:a16="http://schemas.microsoft.com/office/drawing/2014/main" id="{00000000-0008-0000-0200-000019A4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85725</xdr:colOff>
      <xdr:row>16</xdr:row>
      <xdr:rowOff>257175</xdr:rowOff>
    </xdr:from>
    <xdr:to>
      <xdr:col>32</xdr:col>
      <xdr:colOff>133350</xdr:colOff>
      <xdr:row>16</xdr:row>
      <xdr:rowOff>257175</xdr:rowOff>
    </xdr:to>
    <xdr:sp macro="" textlink="">
      <xdr:nvSpPr>
        <xdr:cNvPr id="959514" name="Line 101">
          <a:extLst>
            <a:ext uri="{FF2B5EF4-FFF2-40B4-BE49-F238E27FC236}">
              <a16:creationId xmlns:a16="http://schemas.microsoft.com/office/drawing/2014/main" id="{00000000-0008-0000-0200-00001AA40E00}"/>
            </a:ext>
          </a:extLst>
        </xdr:cNvPr>
        <xdr:cNvSpPr>
          <a:spLocks noChangeShapeType="1"/>
        </xdr:cNvSpPr>
      </xdr:nvSpPr>
      <xdr:spPr bwMode="auto">
        <a:xfrm rot="-5400000">
          <a:off x="964882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9515" name="Line 99">
          <a:extLst>
            <a:ext uri="{FF2B5EF4-FFF2-40B4-BE49-F238E27FC236}">
              <a16:creationId xmlns:a16="http://schemas.microsoft.com/office/drawing/2014/main" id="{00000000-0008-0000-0200-00001BA4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59516" name="グループ化 33">
          <a:extLst>
            <a:ext uri="{FF2B5EF4-FFF2-40B4-BE49-F238E27FC236}">
              <a16:creationId xmlns:a16="http://schemas.microsoft.com/office/drawing/2014/main" id="{00000000-0008-0000-0200-00001CA40E00}"/>
            </a:ext>
          </a:extLst>
        </xdr:cNvPr>
        <xdr:cNvGrpSpPr>
          <a:grpSpLocks/>
        </xdr:cNvGrpSpPr>
      </xdr:nvGrpSpPr>
      <xdr:grpSpPr bwMode="auto">
        <a:xfrm>
          <a:off x="1838325" y="2190750"/>
          <a:ext cx="657225" cy="638175"/>
          <a:chOff x="1584960" y="2186940"/>
          <a:chExt cx="586740" cy="632460"/>
        </a:xfrm>
      </xdr:grpSpPr>
      <xdr:cxnSp macro="">
        <xdr:nvCxnSpPr>
          <xdr:cNvPr id="80" name="直線コネクタ 79">
            <a:extLst>
              <a:ext uri="{FF2B5EF4-FFF2-40B4-BE49-F238E27FC236}">
                <a16:creationId xmlns:a16="http://schemas.microsoft.com/office/drawing/2014/main" id="{00000000-0008-0000-0200-000050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1" name="直線コネクタ 80">
            <a:extLst>
              <a:ext uri="{FF2B5EF4-FFF2-40B4-BE49-F238E27FC236}">
                <a16:creationId xmlns:a16="http://schemas.microsoft.com/office/drawing/2014/main" id="{00000000-0008-0000-0200-000051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82" name="直線コネクタ 81">
            <a:extLst>
              <a:ext uri="{FF2B5EF4-FFF2-40B4-BE49-F238E27FC236}">
                <a16:creationId xmlns:a16="http://schemas.microsoft.com/office/drawing/2014/main" id="{00000000-0008-0000-0200-000052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59517" name="Line 5">
          <a:extLst>
            <a:ext uri="{FF2B5EF4-FFF2-40B4-BE49-F238E27FC236}">
              <a16:creationId xmlns:a16="http://schemas.microsoft.com/office/drawing/2014/main" id="{00000000-0008-0000-0200-00001DA4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59518" name="Line 5">
          <a:extLst>
            <a:ext uri="{FF2B5EF4-FFF2-40B4-BE49-F238E27FC236}">
              <a16:creationId xmlns:a16="http://schemas.microsoft.com/office/drawing/2014/main" id="{00000000-0008-0000-0200-00001EA4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59519" name="Line 90">
          <a:extLst>
            <a:ext uri="{FF2B5EF4-FFF2-40B4-BE49-F238E27FC236}">
              <a16:creationId xmlns:a16="http://schemas.microsoft.com/office/drawing/2014/main" id="{00000000-0008-0000-0200-00001FA4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123825</xdr:colOff>
      <xdr:row>16</xdr:row>
      <xdr:rowOff>266700</xdr:rowOff>
    </xdr:from>
    <xdr:to>
      <xdr:col>23</xdr:col>
      <xdr:colOff>152400</xdr:colOff>
      <xdr:row>16</xdr:row>
      <xdr:rowOff>266700</xdr:rowOff>
    </xdr:to>
    <xdr:sp macro="" textlink="">
      <xdr:nvSpPr>
        <xdr:cNvPr id="959520" name="Line 101">
          <a:extLst>
            <a:ext uri="{FF2B5EF4-FFF2-40B4-BE49-F238E27FC236}">
              <a16:creationId xmlns:a16="http://schemas.microsoft.com/office/drawing/2014/main" id="{00000000-0008-0000-0200-000020A40E00}"/>
            </a:ext>
          </a:extLst>
        </xdr:cNvPr>
        <xdr:cNvSpPr>
          <a:spLocks noChangeShapeType="1"/>
        </xdr:cNvSpPr>
      </xdr:nvSpPr>
      <xdr:spPr bwMode="auto">
        <a:xfrm rot="-5400000">
          <a:off x="7377113" y="4805362"/>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9521" name="Line 1">
          <a:extLst>
            <a:ext uri="{FF2B5EF4-FFF2-40B4-BE49-F238E27FC236}">
              <a16:creationId xmlns:a16="http://schemas.microsoft.com/office/drawing/2014/main" id="{00000000-0008-0000-0200-000021A4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9522" name="Line 1">
          <a:extLst>
            <a:ext uri="{FF2B5EF4-FFF2-40B4-BE49-F238E27FC236}">
              <a16:creationId xmlns:a16="http://schemas.microsoft.com/office/drawing/2014/main" id="{00000000-0008-0000-0200-000022A4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6891" name="Line 1">
          <a:extLst>
            <a:ext uri="{FF2B5EF4-FFF2-40B4-BE49-F238E27FC236}">
              <a16:creationId xmlns:a16="http://schemas.microsoft.com/office/drawing/2014/main" id="{00000000-0008-0000-0300-0000CB72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6892" name="Line 2">
          <a:extLst>
            <a:ext uri="{FF2B5EF4-FFF2-40B4-BE49-F238E27FC236}">
              <a16:creationId xmlns:a16="http://schemas.microsoft.com/office/drawing/2014/main" id="{00000000-0008-0000-0300-0000CC72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6893" name="Line 3">
          <a:extLst>
            <a:ext uri="{FF2B5EF4-FFF2-40B4-BE49-F238E27FC236}">
              <a16:creationId xmlns:a16="http://schemas.microsoft.com/office/drawing/2014/main" id="{00000000-0008-0000-0300-0000CD72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6894" name="Line 4">
          <a:extLst>
            <a:ext uri="{FF2B5EF4-FFF2-40B4-BE49-F238E27FC236}">
              <a16:creationId xmlns:a16="http://schemas.microsoft.com/office/drawing/2014/main" id="{00000000-0008-0000-0300-0000CE72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6895" name="Line 5">
          <a:extLst>
            <a:ext uri="{FF2B5EF4-FFF2-40B4-BE49-F238E27FC236}">
              <a16:creationId xmlns:a16="http://schemas.microsoft.com/office/drawing/2014/main" id="{00000000-0008-0000-0300-0000CF72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6896" name="Line 6">
          <a:extLst>
            <a:ext uri="{FF2B5EF4-FFF2-40B4-BE49-F238E27FC236}">
              <a16:creationId xmlns:a16="http://schemas.microsoft.com/office/drawing/2014/main" id="{00000000-0008-0000-0300-0000D072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6897" name="Line 7">
          <a:extLst>
            <a:ext uri="{FF2B5EF4-FFF2-40B4-BE49-F238E27FC236}">
              <a16:creationId xmlns:a16="http://schemas.microsoft.com/office/drawing/2014/main" id="{00000000-0008-0000-0300-0000D172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898" name="Line 8">
          <a:extLst>
            <a:ext uri="{FF2B5EF4-FFF2-40B4-BE49-F238E27FC236}">
              <a16:creationId xmlns:a16="http://schemas.microsoft.com/office/drawing/2014/main" id="{00000000-0008-0000-0300-0000D2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6899" name="Line 9">
          <a:extLst>
            <a:ext uri="{FF2B5EF4-FFF2-40B4-BE49-F238E27FC236}">
              <a16:creationId xmlns:a16="http://schemas.microsoft.com/office/drawing/2014/main" id="{00000000-0008-0000-0300-0000D372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0" name="Line 16">
          <a:extLst>
            <a:ext uri="{FF2B5EF4-FFF2-40B4-BE49-F238E27FC236}">
              <a16:creationId xmlns:a16="http://schemas.microsoft.com/office/drawing/2014/main" id="{00000000-0008-0000-0300-0000D4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6901" name="Line 27">
          <a:extLst>
            <a:ext uri="{FF2B5EF4-FFF2-40B4-BE49-F238E27FC236}">
              <a16:creationId xmlns:a16="http://schemas.microsoft.com/office/drawing/2014/main" id="{00000000-0008-0000-0300-0000D572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6902" name="Line 28">
          <a:extLst>
            <a:ext uri="{FF2B5EF4-FFF2-40B4-BE49-F238E27FC236}">
              <a16:creationId xmlns:a16="http://schemas.microsoft.com/office/drawing/2014/main" id="{00000000-0008-0000-0300-0000D672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6903" name="Line 29">
          <a:extLst>
            <a:ext uri="{FF2B5EF4-FFF2-40B4-BE49-F238E27FC236}">
              <a16:creationId xmlns:a16="http://schemas.microsoft.com/office/drawing/2014/main" id="{00000000-0008-0000-0300-0000D772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4" name="Line 78">
          <a:extLst>
            <a:ext uri="{FF2B5EF4-FFF2-40B4-BE49-F238E27FC236}">
              <a16:creationId xmlns:a16="http://schemas.microsoft.com/office/drawing/2014/main" id="{00000000-0008-0000-0300-0000D8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5" name="Line 86">
          <a:extLst>
            <a:ext uri="{FF2B5EF4-FFF2-40B4-BE49-F238E27FC236}">
              <a16:creationId xmlns:a16="http://schemas.microsoft.com/office/drawing/2014/main" id="{00000000-0008-0000-0300-0000D9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6" name="Line 109">
          <a:extLst>
            <a:ext uri="{FF2B5EF4-FFF2-40B4-BE49-F238E27FC236}">
              <a16:creationId xmlns:a16="http://schemas.microsoft.com/office/drawing/2014/main" id="{00000000-0008-0000-0300-0000DA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7" name="Line 117">
          <a:extLst>
            <a:ext uri="{FF2B5EF4-FFF2-40B4-BE49-F238E27FC236}">
              <a16:creationId xmlns:a16="http://schemas.microsoft.com/office/drawing/2014/main" id="{00000000-0008-0000-0300-0000DB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08" name="Line 176">
          <a:extLst>
            <a:ext uri="{FF2B5EF4-FFF2-40B4-BE49-F238E27FC236}">
              <a16:creationId xmlns:a16="http://schemas.microsoft.com/office/drawing/2014/main" id="{00000000-0008-0000-0300-0000DC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09" name="Line 184">
          <a:extLst>
            <a:ext uri="{FF2B5EF4-FFF2-40B4-BE49-F238E27FC236}">
              <a16:creationId xmlns:a16="http://schemas.microsoft.com/office/drawing/2014/main" id="{00000000-0008-0000-0300-0000DD7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6910" name="Line 207">
          <a:extLst>
            <a:ext uri="{FF2B5EF4-FFF2-40B4-BE49-F238E27FC236}">
              <a16:creationId xmlns:a16="http://schemas.microsoft.com/office/drawing/2014/main" id="{00000000-0008-0000-0300-0000DE7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6911" name="AutoShape 214">
          <a:extLst>
            <a:ext uri="{FF2B5EF4-FFF2-40B4-BE49-F238E27FC236}">
              <a16:creationId xmlns:a16="http://schemas.microsoft.com/office/drawing/2014/main" id="{00000000-0008-0000-0300-0000DF7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6912" name="Line 215">
          <a:extLst>
            <a:ext uri="{FF2B5EF4-FFF2-40B4-BE49-F238E27FC236}">
              <a16:creationId xmlns:a16="http://schemas.microsoft.com/office/drawing/2014/main" id="{00000000-0008-0000-0300-0000E07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161925</xdr:rowOff>
    </xdr:from>
    <xdr:to>
      <xdr:col>44</xdr:col>
      <xdr:colOff>0</xdr:colOff>
      <xdr:row>17</xdr:row>
      <xdr:rowOff>152400</xdr:rowOff>
    </xdr:to>
    <xdr:sp macro="" textlink="">
      <xdr:nvSpPr>
        <xdr:cNvPr id="946913" name="AutoShape 217">
          <a:extLst>
            <a:ext uri="{FF2B5EF4-FFF2-40B4-BE49-F238E27FC236}">
              <a16:creationId xmlns:a16="http://schemas.microsoft.com/office/drawing/2014/main" id="{00000000-0008-0000-0300-0000E1720E00}"/>
            </a:ext>
          </a:extLst>
        </xdr:cNvPr>
        <xdr:cNvSpPr>
          <a:spLocks/>
        </xdr:cNvSpPr>
      </xdr:nvSpPr>
      <xdr:spPr bwMode="auto">
        <a:xfrm>
          <a:off x="13211175" y="4467225"/>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46914" name="Line 229">
          <a:extLst>
            <a:ext uri="{FF2B5EF4-FFF2-40B4-BE49-F238E27FC236}">
              <a16:creationId xmlns:a16="http://schemas.microsoft.com/office/drawing/2014/main" id="{00000000-0008-0000-0300-0000E272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6915" name="Line 227">
          <a:extLst>
            <a:ext uri="{FF2B5EF4-FFF2-40B4-BE49-F238E27FC236}">
              <a16:creationId xmlns:a16="http://schemas.microsoft.com/office/drawing/2014/main" id="{00000000-0008-0000-0300-0000E372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152400</xdr:rowOff>
    </xdr:from>
    <xdr:to>
      <xdr:col>4</xdr:col>
      <xdr:colOff>323850</xdr:colOff>
      <xdr:row>10</xdr:row>
      <xdr:rowOff>161925</xdr:rowOff>
    </xdr:to>
    <xdr:grpSp>
      <xdr:nvGrpSpPr>
        <xdr:cNvPr id="946916" name="グループ化 39">
          <a:extLst>
            <a:ext uri="{FF2B5EF4-FFF2-40B4-BE49-F238E27FC236}">
              <a16:creationId xmlns:a16="http://schemas.microsoft.com/office/drawing/2014/main" id="{00000000-0008-0000-0300-0000E4720E00}"/>
            </a:ext>
          </a:extLst>
        </xdr:cNvPr>
        <xdr:cNvGrpSpPr>
          <a:grpSpLocks/>
        </xdr:cNvGrpSpPr>
      </xdr:nvGrpSpPr>
      <xdr:grpSpPr bwMode="auto">
        <a:xfrm>
          <a:off x="1838325" y="2200275"/>
          <a:ext cx="657225" cy="638175"/>
          <a:chOff x="1584960" y="2194560"/>
          <a:chExt cx="586740" cy="632460"/>
        </a:xfrm>
      </xdr:grpSpPr>
      <xdr:cxnSp macro="">
        <xdr:nvCxnSpPr>
          <xdr:cNvPr id="165" name="直線コネクタ 164">
            <a:extLst>
              <a:ext uri="{FF2B5EF4-FFF2-40B4-BE49-F238E27FC236}">
                <a16:creationId xmlns:a16="http://schemas.microsoft.com/office/drawing/2014/main" id="{00000000-0008-0000-0300-0000A5000000}"/>
              </a:ext>
            </a:extLst>
          </xdr:cNvPr>
          <xdr:cNvCxnSpPr/>
        </xdr:nvCxnSpPr>
        <xdr:spPr bwMode="auto">
          <a:xfrm>
            <a:off x="1584960" y="282702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6" name="直線コネクタ 165">
            <a:extLst>
              <a:ext uri="{FF2B5EF4-FFF2-40B4-BE49-F238E27FC236}">
                <a16:creationId xmlns:a16="http://schemas.microsoft.com/office/drawing/2014/main" id="{00000000-0008-0000-0300-0000A6000000}"/>
              </a:ext>
            </a:extLst>
          </xdr:cNvPr>
          <xdr:cNvCxnSpPr/>
        </xdr:nvCxnSpPr>
        <xdr:spPr bwMode="auto">
          <a:xfrm rot="5400000" flipH="1" flipV="1">
            <a:off x="1540841" y="251079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7" name="直線コネクタ 166">
            <a:extLst>
              <a:ext uri="{FF2B5EF4-FFF2-40B4-BE49-F238E27FC236}">
                <a16:creationId xmlns:a16="http://schemas.microsoft.com/office/drawing/2014/main" id="{00000000-0008-0000-0300-0000A7000000}"/>
              </a:ext>
            </a:extLst>
          </xdr:cNvPr>
          <xdr:cNvCxnSpPr/>
        </xdr:nvCxnSpPr>
        <xdr:spPr bwMode="auto">
          <a:xfrm>
            <a:off x="1848568" y="220400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76200</xdr:rowOff>
    </xdr:from>
    <xdr:to>
      <xdr:col>5</xdr:col>
      <xdr:colOff>0</xdr:colOff>
      <xdr:row>8</xdr:row>
      <xdr:rowOff>76200</xdr:rowOff>
    </xdr:to>
    <xdr:sp macro="" textlink="">
      <xdr:nvSpPr>
        <xdr:cNvPr id="946917" name="Line 5">
          <a:extLst>
            <a:ext uri="{FF2B5EF4-FFF2-40B4-BE49-F238E27FC236}">
              <a16:creationId xmlns:a16="http://schemas.microsoft.com/office/drawing/2014/main" id="{00000000-0008-0000-0300-0000E5720E00}"/>
            </a:ext>
          </a:extLst>
        </xdr:cNvPr>
        <xdr:cNvSpPr>
          <a:spLocks noChangeShapeType="1"/>
        </xdr:cNvSpPr>
      </xdr:nvSpPr>
      <xdr:spPr bwMode="auto">
        <a:xfrm rot="-5400000">
          <a:off x="2333625" y="19526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85725</xdr:rowOff>
    </xdr:from>
    <xdr:to>
      <xdr:col>5</xdr:col>
      <xdr:colOff>0</xdr:colOff>
      <xdr:row>10</xdr:row>
      <xdr:rowOff>85725</xdr:rowOff>
    </xdr:to>
    <xdr:sp macro="" textlink="">
      <xdr:nvSpPr>
        <xdr:cNvPr id="946918" name="Line 5">
          <a:extLst>
            <a:ext uri="{FF2B5EF4-FFF2-40B4-BE49-F238E27FC236}">
              <a16:creationId xmlns:a16="http://schemas.microsoft.com/office/drawing/2014/main" id="{00000000-0008-0000-0300-0000E6720E00}"/>
            </a:ext>
          </a:extLst>
        </xdr:cNvPr>
        <xdr:cNvSpPr>
          <a:spLocks noChangeShapeType="1"/>
        </xdr:cNvSpPr>
      </xdr:nvSpPr>
      <xdr:spPr bwMode="auto">
        <a:xfrm rot="-5400000">
          <a:off x="2333625" y="25908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43</xdr:col>
      <xdr:colOff>0</xdr:colOff>
      <xdr:row>16</xdr:row>
      <xdr:rowOff>161925</xdr:rowOff>
    </xdr:from>
    <xdr:to>
      <xdr:col>43</xdr:col>
      <xdr:colOff>180975</xdr:colOff>
      <xdr:row>16</xdr:row>
      <xdr:rowOff>161925</xdr:rowOff>
    </xdr:to>
    <xdr:sp macro="" textlink="">
      <xdr:nvSpPr>
        <xdr:cNvPr id="946919" name="Line 218">
          <a:extLst>
            <a:ext uri="{FF2B5EF4-FFF2-40B4-BE49-F238E27FC236}">
              <a16:creationId xmlns:a16="http://schemas.microsoft.com/office/drawing/2014/main" id="{00000000-0008-0000-0300-0000E7720E00}"/>
            </a:ext>
          </a:extLst>
        </xdr:cNvPr>
        <xdr:cNvSpPr>
          <a:spLocks noChangeShapeType="1"/>
        </xdr:cNvSpPr>
      </xdr:nvSpPr>
      <xdr:spPr bwMode="auto">
        <a:xfrm flipH="1">
          <a:off x="13201650"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46920" name="Line 229">
          <a:extLst>
            <a:ext uri="{FF2B5EF4-FFF2-40B4-BE49-F238E27FC236}">
              <a16:creationId xmlns:a16="http://schemas.microsoft.com/office/drawing/2014/main" id="{00000000-0008-0000-0300-0000E872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6921" name="Line 1">
          <a:extLst>
            <a:ext uri="{FF2B5EF4-FFF2-40B4-BE49-F238E27FC236}">
              <a16:creationId xmlns:a16="http://schemas.microsoft.com/office/drawing/2014/main" id="{00000000-0008-0000-0300-0000E97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6922" name="Line 1">
          <a:extLst>
            <a:ext uri="{FF2B5EF4-FFF2-40B4-BE49-F238E27FC236}">
              <a16:creationId xmlns:a16="http://schemas.microsoft.com/office/drawing/2014/main" id="{00000000-0008-0000-0300-0000EA7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6904" name="Line 1">
          <a:extLst>
            <a:ext uri="{FF2B5EF4-FFF2-40B4-BE49-F238E27FC236}">
              <a16:creationId xmlns:a16="http://schemas.microsoft.com/office/drawing/2014/main" id="{00000000-0008-0000-0400-0000E89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6905" name="Line 2">
          <a:extLst>
            <a:ext uri="{FF2B5EF4-FFF2-40B4-BE49-F238E27FC236}">
              <a16:creationId xmlns:a16="http://schemas.microsoft.com/office/drawing/2014/main" id="{00000000-0008-0000-0400-0000E99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6906" name="Line 3">
          <a:extLst>
            <a:ext uri="{FF2B5EF4-FFF2-40B4-BE49-F238E27FC236}">
              <a16:creationId xmlns:a16="http://schemas.microsoft.com/office/drawing/2014/main" id="{00000000-0008-0000-0400-0000EA9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6907" name="Line 4">
          <a:extLst>
            <a:ext uri="{FF2B5EF4-FFF2-40B4-BE49-F238E27FC236}">
              <a16:creationId xmlns:a16="http://schemas.microsoft.com/office/drawing/2014/main" id="{00000000-0008-0000-0400-0000EB9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6908" name="Line 5">
          <a:extLst>
            <a:ext uri="{FF2B5EF4-FFF2-40B4-BE49-F238E27FC236}">
              <a16:creationId xmlns:a16="http://schemas.microsoft.com/office/drawing/2014/main" id="{00000000-0008-0000-0400-0000EC9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6909" name="Line 6">
          <a:extLst>
            <a:ext uri="{FF2B5EF4-FFF2-40B4-BE49-F238E27FC236}">
              <a16:creationId xmlns:a16="http://schemas.microsoft.com/office/drawing/2014/main" id="{00000000-0008-0000-0400-0000ED9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6910" name="Line 7">
          <a:extLst>
            <a:ext uri="{FF2B5EF4-FFF2-40B4-BE49-F238E27FC236}">
              <a16:creationId xmlns:a16="http://schemas.microsoft.com/office/drawing/2014/main" id="{00000000-0008-0000-0400-0000EE9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1" name="Line 8">
          <a:extLst>
            <a:ext uri="{FF2B5EF4-FFF2-40B4-BE49-F238E27FC236}">
              <a16:creationId xmlns:a16="http://schemas.microsoft.com/office/drawing/2014/main" id="{00000000-0008-0000-0400-0000EF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6912" name="Line 9">
          <a:extLst>
            <a:ext uri="{FF2B5EF4-FFF2-40B4-BE49-F238E27FC236}">
              <a16:creationId xmlns:a16="http://schemas.microsoft.com/office/drawing/2014/main" id="{00000000-0008-0000-0400-0000F099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3" name="Line 16">
          <a:extLst>
            <a:ext uri="{FF2B5EF4-FFF2-40B4-BE49-F238E27FC236}">
              <a16:creationId xmlns:a16="http://schemas.microsoft.com/office/drawing/2014/main" id="{00000000-0008-0000-0400-0000F1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6914" name="Line 27">
          <a:extLst>
            <a:ext uri="{FF2B5EF4-FFF2-40B4-BE49-F238E27FC236}">
              <a16:creationId xmlns:a16="http://schemas.microsoft.com/office/drawing/2014/main" id="{00000000-0008-0000-0400-0000F299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6915" name="Line 28">
          <a:extLst>
            <a:ext uri="{FF2B5EF4-FFF2-40B4-BE49-F238E27FC236}">
              <a16:creationId xmlns:a16="http://schemas.microsoft.com/office/drawing/2014/main" id="{00000000-0008-0000-0400-0000F399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6916" name="Line 29">
          <a:extLst>
            <a:ext uri="{FF2B5EF4-FFF2-40B4-BE49-F238E27FC236}">
              <a16:creationId xmlns:a16="http://schemas.microsoft.com/office/drawing/2014/main" id="{00000000-0008-0000-0400-0000F499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7" name="Line 78">
          <a:extLst>
            <a:ext uri="{FF2B5EF4-FFF2-40B4-BE49-F238E27FC236}">
              <a16:creationId xmlns:a16="http://schemas.microsoft.com/office/drawing/2014/main" id="{00000000-0008-0000-0400-0000F5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18" name="Line 86">
          <a:extLst>
            <a:ext uri="{FF2B5EF4-FFF2-40B4-BE49-F238E27FC236}">
              <a16:creationId xmlns:a16="http://schemas.microsoft.com/office/drawing/2014/main" id="{00000000-0008-0000-0400-0000F6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19" name="Line 109">
          <a:extLst>
            <a:ext uri="{FF2B5EF4-FFF2-40B4-BE49-F238E27FC236}">
              <a16:creationId xmlns:a16="http://schemas.microsoft.com/office/drawing/2014/main" id="{00000000-0008-0000-0400-0000F7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0" name="Line 117">
          <a:extLst>
            <a:ext uri="{FF2B5EF4-FFF2-40B4-BE49-F238E27FC236}">
              <a16:creationId xmlns:a16="http://schemas.microsoft.com/office/drawing/2014/main" id="{00000000-0008-0000-0400-0000F8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1" name="Line 140">
          <a:extLst>
            <a:ext uri="{FF2B5EF4-FFF2-40B4-BE49-F238E27FC236}">
              <a16:creationId xmlns:a16="http://schemas.microsoft.com/office/drawing/2014/main" id="{00000000-0008-0000-0400-0000F9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2" name="Line 148">
          <a:extLst>
            <a:ext uri="{FF2B5EF4-FFF2-40B4-BE49-F238E27FC236}">
              <a16:creationId xmlns:a16="http://schemas.microsoft.com/office/drawing/2014/main" id="{00000000-0008-0000-0400-0000FA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3" name="Line 171">
          <a:extLst>
            <a:ext uri="{FF2B5EF4-FFF2-40B4-BE49-F238E27FC236}">
              <a16:creationId xmlns:a16="http://schemas.microsoft.com/office/drawing/2014/main" id="{00000000-0008-0000-0400-0000FB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4" name="Line 179">
          <a:extLst>
            <a:ext uri="{FF2B5EF4-FFF2-40B4-BE49-F238E27FC236}">
              <a16:creationId xmlns:a16="http://schemas.microsoft.com/office/drawing/2014/main" id="{00000000-0008-0000-0400-0000FC99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6925" name="Line 202">
          <a:extLst>
            <a:ext uri="{FF2B5EF4-FFF2-40B4-BE49-F238E27FC236}">
              <a16:creationId xmlns:a16="http://schemas.microsoft.com/office/drawing/2014/main" id="{00000000-0008-0000-0400-0000FD9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6926" name="AutoShape 209">
          <a:extLst>
            <a:ext uri="{FF2B5EF4-FFF2-40B4-BE49-F238E27FC236}">
              <a16:creationId xmlns:a16="http://schemas.microsoft.com/office/drawing/2014/main" id="{00000000-0008-0000-0400-0000FE99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6927" name="Line 210">
          <a:extLst>
            <a:ext uri="{FF2B5EF4-FFF2-40B4-BE49-F238E27FC236}">
              <a16:creationId xmlns:a16="http://schemas.microsoft.com/office/drawing/2014/main" id="{00000000-0008-0000-0400-0000FF99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171450</xdr:rowOff>
    </xdr:to>
    <xdr:sp macro="" textlink="">
      <xdr:nvSpPr>
        <xdr:cNvPr id="956928" name="AutoShape 212">
          <a:extLst>
            <a:ext uri="{FF2B5EF4-FFF2-40B4-BE49-F238E27FC236}">
              <a16:creationId xmlns:a16="http://schemas.microsoft.com/office/drawing/2014/main" id="{00000000-0008-0000-0400-0000009A0E00}"/>
            </a:ext>
          </a:extLst>
        </xdr:cNvPr>
        <xdr:cNvSpPr>
          <a:spLocks/>
        </xdr:cNvSpPr>
      </xdr:nvSpPr>
      <xdr:spPr bwMode="auto">
        <a:xfrm>
          <a:off x="13211175" y="44767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161925</xdr:rowOff>
    </xdr:from>
    <xdr:to>
      <xdr:col>44</xdr:col>
      <xdr:colOff>0</xdr:colOff>
      <xdr:row>16</xdr:row>
      <xdr:rowOff>161925</xdr:rowOff>
    </xdr:to>
    <xdr:sp macro="" textlink="">
      <xdr:nvSpPr>
        <xdr:cNvPr id="956929" name="Line 213">
          <a:extLst>
            <a:ext uri="{FF2B5EF4-FFF2-40B4-BE49-F238E27FC236}">
              <a16:creationId xmlns:a16="http://schemas.microsoft.com/office/drawing/2014/main" id="{00000000-0008-0000-0400-0000019A0E00}"/>
            </a:ext>
          </a:extLst>
        </xdr:cNvPr>
        <xdr:cNvSpPr>
          <a:spLocks noChangeShapeType="1"/>
        </xdr:cNvSpPr>
      </xdr:nvSpPr>
      <xdr:spPr bwMode="auto">
        <a:xfrm flipH="1">
          <a:off x="13211175" y="481012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6930" name="Line 224">
          <a:extLst>
            <a:ext uri="{FF2B5EF4-FFF2-40B4-BE49-F238E27FC236}">
              <a16:creationId xmlns:a16="http://schemas.microsoft.com/office/drawing/2014/main" id="{00000000-0008-0000-0400-0000029A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6931" name="Line 222">
          <a:extLst>
            <a:ext uri="{FF2B5EF4-FFF2-40B4-BE49-F238E27FC236}">
              <a16:creationId xmlns:a16="http://schemas.microsoft.com/office/drawing/2014/main" id="{00000000-0008-0000-0400-0000039A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133350</xdr:rowOff>
    </xdr:from>
    <xdr:to>
      <xdr:col>4</xdr:col>
      <xdr:colOff>323850</xdr:colOff>
      <xdr:row>10</xdr:row>
      <xdr:rowOff>142875</xdr:rowOff>
    </xdr:to>
    <xdr:grpSp>
      <xdr:nvGrpSpPr>
        <xdr:cNvPr id="956932" name="グループ化 41">
          <a:extLst>
            <a:ext uri="{FF2B5EF4-FFF2-40B4-BE49-F238E27FC236}">
              <a16:creationId xmlns:a16="http://schemas.microsoft.com/office/drawing/2014/main" id="{00000000-0008-0000-0400-0000049A0E00}"/>
            </a:ext>
          </a:extLst>
        </xdr:cNvPr>
        <xdr:cNvGrpSpPr>
          <a:grpSpLocks/>
        </xdr:cNvGrpSpPr>
      </xdr:nvGrpSpPr>
      <xdr:grpSpPr bwMode="auto">
        <a:xfrm>
          <a:off x="1838325" y="2181225"/>
          <a:ext cx="657225" cy="638175"/>
          <a:chOff x="1584960" y="2179320"/>
          <a:chExt cx="586740" cy="632460"/>
        </a:xfrm>
      </xdr:grpSpPr>
      <xdr:cxnSp macro="">
        <xdr:nvCxnSpPr>
          <xdr:cNvPr id="196" name="直線コネクタ 195">
            <a:extLst>
              <a:ext uri="{FF2B5EF4-FFF2-40B4-BE49-F238E27FC236}">
                <a16:creationId xmlns:a16="http://schemas.microsoft.com/office/drawing/2014/main" id="{00000000-0008-0000-0400-0000C4000000}"/>
              </a:ext>
            </a:extLst>
          </xdr:cNvPr>
          <xdr:cNvCxnSpPr/>
        </xdr:nvCxnSpPr>
        <xdr:spPr bwMode="auto">
          <a:xfrm>
            <a:off x="1584960" y="281178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400-0000C5000000}"/>
              </a:ext>
            </a:extLst>
          </xdr:cNvPr>
          <xdr:cNvCxnSpPr/>
        </xdr:nvCxnSpPr>
        <xdr:spPr bwMode="auto">
          <a:xfrm rot="5400000" flipH="1" flipV="1">
            <a:off x="1540841" y="249555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400-0000C6000000}"/>
              </a:ext>
            </a:extLst>
          </xdr:cNvPr>
          <xdr:cNvCxnSpPr/>
        </xdr:nvCxnSpPr>
        <xdr:spPr bwMode="auto">
          <a:xfrm>
            <a:off x="1848568" y="218876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57150</xdr:rowOff>
    </xdr:from>
    <xdr:to>
      <xdr:col>5</xdr:col>
      <xdr:colOff>0</xdr:colOff>
      <xdr:row>8</xdr:row>
      <xdr:rowOff>57150</xdr:rowOff>
    </xdr:to>
    <xdr:sp macro="" textlink="">
      <xdr:nvSpPr>
        <xdr:cNvPr id="956933" name="Line 5">
          <a:extLst>
            <a:ext uri="{FF2B5EF4-FFF2-40B4-BE49-F238E27FC236}">
              <a16:creationId xmlns:a16="http://schemas.microsoft.com/office/drawing/2014/main" id="{00000000-0008-0000-0400-0000059A0E00}"/>
            </a:ext>
          </a:extLst>
        </xdr:cNvPr>
        <xdr:cNvSpPr>
          <a:spLocks noChangeShapeType="1"/>
        </xdr:cNvSpPr>
      </xdr:nvSpPr>
      <xdr:spPr bwMode="auto">
        <a:xfrm rot="-5400000">
          <a:off x="2333625" y="19335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66675</xdr:rowOff>
    </xdr:from>
    <xdr:to>
      <xdr:col>5</xdr:col>
      <xdr:colOff>0</xdr:colOff>
      <xdr:row>10</xdr:row>
      <xdr:rowOff>66675</xdr:rowOff>
    </xdr:to>
    <xdr:sp macro="" textlink="">
      <xdr:nvSpPr>
        <xdr:cNvPr id="956934" name="Line 5">
          <a:extLst>
            <a:ext uri="{FF2B5EF4-FFF2-40B4-BE49-F238E27FC236}">
              <a16:creationId xmlns:a16="http://schemas.microsoft.com/office/drawing/2014/main" id="{00000000-0008-0000-0400-0000069A0E00}"/>
            </a:ext>
          </a:extLst>
        </xdr:cNvPr>
        <xdr:cNvSpPr>
          <a:spLocks noChangeShapeType="1"/>
        </xdr:cNvSpPr>
      </xdr:nvSpPr>
      <xdr:spPr bwMode="auto">
        <a:xfrm rot="-5400000">
          <a:off x="2333625" y="25717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276225</xdr:rowOff>
    </xdr:from>
    <xdr:to>
      <xdr:col>23</xdr:col>
      <xdr:colOff>133350</xdr:colOff>
      <xdr:row>16</xdr:row>
      <xdr:rowOff>276225</xdr:rowOff>
    </xdr:to>
    <xdr:sp macro="" textlink="">
      <xdr:nvSpPr>
        <xdr:cNvPr id="956935" name="Line 224">
          <a:extLst>
            <a:ext uri="{FF2B5EF4-FFF2-40B4-BE49-F238E27FC236}">
              <a16:creationId xmlns:a16="http://schemas.microsoft.com/office/drawing/2014/main" id="{00000000-0008-0000-0400-0000079A0E00}"/>
            </a:ext>
          </a:extLst>
        </xdr:cNvPr>
        <xdr:cNvSpPr>
          <a:spLocks noChangeShapeType="1"/>
        </xdr:cNvSpPr>
      </xdr:nvSpPr>
      <xdr:spPr bwMode="auto">
        <a:xfrm rot="-5400000">
          <a:off x="735330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6936" name="Line 1">
          <a:extLst>
            <a:ext uri="{FF2B5EF4-FFF2-40B4-BE49-F238E27FC236}">
              <a16:creationId xmlns:a16="http://schemas.microsoft.com/office/drawing/2014/main" id="{00000000-0008-0000-0400-0000089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6937" name="Line 1">
          <a:extLst>
            <a:ext uri="{FF2B5EF4-FFF2-40B4-BE49-F238E27FC236}">
              <a16:creationId xmlns:a16="http://schemas.microsoft.com/office/drawing/2014/main" id="{00000000-0008-0000-0400-0000099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4863" name="Line 1">
          <a:extLst>
            <a:ext uri="{FF2B5EF4-FFF2-40B4-BE49-F238E27FC236}">
              <a16:creationId xmlns:a16="http://schemas.microsoft.com/office/drawing/2014/main" id="{00000000-0008-0000-0500-0000EF91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4864" name="Line 2">
          <a:extLst>
            <a:ext uri="{FF2B5EF4-FFF2-40B4-BE49-F238E27FC236}">
              <a16:creationId xmlns:a16="http://schemas.microsoft.com/office/drawing/2014/main" id="{00000000-0008-0000-0500-0000F091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4865" name="Line 3">
          <a:extLst>
            <a:ext uri="{FF2B5EF4-FFF2-40B4-BE49-F238E27FC236}">
              <a16:creationId xmlns:a16="http://schemas.microsoft.com/office/drawing/2014/main" id="{00000000-0008-0000-0500-0000F191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4866" name="Line 4">
          <a:extLst>
            <a:ext uri="{FF2B5EF4-FFF2-40B4-BE49-F238E27FC236}">
              <a16:creationId xmlns:a16="http://schemas.microsoft.com/office/drawing/2014/main" id="{00000000-0008-0000-0500-0000F291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4867" name="Line 5">
          <a:extLst>
            <a:ext uri="{FF2B5EF4-FFF2-40B4-BE49-F238E27FC236}">
              <a16:creationId xmlns:a16="http://schemas.microsoft.com/office/drawing/2014/main" id="{00000000-0008-0000-0500-0000F391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4868" name="Line 6">
          <a:extLst>
            <a:ext uri="{FF2B5EF4-FFF2-40B4-BE49-F238E27FC236}">
              <a16:creationId xmlns:a16="http://schemas.microsoft.com/office/drawing/2014/main" id="{00000000-0008-0000-0500-0000F491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4869" name="Line 7">
          <a:extLst>
            <a:ext uri="{FF2B5EF4-FFF2-40B4-BE49-F238E27FC236}">
              <a16:creationId xmlns:a16="http://schemas.microsoft.com/office/drawing/2014/main" id="{00000000-0008-0000-0500-0000F591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0" name="Line 8">
          <a:extLst>
            <a:ext uri="{FF2B5EF4-FFF2-40B4-BE49-F238E27FC236}">
              <a16:creationId xmlns:a16="http://schemas.microsoft.com/office/drawing/2014/main" id="{00000000-0008-0000-0500-0000F6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4871" name="Line 9">
          <a:extLst>
            <a:ext uri="{FF2B5EF4-FFF2-40B4-BE49-F238E27FC236}">
              <a16:creationId xmlns:a16="http://schemas.microsoft.com/office/drawing/2014/main" id="{00000000-0008-0000-0500-0000F791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2" name="Line 16">
          <a:extLst>
            <a:ext uri="{FF2B5EF4-FFF2-40B4-BE49-F238E27FC236}">
              <a16:creationId xmlns:a16="http://schemas.microsoft.com/office/drawing/2014/main" id="{00000000-0008-0000-0500-0000F8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4873" name="Line 27">
          <a:extLst>
            <a:ext uri="{FF2B5EF4-FFF2-40B4-BE49-F238E27FC236}">
              <a16:creationId xmlns:a16="http://schemas.microsoft.com/office/drawing/2014/main" id="{00000000-0008-0000-0500-0000F991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4874" name="Line 28">
          <a:extLst>
            <a:ext uri="{FF2B5EF4-FFF2-40B4-BE49-F238E27FC236}">
              <a16:creationId xmlns:a16="http://schemas.microsoft.com/office/drawing/2014/main" id="{00000000-0008-0000-0500-0000FA91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4875" name="Line 29">
          <a:extLst>
            <a:ext uri="{FF2B5EF4-FFF2-40B4-BE49-F238E27FC236}">
              <a16:creationId xmlns:a16="http://schemas.microsoft.com/office/drawing/2014/main" id="{00000000-0008-0000-0500-0000FB91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6" name="Line 78">
          <a:extLst>
            <a:ext uri="{FF2B5EF4-FFF2-40B4-BE49-F238E27FC236}">
              <a16:creationId xmlns:a16="http://schemas.microsoft.com/office/drawing/2014/main" id="{00000000-0008-0000-0500-0000FC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7" name="Line 86">
          <a:extLst>
            <a:ext uri="{FF2B5EF4-FFF2-40B4-BE49-F238E27FC236}">
              <a16:creationId xmlns:a16="http://schemas.microsoft.com/office/drawing/2014/main" id="{00000000-0008-0000-0500-0000FD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78" name="Line 109">
          <a:extLst>
            <a:ext uri="{FF2B5EF4-FFF2-40B4-BE49-F238E27FC236}">
              <a16:creationId xmlns:a16="http://schemas.microsoft.com/office/drawing/2014/main" id="{00000000-0008-0000-0500-0000FE91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79" name="Line 117">
          <a:extLst>
            <a:ext uri="{FF2B5EF4-FFF2-40B4-BE49-F238E27FC236}">
              <a16:creationId xmlns:a16="http://schemas.microsoft.com/office/drawing/2014/main" id="{00000000-0008-0000-0500-0000FF91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0" name="Line 140">
          <a:extLst>
            <a:ext uri="{FF2B5EF4-FFF2-40B4-BE49-F238E27FC236}">
              <a16:creationId xmlns:a16="http://schemas.microsoft.com/office/drawing/2014/main" id="{00000000-0008-0000-0500-000000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1" name="Line 148">
          <a:extLst>
            <a:ext uri="{FF2B5EF4-FFF2-40B4-BE49-F238E27FC236}">
              <a16:creationId xmlns:a16="http://schemas.microsoft.com/office/drawing/2014/main" id="{00000000-0008-0000-0500-000001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2" name="Line 171">
          <a:extLst>
            <a:ext uri="{FF2B5EF4-FFF2-40B4-BE49-F238E27FC236}">
              <a16:creationId xmlns:a16="http://schemas.microsoft.com/office/drawing/2014/main" id="{00000000-0008-0000-0500-000002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3" name="Line 179">
          <a:extLst>
            <a:ext uri="{FF2B5EF4-FFF2-40B4-BE49-F238E27FC236}">
              <a16:creationId xmlns:a16="http://schemas.microsoft.com/office/drawing/2014/main" id="{00000000-0008-0000-0500-00000392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4884" name="Line 202">
          <a:extLst>
            <a:ext uri="{FF2B5EF4-FFF2-40B4-BE49-F238E27FC236}">
              <a16:creationId xmlns:a16="http://schemas.microsoft.com/office/drawing/2014/main" id="{00000000-0008-0000-0500-00000492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4885" name="AutoShape 209">
          <a:extLst>
            <a:ext uri="{FF2B5EF4-FFF2-40B4-BE49-F238E27FC236}">
              <a16:creationId xmlns:a16="http://schemas.microsoft.com/office/drawing/2014/main" id="{00000000-0008-0000-0500-00000592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4886" name="Line 210">
          <a:extLst>
            <a:ext uri="{FF2B5EF4-FFF2-40B4-BE49-F238E27FC236}">
              <a16:creationId xmlns:a16="http://schemas.microsoft.com/office/drawing/2014/main" id="{00000000-0008-0000-0500-00000692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171450</xdr:rowOff>
    </xdr:from>
    <xdr:to>
      <xdr:col>44</xdr:col>
      <xdr:colOff>0</xdr:colOff>
      <xdr:row>17</xdr:row>
      <xdr:rowOff>161925</xdr:rowOff>
    </xdr:to>
    <xdr:sp macro="" textlink="">
      <xdr:nvSpPr>
        <xdr:cNvPr id="954887" name="AutoShape 212">
          <a:extLst>
            <a:ext uri="{FF2B5EF4-FFF2-40B4-BE49-F238E27FC236}">
              <a16:creationId xmlns:a16="http://schemas.microsoft.com/office/drawing/2014/main" id="{00000000-0008-0000-0500-000007920E00}"/>
            </a:ext>
          </a:extLst>
        </xdr:cNvPr>
        <xdr:cNvSpPr>
          <a:spLocks/>
        </xdr:cNvSpPr>
      </xdr:nvSpPr>
      <xdr:spPr bwMode="auto">
        <a:xfrm>
          <a:off x="13211175" y="44767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171450</xdr:rowOff>
    </xdr:from>
    <xdr:to>
      <xdr:col>44</xdr:col>
      <xdr:colOff>0</xdr:colOff>
      <xdr:row>16</xdr:row>
      <xdr:rowOff>171450</xdr:rowOff>
    </xdr:to>
    <xdr:sp macro="" textlink="">
      <xdr:nvSpPr>
        <xdr:cNvPr id="954888" name="Line 213">
          <a:extLst>
            <a:ext uri="{FF2B5EF4-FFF2-40B4-BE49-F238E27FC236}">
              <a16:creationId xmlns:a16="http://schemas.microsoft.com/office/drawing/2014/main" id="{00000000-0008-0000-0500-000008920E00}"/>
            </a:ext>
          </a:extLst>
        </xdr:cNvPr>
        <xdr:cNvSpPr>
          <a:spLocks noChangeShapeType="1"/>
        </xdr:cNvSpPr>
      </xdr:nvSpPr>
      <xdr:spPr bwMode="auto">
        <a:xfrm flipH="1">
          <a:off x="13211175" y="48196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54889" name="Line 224">
          <a:extLst>
            <a:ext uri="{FF2B5EF4-FFF2-40B4-BE49-F238E27FC236}">
              <a16:creationId xmlns:a16="http://schemas.microsoft.com/office/drawing/2014/main" id="{00000000-0008-0000-0500-00000992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247650</xdr:rowOff>
    </xdr:from>
    <xdr:to>
      <xdr:col>33</xdr:col>
      <xdr:colOff>0</xdr:colOff>
      <xdr:row>13</xdr:row>
      <xdr:rowOff>247650</xdr:rowOff>
    </xdr:to>
    <xdr:sp macro="" textlink="">
      <xdr:nvSpPr>
        <xdr:cNvPr id="954890" name="Line 222">
          <a:extLst>
            <a:ext uri="{FF2B5EF4-FFF2-40B4-BE49-F238E27FC236}">
              <a16:creationId xmlns:a16="http://schemas.microsoft.com/office/drawing/2014/main" id="{00000000-0008-0000-0500-00000A920E00}"/>
            </a:ext>
          </a:extLst>
        </xdr:cNvPr>
        <xdr:cNvSpPr>
          <a:spLocks noChangeShapeType="1"/>
        </xdr:cNvSpPr>
      </xdr:nvSpPr>
      <xdr:spPr bwMode="auto">
        <a:xfrm rot="-5400000">
          <a:off x="972026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171450</xdr:rowOff>
    </xdr:from>
    <xdr:to>
      <xdr:col>4</xdr:col>
      <xdr:colOff>323850</xdr:colOff>
      <xdr:row>10</xdr:row>
      <xdr:rowOff>171450</xdr:rowOff>
    </xdr:to>
    <xdr:grpSp>
      <xdr:nvGrpSpPr>
        <xdr:cNvPr id="954891" name="グループ化 41">
          <a:extLst>
            <a:ext uri="{FF2B5EF4-FFF2-40B4-BE49-F238E27FC236}">
              <a16:creationId xmlns:a16="http://schemas.microsoft.com/office/drawing/2014/main" id="{00000000-0008-0000-0500-00000B920E00}"/>
            </a:ext>
          </a:extLst>
        </xdr:cNvPr>
        <xdr:cNvGrpSpPr>
          <a:grpSpLocks/>
        </xdr:cNvGrpSpPr>
      </xdr:nvGrpSpPr>
      <xdr:grpSpPr bwMode="auto">
        <a:xfrm>
          <a:off x="1838325" y="2219325"/>
          <a:ext cx="657225" cy="628650"/>
          <a:chOff x="1584960" y="2209800"/>
          <a:chExt cx="586740" cy="632460"/>
        </a:xfrm>
      </xdr:grpSpPr>
      <xdr:cxnSp macro="">
        <xdr:nvCxnSpPr>
          <xdr:cNvPr id="196" name="直線コネクタ 195">
            <a:extLst>
              <a:ext uri="{FF2B5EF4-FFF2-40B4-BE49-F238E27FC236}">
                <a16:creationId xmlns:a16="http://schemas.microsoft.com/office/drawing/2014/main" id="{00000000-0008-0000-0500-0000C4000000}"/>
              </a:ext>
            </a:extLst>
          </xdr:cNvPr>
          <xdr:cNvCxnSpPr/>
        </xdr:nvCxnSpPr>
        <xdr:spPr bwMode="auto">
          <a:xfrm>
            <a:off x="1584960" y="284226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500-0000C5000000}"/>
              </a:ext>
            </a:extLst>
          </xdr:cNvPr>
          <xdr:cNvCxnSpPr/>
        </xdr:nvCxnSpPr>
        <xdr:spPr bwMode="auto">
          <a:xfrm rot="5400000" flipH="1" flipV="1">
            <a:off x="1540841" y="252603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500-0000C6000000}"/>
              </a:ext>
            </a:extLst>
          </xdr:cNvPr>
          <xdr:cNvCxnSpPr/>
        </xdr:nvCxnSpPr>
        <xdr:spPr bwMode="auto">
          <a:xfrm>
            <a:off x="1848568" y="2219383"/>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95250</xdr:rowOff>
    </xdr:from>
    <xdr:to>
      <xdr:col>5</xdr:col>
      <xdr:colOff>0</xdr:colOff>
      <xdr:row>8</xdr:row>
      <xdr:rowOff>95250</xdr:rowOff>
    </xdr:to>
    <xdr:sp macro="" textlink="">
      <xdr:nvSpPr>
        <xdr:cNvPr id="954892" name="Line 5">
          <a:extLst>
            <a:ext uri="{FF2B5EF4-FFF2-40B4-BE49-F238E27FC236}">
              <a16:creationId xmlns:a16="http://schemas.microsoft.com/office/drawing/2014/main" id="{00000000-0008-0000-0500-00000C920E00}"/>
            </a:ext>
          </a:extLst>
        </xdr:cNvPr>
        <xdr:cNvSpPr>
          <a:spLocks noChangeShapeType="1"/>
        </xdr:cNvSpPr>
      </xdr:nvSpPr>
      <xdr:spPr bwMode="auto">
        <a:xfrm rot="-5400000">
          <a:off x="2333625" y="19716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4893" name="Line 5">
          <a:extLst>
            <a:ext uri="{FF2B5EF4-FFF2-40B4-BE49-F238E27FC236}">
              <a16:creationId xmlns:a16="http://schemas.microsoft.com/office/drawing/2014/main" id="{00000000-0008-0000-0500-00000D92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76200</xdr:colOff>
      <xdr:row>16</xdr:row>
      <xdr:rowOff>276225</xdr:rowOff>
    </xdr:from>
    <xdr:to>
      <xdr:col>23</xdr:col>
      <xdr:colOff>114300</xdr:colOff>
      <xdr:row>16</xdr:row>
      <xdr:rowOff>276225</xdr:rowOff>
    </xdr:to>
    <xdr:sp macro="" textlink="">
      <xdr:nvSpPr>
        <xdr:cNvPr id="954894" name="Line 224">
          <a:extLst>
            <a:ext uri="{FF2B5EF4-FFF2-40B4-BE49-F238E27FC236}">
              <a16:creationId xmlns:a16="http://schemas.microsoft.com/office/drawing/2014/main" id="{00000000-0008-0000-0500-00000E920E00}"/>
            </a:ext>
          </a:extLst>
        </xdr:cNvPr>
        <xdr:cNvSpPr>
          <a:spLocks noChangeShapeType="1"/>
        </xdr:cNvSpPr>
      </xdr:nvSpPr>
      <xdr:spPr bwMode="auto">
        <a:xfrm rot="-5400000">
          <a:off x="7334250"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4895" name="Line 1">
          <a:extLst>
            <a:ext uri="{FF2B5EF4-FFF2-40B4-BE49-F238E27FC236}">
              <a16:creationId xmlns:a16="http://schemas.microsoft.com/office/drawing/2014/main" id="{00000000-0008-0000-0500-00000F92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4896" name="Line 1">
          <a:extLst>
            <a:ext uri="{FF2B5EF4-FFF2-40B4-BE49-F238E27FC236}">
              <a16:creationId xmlns:a16="http://schemas.microsoft.com/office/drawing/2014/main" id="{00000000-0008-0000-0500-00001092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55884" name="Line 1">
          <a:extLst>
            <a:ext uri="{FF2B5EF4-FFF2-40B4-BE49-F238E27FC236}">
              <a16:creationId xmlns:a16="http://schemas.microsoft.com/office/drawing/2014/main" id="{00000000-0008-0000-0600-0000EC95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55885" name="Line 2">
          <a:extLst>
            <a:ext uri="{FF2B5EF4-FFF2-40B4-BE49-F238E27FC236}">
              <a16:creationId xmlns:a16="http://schemas.microsoft.com/office/drawing/2014/main" id="{00000000-0008-0000-0600-0000ED95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55886" name="Line 3">
          <a:extLst>
            <a:ext uri="{FF2B5EF4-FFF2-40B4-BE49-F238E27FC236}">
              <a16:creationId xmlns:a16="http://schemas.microsoft.com/office/drawing/2014/main" id="{00000000-0008-0000-0600-0000EE95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55887" name="Line 4">
          <a:extLst>
            <a:ext uri="{FF2B5EF4-FFF2-40B4-BE49-F238E27FC236}">
              <a16:creationId xmlns:a16="http://schemas.microsoft.com/office/drawing/2014/main" id="{00000000-0008-0000-0600-0000EF95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55888" name="Line 5">
          <a:extLst>
            <a:ext uri="{FF2B5EF4-FFF2-40B4-BE49-F238E27FC236}">
              <a16:creationId xmlns:a16="http://schemas.microsoft.com/office/drawing/2014/main" id="{00000000-0008-0000-0600-0000F095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55889" name="Line 6">
          <a:extLst>
            <a:ext uri="{FF2B5EF4-FFF2-40B4-BE49-F238E27FC236}">
              <a16:creationId xmlns:a16="http://schemas.microsoft.com/office/drawing/2014/main" id="{00000000-0008-0000-0600-0000F195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55890" name="Line 7">
          <a:extLst>
            <a:ext uri="{FF2B5EF4-FFF2-40B4-BE49-F238E27FC236}">
              <a16:creationId xmlns:a16="http://schemas.microsoft.com/office/drawing/2014/main" id="{00000000-0008-0000-0600-0000F295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1" name="Line 8">
          <a:extLst>
            <a:ext uri="{FF2B5EF4-FFF2-40B4-BE49-F238E27FC236}">
              <a16:creationId xmlns:a16="http://schemas.microsoft.com/office/drawing/2014/main" id="{00000000-0008-0000-0600-0000F3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55892" name="Line 9">
          <a:extLst>
            <a:ext uri="{FF2B5EF4-FFF2-40B4-BE49-F238E27FC236}">
              <a16:creationId xmlns:a16="http://schemas.microsoft.com/office/drawing/2014/main" id="{00000000-0008-0000-0600-0000F495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3" name="Line 16">
          <a:extLst>
            <a:ext uri="{FF2B5EF4-FFF2-40B4-BE49-F238E27FC236}">
              <a16:creationId xmlns:a16="http://schemas.microsoft.com/office/drawing/2014/main" id="{00000000-0008-0000-0600-0000F5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55894" name="Line 27">
          <a:extLst>
            <a:ext uri="{FF2B5EF4-FFF2-40B4-BE49-F238E27FC236}">
              <a16:creationId xmlns:a16="http://schemas.microsoft.com/office/drawing/2014/main" id="{00000000-0008-0000-0600-0000F695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55895" name="Line 28">
          <a:extLst>
            <a:ext uri="{FF2B5EF4-FFF2-40B4-BE49-F238E27FC236}">
              <a16:creationId xmlns:a16="http://schemas.microsoft.com/office/drawing/2014/main" id="{00000000-0008-0000-0600-0000F795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55896" name="Line 29">
          <a:extLst>
            <a:ext uri="{FF2B5EF4-FFF2-40B4-BE49-F238E27FC236}">
              <a16:creationId xmlns:a16="http://schemas.microsoft.com/office/drawing/2014/main" id="{00000000-0008-0000-0600-0000F895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7" name="Line 77">
          <a:extLst>
            <a:ext uri="{FF2B5EF4-FFF2-40B4-BE49-F238E27FC236}">
              <a16:creationId xmlns:a16="http://schemas.microsoft.com/office/drawing/2014/main" id="{00000000-0008-0000-0600-0000F9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898" name="Line 85">
          <a:extLst>
            <a:ext uri="{FF2B5EF4-FFF2-40B4-BE49-F238E27FC236}">
              <a16:creationId xmlns:a16="http://schemas.microsoft.com/office/drawing/2014/main" id="{00000000-0008-0000-0600-0000FA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899" name="Line 108">
          <a:extLst>
            <a:ext uri="{FF2B5EF4-FFF2-40B4-BE49-F238E27FC236}">
              <a16:creationId xmlns:a16="http://schemas.microsoft.com/office/drawing/2014/main" id="{00000000-0008-0000-0600-0000FB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0" name="Line 116">
          <a:extLst>
            <a:ext uri="{FF2B5EF4-FFF2-40B4-BE49-F238E27FC236}">
              <a16:creationId xmlns:a16="http://schemas.microsoft.com/office/drawing/2014/main" id="{00000000-0008-0000-0600-0000FC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1" name="Line 139">
          <a:extLst>
            <a:ext uri="{FF2B5EF4-FFF2-40B4-BE49-F238E27FC236}">
              <a16:creationId xmlns:a16="http://schemas.microsoft.com/office/drawing/2014/main" id="{00000000-0008-0000-0600-0000FD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2" name="Line 147">
          <a:extLst>
            <a:ext uri="{FF2B5EF4-FFF2-40B4-BE49-F238E27FC236}">
              <a16:creationId xmlns:a16="http://schemas.microsoft.com/office/drawing/2014/main" id="{00000000-0008-0000-0600-0000FE95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3" name="Line 170">
          <a:extLst>
            <a:ext uri="{FF2B5EF4-FFF2-40B4-BE49-F238E27FC236}">
              <a16:creationId xmlns:a16="http://schemas.microsoft.com/office/drawing/2014/main" id="{00000000-0008-0000-0600-0000FF95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4" name="Line 178">
          <a:extLst>
            <a:ext uri="{FF2B5EF4-FFF2-40B4-BE49-F238E27FC236}">
              <a16:creationId xmlns:a16="http://schemas.microsoft.com/office/drawing/2014/main" id="{00000000-0008-0000-0600-0000009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55905" name="Line 201">
          <a:extLst>
            <a:ext uri="{FF2B5EF4-FFF2-40B4-BE49-F238E27FC236}">
              <a16:creationId xmlns:a16="http://schemas.microsoft.com/office/drawing/2014/main" id="{00000000-0008-0000-0600-0000019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55906" name="AutoShape 208">
          <a:extLst>
            <a:ext uri="{FF2B5EF4-FFF2-40B4-BE49-F238E27FC236}">
              <a16:creationId xmlns:a16="http://schemas.microsoft.com/office/drawing/2014/main" id="{00000000-0008-0000-0600-0000029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55907" name="Line 209">
          <a:extLst>
            <a:ext uri="{FF2B5EF4-FFF2-40B4-BE49-F238E27FC236}">
              <a16:creationId xmlns:a16="http://schemas.microsoft.com/office/drawing/2014/main" id="{00000000-0008-0000-0600-0000039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123825</xdr:rowOff>
    </xdr:to>
    <xdr:sp macro="" textlink="">
      <xdr:nvSpPr>
        <xdr:cNvPr id="955908" name="AutoShape 211">
          <a:extLst>
            <a:ext uri="{FF2B5EF4-FFF2-40B4-BE49-F238E27FC236}">
              <a16:creationId xmlns:a16="http://schemas.microsoft.com/office/drawing/2014/main" id="{00000000-0008-0000-0600-000004960E00}"/>
            </a:ext>
          </a:extLst>
        </xdr:cNvPr>
        <xdr:cNvSpPr>
          <a:spLocks/>
        </xdr:cNvSpPr>
      </xdr:nvSpPr>
      <xdr:spPr bwMode="auto">
        <a:xfrm>
          <a:off x="13211175" y="443865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152400</xdr:rowOff>
    </xdr:from>
    <xdr:to>
      <xdr:col>44</xdr:col>
      <xdr:colOff>0</xdr:colOff>
      <xdr:row>16</xdr:row>
      <xdr:rowOff>152400</xdr:rowOff>
    </xdr:to>
    <xdr:sp macro="" textlink="">
      <xdr:nvSpPr>
        <xdr:cNvPr id="955909" name="Line 212">
          <a:extLst>
            <a:ext uri="{FF2B5EF4-FFF2-40B4-BE49-F238E27FC236}">
              <a16:creationId xmlns:a16="http://schemas.microsoft.com/office/drawing/2014/main" id="{00000000-0008-0000-0600-000005960E00}"/>
            </a:ext>
          </a:extLst>
        </xdr:cNvPr>
        <xdr:cNvSpPr>
          <a:spLocks noChangeShapeType="1"/>
        </xdr:cNvSpPr>
      </xdr:nvSpPr>
      <xdr:spPr bwMode="auto">
        <a:xfrm flipH="1">
          <a:off x="13211175" y="48006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285750</xdr:rowOff>
    </xdr:from>
    <xdr:to>
      <xdr:col>32</xdr:col>
      <xdr:colOff>114300</xdr:colOff>
      <xdr:row>16</xdr:row>
      <xdr:rowOff>285750</xdr:rowOff>
    </xdr:to>
    <xdr:sp macro="" textlink="">
      <xdr:nvSpPr>
        <xdr:cNvPr id="955910" name="Line 223">
          <a:extLst>
            <a:ext uri="{FF2B5EF4-FFF2-40B4-BE49-F238E27FC236}">
              <a16:creationId xmlns:a16="http://schemas.microsoft.com/office/drawing/2014/main" id="{00000000-0008-0000-0600-000006960E00}"/>
            </a:ext>
          </a:extLst>
        </xdr:cNvPr>
        <xdr:cNvSpPr>
          <a:spLocks noChangeShapeType="1"/>
        </xdr:cNvSpPr>
      </xdr:nvSpPr>
      <xdr:spPr bwMode="auto">
        <a:xfrm rot="-5400000">
          <a:off x="9629775" y="481965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55911" name="Line 221">
          <a:extLst>
            <a:ext uri="{FF2B5EF4-FFF2-40B4-BE49-F238E27FC236}">
              <a16:creationId xmlns:a16="http://schemas.microsoft.com/office/drawing/2014/main" id="{00000000-0008-0000-0600-0000079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55912" name="グループ化 41">
          <a:extLst>
            <a:ext uri="{FF2B5EF4-FFF2-40B4-BE49-F238E27FC236}">
              <a16:creationId xmlns:a16="http://schemas.microsoft.com/office/drawing/2014/main" id="{00000000-0008-0000-0600-00000896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6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6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6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55913" name="Line 5">
          <a:extLst>
            <a:ext uri="{FF2B5EF4-FFF2-40B4-BE49-F238E27FC236}">
              <a16:creationId xmlns:a16="http://schemas.microsoft.com/office/drawing/2014/main" id="{00000000-0008-0000-0600-00000996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55914" name="Line 5">
          <a:extLst>
            <a:ext uri="{FF2B5EF4-FFF2-40B4-BE49-F238E27FC236}">
              <a16:creationId xmlns:a16="http://schemas.microsoft.com/office/drawing/2014/main" id="{00000000-0008-0000-0600-00000A96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85725</xdr:colOff>
      <xdr:row>16</xdr:row>
      <xdr:rowOff>266700</xdr:rowOff>
    </xdr:from>
    <xdr:to>
      <xdr:col>23</xdr:col>
      <xdr:colOff>123825</xdr:colOff>
      <xdr:row>16</xdr:row>
      <xdr:rowOff>266700</xdr:rowOff>
    </xdr:to>
    <xdr:sp macro="" textlink="">
      <xdr:nvSpPr>
        <xdr:cNvPr id="955915" name="Line 223">
          <a:extLst>
            <a:ext uri="{FF2B5EF4-FFF2-40B4-BE49-F238E27FC236}">
              <a16:creationId xmlns:a16="http://schemas.microsoft.com/office/drawing/2014/main" id="{00000000-0008-0000-0600-00000B960E00}"/>
            </a:ext>
          </a:extLst>
        </xdr:cNvPr>
        <xdr:cNvSpPr>
          <a:spLocks noChangeShapeType="1"/>
        </xdr:cNvSpPr>
      </xdr:nvSpPr>
      <xdr:spPr bwMode="auto">
        <a:xfrm rot="-5400000">
          <a:off x="7343775"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55916" name="Line 1">
          <a:extLst>
            <a:ext uri="{FF2B5EF4-FFF2-40B4-BE49-F238E27FC236}">
              <a16:creationId xmlns:a16="http://schemas.microsoft.com/office/drawing/2014/main" id="{00000000-0008-0000-0600-00000C9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55917" name="Line 1">
          <a:extLst>
            <a:ext uri="{FF2B5EF4-FFF2-40B4-BE49-F238E27FC236}">
              <a16:creationId xmlns:a16="http://schemas.microsoft.com/office/drawing/2014/main" id="{00000000-0008-0000-0600-00000D9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8728" name="Line 1">
          <a:extLst>
            <a:ext uri="{FF2B5EF4-FFF2-40B4-BE49-F238E27FC236}">
              <a16:creationId xmlns:a16="http://schemas.microsoft.com/office/drawing/2014/main" id="{00000000-0008-0000-0700-0000F879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8729" name="Line 2">
          <a:extLst>
            <a:ext uri="{FF2B5EF4-FFF2-40B4-BE49-F238E27FC236}">
              <a16:creationId xmlns:a16="http://schemas.microsoft.com/office/drawing/2014/main" id="{00000000-0008-0000-0700-0000F979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8730" name="Line 3">
          <a:extLst>
            <a:ext uri="{FF2B5EF4-FFF2-40B4-BE49-F238E27FC236}">
              <a16:creationId xmlns:a16="http://schemas.microsoft.com/office/drawing/2014/main" id="{00000000-0008-0000-0700-0000FA79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8731" name="Line 4">
          <a:extLst>
            <a:ext uri="{FF2B5EF4-FFF2-40B4-BE49-F238E27FC236}">
              <a16:creationId xmlns:a16="http://schemas.microsoft.com/office/drawing/2014/main" id="{00000000-0008-0000-0700-0000FB79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8732" name="Line 5">
          <a:extLst>
            <a:ext uri="{FF2B5EF4-FFF2-40B4-BE49-F238E27FC236}">
              <a16:creationId xmlns:a16="http://schemas.microsoft.com/office/drawing/2014/main" id="{00000000-0008-0000-0700-0000FC79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8733" name="Line 6">
          <a:extLst>
            <a:ext uri="{FF2B5EF4-FFF2-40B4-BE49-F238E27FC236}">
              <a16:creationId xmlns:a16="http://schemas.microsoft.com/office/drawing/2014/main" id="{00000000-0008-0000-0700-0000FD79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8734" name="Line 7">
          <a:extLst>
            <a:ext uri="{FF2B5EF4-FFF2-40B4-BE49-F238E27FC236}">
              <a16:creationId xmlns:a16="http://schemas.microsoft.com/office/drawing/2014/main" id="{00000000-0008-0000-0700-0000FE79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35" name="Line 8">
          <a:extLst>
            <a:ext uri="{FF2B5EF4-FFF2-40B4-BE49-F238E27FC236}">
              <a16:creationId xmlns:a16="http://schemas.microsoft.com/office/drawing/2014/main" id="{00000000-0008-0000-0700-0000FF79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8736" name="Line 9">
          <a:extLst>
            <a:ext uri="{FF2B5EF4-FFF2-40B4-BE49-F238E27FC236}">
              <a16:creationId xmlns:a16="http://schemas.microsoft.com/office/drawing/2014/main" id="{00000000-0008-0000-0700-0000007A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37" name="Line 16">
          <a:extLst>
            <a:ext uri="{FF2B5EF4-FFF2-40B4-BE49-F238E27FC236}">
              <a16:creationId xmlns:a16="http://schemas.microsoft.com/office/drawing/2014/main" id="{00000000-0008-0000-0700-000001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8738" name="Line 27">
          <a:extLst>
            <a:ext uri="{FF2B5EF4-FFF2-40B4-BE49-F238E27FC236}">
              <a16:creationId xmlns:a16="http://schemas.microsoft.com/office/drawing/2014/main" id="{00000000-0008-0000-0700-0000027A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8739" name="Line 28">
          <a:extLst>
            <a:ext uri="{FF2B5EF4-FFF2-40B4-BE49-F238E27FC236}">
              <a16:creationId xmlns:a16="http://schemas.microsoft.com/office/drawing/2014/main" id="{00000000-0008-0000-0700-0000037A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8740" name="Line 29">
          <a:extLst>
            <a:ext uri="{FF2B5EF4-FFF2-40B4-BE49-F238E27FC236}">
              <a16:creationId xmlns:a16="http://schemas.microsoft.com/office/drawing/2014/main" id="{00000000-0008-0000-0700-0000047A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1" name="Line 78">
          <a:extLst>
            <a:ext uri="{FF2B5EF4-FFF2-40B4-BE49-F238E27FC236}">
              <a16:creationId xmlns:a16="http://schemas.microsoft.com/office/drawing/2014/main" id="{00000000-0008-0000-0700-000005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2" name="Line 86">
          <a:extLst>
            <a:ext uri="{FF2B5EF4-FFF2-40B4-BE49-F238E27FC236}">
              <a16:creationId xmlns:a16="http://schemas.microsoft.com/office/drawing/2014/main" id="{00000000-0008-0000-0700-000006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3" name="Line 109">
          <a:extLst>
            <a:ext uri="{FF2B5EF4-FFF2-40B4-BE49-F238E27FC236}">
              <a16:creationId xmlns:a16="http://schemas.microsoft.com/office/drawing/2014/main" id="{00000000-0008-0000-0700-000007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4" name="Line 117">
          <a:extLst>
            <a:ext uri="{FF2B5EF4-FFF2-40B4-BE49-F238E27FC236}">
              <a16:creationId xmlns:a16="http://schemas.microsoft.com/office/drawing/2014/main" id="{00000000-0008-0000-0700-000008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5" name="Line 140">
          <a:extLst>
            <a:ext uri="{FF2B5EF4-FFF2-40B4-BE49-F238E27FC236}">
              <a16:creationId xmlns:a16="http://schemas.microsoft.com/office/drawing/2014/main" id="{00000000-0008-0000-0700-000009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6" name="Line 148">
          <a:extLst>
            <a:ext uri="{FF2B5EF4-FFF2-40B4-BE49-F238E27FC236}">
              <a16:creationId xmlns:a16="http://schemas.microsoft.com/office/drawing/2014/main" id="{00000000-0008-0000-0700-00000A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7" name="Line 171">
          <a:extLst>
            <a:ext uri="{FF2B5EF4-FFF2-40B4-BE49-F238E27FC236}">
              <a16:creationId xmlns:a16="http://schemas.microsoft.com/office/drawing/2014/main" id="{00000000-0008-0000-0700-00000B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48" name="Line 179">
          <a:extLst>
            <a:ext uri="{FF2B5EF4-FFF2-40B4-BE49-F238E27FC236}">
              <a16:creationId xmlns:a16="http://schemas.microsoft.com/office/drawing/2014/main" id="{00000000-0008-0000-0700-00000C7A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8749" name="Line 202">
          <a:extLst>
            <a:ext uri="{FF2B5EF4-FFF2-40B4-BE49-F238E27FC236}">
              <a16:creationId xmlns:a16="http://schemas.microsoft.com/office/drawing/2014/main" id="{00000000-0008-0000-0700-00000D7A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8750" name="AutoShape 209">
          <a:extLst>
            <a:ext uri="{FF2B5EF4-FFF2-40B4-BE49-F238E27FC236}">
              <a16:creationId xmlns:a16="http://schemas.microsoft.com/office/drawing/2014/main" id="{00000000-0008-0000-0700-00000E7A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8751" name="Line 210">
          <a:extLst>
            <a:ext uri="{FF2B5EF4-FFF2-40B4-BE49-F238E27FC236}">
              <a16:creationId xmlns:a16="http://schemas.microsoft.com/office/drawing/2014/main" id="{00000000-0008-0000-0700-00000F7A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152400</xdr:rowOff>
    </xdr:from>
    <xdr:to>
      <xdr:col>44</xdr:col>
      <xdr:colOff>0</xdr:colOff>
      <xdr:row>17</xdr:row>
      <xdr:rowOff>142875</xdr:rowOff>
    </xdr:to>
    <xdr:sp macro="" textlink="">
      <xdr:nvSpPr>
        <xdr:cNvPr id="948752" name="AutoShape 212">
          <a:extLst>
            <a:ext uri="{FF2B5EF4-FFF2-40B4-BE49-F238E27FC236}">
              <a16:creationId xmlns:a16="http://schemas.microsoft.com/office/drawing/2014/main" id="{00000000-0008-0000-0700-0000107A0E00}"/>
            </a:ext>
          </a:extLst>
        </xdr:cNvPr>
        <xdr:cNvSpPr>
          <a:spLocks/>
        </xdr:cNvSpPr>
      </xdr:nvSpPr>
      <xdr:spPr bwMode="auto">
        <a:xfrm>
          <a:off x="13211175" y="44577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190500</xdr:rowOff>
    </xdr:from>
    <xdr:to>
      <xdr:col>44</xdr:col>
      <xdr:colOff>0</xdr:colOff>
      <xdr:row>16</xdr:row>
      <xdr:rowOff>190500</xdr:rowOff>
    </xdr:to>
    <xdr:sp macro="" textlink="">
      <xdr:nvSpPr>
        <xdr:cNvPr id="948753" name="Line 213">
          <a:extLst>
            <a:ext uri="{FF2B5EF4-FFF2-40B4-BE49-F238E27FC236}">
              <a16:creationId xmlns:a16="http://schemas.microsoft.com/office/drawing/2014/main" id="{00000000-0008-0000-0700-0000117A0E00}"/>
            </a:ext>
          </a:extLst>
        </xdr:cNvPr>
        <xdr:cNvSpPr>
          <a:spLocks noChangeShapeType="1"/>
        </xdr:cNvSpPr>
      </xdr:nvSpPr>
      <xdr:spPr bwMode="auto">
        <a:xfrm flipH="1">
          <a:off x="13211175" y="483870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8754" name="Line 224">
          <a:extLst>
            <a:ext uri="{FF2B5EF4-FFF2-40B4-BE49-F238E27FC236}">
              <a16:creationId xmlns:a16="http://schemas.microsoft.com/office/drawing/2014/main" id="{00000000-0008-0000-0700-0000127A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257175</xdr:rowOff>
    </xdr:from>
    <xdr:to>
      <xdr:col>33</xdr:col>
      <xdr:colOff>0</xdr:colOff>
      <xdr:row>13</xdr:row>
      <xdr:rowOff>257175</xdr:rowOff>
    </xdr:to>
    <xdr:sp macro="" textlink="">
      <xdr:nvSpPr>
        <xdr:cNvPr id="948755" name="Line 222">
          <a:extLst>
            <a:ext uri="{FF2B5EF4-FFF2-40B4-BE49-F238E27FC236}">
              <a16:creationId xmlns:a16="http://schemas.microsoft.com/office/drawing/2014/main" id="{00000000-0008-0000-0700-0000137A0E00}"/>
            </a:ext>
          </a:extLst>
        </xdr:cNvPr>
        <xdr:cNvSpPr>
          <a:spLocks noChangeShapeType="1"/>
        </xdr:cNvSpPr>
      </xdr:nvSpPr>
      <xdr:spPr bwMode="auto">
        <a:xfrm rot="-5400000">
          <a:off x="9720263" y="381476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8756" name="グループ化 41">
          <a:extLst>
            <a:ext uri="{FF2B5EF4-FFF2-40B4-BE49-F238E27FC236}">
              <a16:creationId xmlns:a16="http://schemas.microsoft.com/office/drawing/2014/main" id="{00000000-0008-0000-0700-0000147A0E00}"/>
            </a:ext>
          </a:extLst>
        </xdr:cNvPr>
        <xdr:cNvGrpSpPr>
          <a:grpSpLocks/>
        </xdr:cNvGrpSpPr>
      </xdr:nvGrpSpPr>
      <xdr:grpSpPr bwMode="auto">
        <a:xfrm>
          <a:off x="1838325" y="2190750"/>
          <a:ext cx="657225" cy="638175"/>
          <a:chOff x="1584960" y="2186940"/>
          <a:chExt cx="586740" cy="632460"/>
        </a:xfrm>
      </xdr:grpSpPr>
      <xdr:cxnSp macro="">
        <xdr:nvCxnSpPr>
          <xdr:cNvPr id="198" name="直線コネクタ 197">
            <a:extLst>
              <a:ext uri="{FF2B5EF4-FFF2-40B4-BE49-F238E27FC236}">
                <a16:creationId xmlns:a16="http://schemas.microsoft.com/office/drawing/2014/main" id="{00000000-0008-0000-0700-0000C6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700-0000C7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200" name="直線コネクタ 199">
            <a:extLst>
              <a:ext uri="{FF2B5EF4-FFF2-40B4-BE49-F238E27FC236}">
                <a16:creationId xmlns:a16="http://schemas.microsoft.com/office/drawing/2014/main" id="{00000000-0008-0000-0700-0000C8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8757" name="Line 5">
          <a:extLst>
            <a:ext uri="{FF2B5EF4-FFF2-40B4-BE49-F238E27FC236}">
              <a16:creationId xmlns:a16="http://schemas.microsoft.com/office/drawing/2014/main" id="{00000000-0008-0000-0700-0000157A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8758" name="Line 5">
          <a:extLst>
            <a:ext uri="{FF2B5EF4-FFF2-40B4-BE49-F238E27FC236}">
              <a16:creationId xmlns:a16="http://schemas.microsoft.com/office/drawing/2014/main" id="{00000000-0008-0000-0700-0000167A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257175</xdr:rowOff>
    </xdr:from>
    <xdr:to>
      <xdr:col>23</xdr:col>
      <xdr:colOff>133350</xdr:colOff>
      <xdr:row>16</xdr:row>
      <xdr:rowOff>257175</xdr:rowOff>
    </xdr:to>
    <xdr:sp macro="" textlink="">
      <xdr:nvSpPr>
        <xdr:cNvPr id="948759" name="Line 224">
          <a:extLst>
            <a:ext uri="{FF2B5EF4-FFF2-40B4-BE49-F238E27FC236}">
              <a16:creationId xmlns:a16="http://schemas.microsoft.com/office/drawing/2014/main" id="{00000000-0008-0000-0700-0000177A0E00}"/>
            </a:ext>
          </a:extLst>
        </xdr:cNvPr>
        <xdr:cNvSpPr>
          <a:spLocks noChangeShapeType="1"/>
        </xdr:cNvSpPr>
      </xdr:nvSpPr>
      <xdr:spPr bwMode="auto">
        <a:xfrm rot="-5400000">
          <a:off x="7353300"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8760" name="Line 1">
          <a:extLst>
            <a:ext uri="{FF2B5EF4-FFF2-40B4-BE49-F238E27FC236}">
              <a16:creationId xmlns:a16="http://schemas.microsoft.com/office/drawing/2014/main" id="{00000000-0008-0000-0700-0000187A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8761" name="Line 1">
          <a:extLst>
            <a:ext uri="{FF2B5EF4-FFF2-40B4-BE49-F238E27FC236}">
              <a16:creationId xmlns:a16="http://schemas.microsoft.com/office/drawing/2014/main" id="{00000000-0008-0000-0700-0000197A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7747" name="Line 1">
          <a:extLst>
            <a:ext uri="{FF2B5EF4-FFF2-40B4-BE49-F238E27FC236}">
              <a16:creationId xmlns:a16="http://schemas.microsoft.com/office/drawing/2014/main" id="{00000000-0008-0000-0800-00002376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7748" name="Line 2">
          <a:extLst>
            <a:ext uri="{FF2B5EF4-FFF2-40B4-BE49-F238E27FC236}">
              <a16:creationId xmlns:a16="http://schemas.microsoft.com/office/drawing/2014/main" id="{00000000-0008-0000-0800-00002476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7749" name="Line 3">
          <a:extLst>
            <a:ext uri="{FF2B5EF4-FFF2-40B4-BE49-F238E27FC236}">
              <a16:creationId xmlns:a16="http://schemas.microsoft.com/office/drawing/2014/main" id="{00000000-0008-0000-0800-00002576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7750" name="Line 4">
          <a:extLst>
            <a:ext uri="{FF2B5EF4-FFF2-40B4-BE49-F238E27FC236}">
              <a16:creationId xmlns:a16="http://schemas.microsoft.com/office/drawing/2014/main" id="{00000000-0008-0000-0800-00002676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7751" name="Line 5">
          <a:extLst>
            <a:ext uri="{FF2B5EF4-FFF2-40B4-BE49-F238E27FC236}">
              <a16:creationId xmlns:a16="http://schemas.microsoft.com/office/drawing/2014/main" id="{00000000-0008-0000-0800-00002776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7752" name="Line 6">
          <a:extLst>
            <a:ext uri="{FF2B5EF4-FFF2-40B4-BE49-F238E27FC236}">
              <a16:creationId xmlns:a16="http://schemas.microsoft.com/office/drawing/2014/main" id="{00000000-0008-0000-0800-00002876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7753" name="Line 7">
          <a:extLst>
            <a:ext uri="{FF2B5EF4-FFF2-40B4-BE49-F238E27FC236}">
              <a16:creationId xmlns:a16="http://schemas.microsoft.com/office/drawing/2014/main" id="{00000000-0008-0000-0800-00002976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54" name="Line 8">
          <a:extLst>
            <a:ext uri="{FF2B5EF4-FFF2-40B4-BE49-F238E27FC236}">
              <a16:creationId xmlns:a16="http://schemas.microsoft.com/office/drawing/2014/main" id="{00000000-0008-0000-0800-00002A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7755" name="Line 9">
          <a:extLst>
            <a:ext uri="{FF2B5EF4-FFF2-40B4-BE49-F238E27FC236}">
              <a16:creationId xmlns:a16="http://schemas.microsoft.com/office/drawing/2014/main" id="{00000000-0008-0000-0800-00002B76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56" name="Line 16">
          <a:extLst>
            <a:ext uri="{FF2B5EF4-FFF2-40B4-BE49-F238E27FC236}">
              <a16:creationId xmlns:a16="http://schemas.microsoft.com/office/drawing/2014/main" id="{00000000-0008-0000-0800-00002C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7757" name="Line 27">
          <a:extLst>
            <a:ext uri="{FF2B5EF4-FFF2-40B4-BE49-F238E27FC236}">
              <a16:creationId xmlns:a16="http://schemas.microsoft.com/office/drawing/2014/main" id="{00000000-0008-0000-0800-00002D76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7758" name="Line 28">
          <a:extLst>
            <a:ext uri="{FF2B5EF4-FFF2-40B4-BE49-F238E27FC236}">
              <a16:creationId xmlns:a16="http://schemas.microsoft.com/office/drawing/2014/main" id="{00000000-0008-0000-0800-00002E76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7759" name="Line 29">
          <a:extLst>
            <a:ext uri="{FF2B5EF4-FFF2-40B4-BE49-F238E27FC236}">
              <a16:creationId xmlns:a16="http://schemas.microsoft.com/office/drawing/2014/main" id="{00000000-0008-0000-0800-00002F76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0" name="Line 77">
          <a:extLst>
            <a:ext uri="{FF2B5EF4-FFF2-40B4-BE49-F238E27FC236}">
              <a16:creationId xmlns:a16="http://schemas.microsoft.com/office/drawing/2014/main" id="{00000000-0008-0000-0800-000030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1" name="Line 85">
          <a:extLst>
            <a:ext uri="{FF2B5EF4-FFF2-40B4-BE49-F238E27FC236}">
              <a16:creationId xmlns:a16="http://schemas.microsoft.com/office/drawing/2014/main" id="{00000000-0008-0000-0800-000031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2" name="Line 108">
          <a:extLst>
            <a:ext uri="{FF2B5EF4-FFF2-40B4-BE49-F238E27FC236}">
              <a16:creationId xmlns:a16="http://schemas.microsoft.com/office/drawing/2014/main" id="{00000000-0008-0000-0800-000032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3" name="Line 116">
          <a:extLst>
            <a:ext uri="{FF2B5EF4-FFF2-40B4-BE49-F238E27FC236}">
              <a16:creationId xmlns:a16="http://schemas.microsoft.com/office/drawing/2014/main" id="{00000000-0008-0000-0800-000033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4" name="Line 139">
          <a:extLst>
            <a:ext uri="{FF2B5EF4-FFF2-40B4-BE49-F238E27FC236}">
              <a16:creationId xmlns:a16="http://schemas.microsoft.com/office/drawing/2014/main" id="{00000000-0008-0000-0800-000034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5" name="Line 147">
          <a:extLst>
            <a:ext uri="{FF2B5EF4-FFF2-40B4-BE49-F238E27FC236}">
              <a16:creationId xmlns:a16="http://schemas.microsoft.com/office/drawing/2014/main" id="{00000000-0008-0000-0800-000035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6" name="Line 170">
          <a:extLst>
            <a:ext uri="{FF2B5EF4-FFF2-40B4-BE49-F238E27FC236}">
              <a16:creationId xmlns:a16="http://schemas.microsoft.com/office/drawing/2014/main" id="{00000000-0008-0000-0800-000036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67" name="Line 178">
          <a:extLst>
            <a:ext uri="{FF2B5EF4-FFF2-40B4-BE49-F238E27FC236}">
              <a16:creationId xmlns:a16="http://schemas.microsoft.com/office/drawing/2014/main" id="{00000000-0008-0000-0800-00003776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7768" name="Line 201">
          <a:extLst>
            <a:ext uri="{FF2B5EF4-FFF2-40B4-BE49-F238E27FC236}">
              <a16:creationId xmlns:a16="http://schemas.microsoft.com/office/drawing/2014/main" id="{00000000-0008-0000-0800-00003876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7769" name="AutoShape 208">
          <a:extLst>
            <a:ext uri="{FF2B5EF4-FFF2-40B4-BE49-F238E27FC236}">
              <a16:creationId xmlns:a16="http://schemas.microsoft.com/office/drawing/2014/main" id="{00000000-0008-0000-0800-00003976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7770" name="Line 209">
          <a:extLst>
            <a:ext uri="{FF2B5EF4-FFF2-40B4-BE49-F238E27FC236}">
              <a16:creationId xmlns:a16="http://schemas.microsoft.com/office/drawing/2014/main" id="{00000000-0008-0000-0800-00003A76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114300</xdr:rowOff>
    </xdr:from>
    <xdr:to>
      <xdr:col>44</xdr:col>
      <xdr:colOff>0</xdr:colOff>
      <xdr:row>17</xdr:row>
      <xdr:rowOff>104775</xdr:rowOff>
    </xdr:to>
    <xdr:sp macro="" textlink="">
      <xdr:nvSpPr>
        <xdr:cNvPr id="947771" name="AutoShape 211">
          <a:extLst>
            <a:ext uri="{FF2B5EF4-FFF2-40B4-BE49-F238E27FC236}">
              <a16:creationId xmlns:a16="http://schemas.microsoft.com/office/drawing/2014/main" id="{00000000-0008-0000-0800-00003B760E00}"/>
            </a:ext>
          </a:extLst>
        </xdr:cNvPr>
        <xdr:cNvSpPr>
          <a:spLocks/>
        </xdr:cNvSpPr>
      </xdr:nvSpPr>
      <xdr:spPr bwMode="auto">
        <a:xfrm>
          <a:off x="13211175" y="44196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133350</xdr:rowOff>
    </xdr:from>
    <xdr:to>
      <xdr:col>44</xdr:col>
      <xdr:colOff>0</xdr:colOff>
      <xdr:row>16</xdr:row>
      <xdr:rowOff>133350</xdr:rowOff>
    </xdr:to>
    <xdr:sp macro="" textlink="">
      <xdr:nvSpPr>
        <xdr:cNvPr id="947772" name="Line 212">
          <a:extLst>
            <a:ext uri="{FF2B5EF4-FFF2-40B4-BE49-F238E27FC236}">
              <a16:creationId xmlns:a16="http://schemas.microsoft.com/office/drawing/2014/main" id="{00000000-0008-0000-0800-00003C760E00}"/>
            </a:ext>
          </a:extLst>
        </xdr:cNvPr>
        <xdr:cNvSpPr>
          <a:spLocks noChangeShapeType="1"/>
        </xdr:cNvSpPr>
      </xdr:nvSpPr>
      <xdr:spPr bwMode="auto">
        <a:xfrm flipH="1">
          <a:off x="13211175" y="4781550"/>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257175</xdr:rowOff>
    </xdr:from>
    <xdr:to>
      <xdr:col>32</xdr:col>
      <xdr:colOff>114300</xdr:colOff>
      <xdr:row>16</xdr:row>
      <xdr:rowOff>257175</xdr:rowOff>
    </xdr:to>
    <xdr:sp macro="" textlink="">
      <xdr:nvSpPr>
        <xdr:cNvPr id="947773" name="Line 223">
          <a:extLst>
            <a:ext uri="{FF2B5EF4-FFF2-40B4-BE49-F238E27FC236}">
              <a16:creationId xmlns:a16="http://schemas.microsoft.com/office/drawing/2014/main" id="{00000000-0008-0000-0800-00003D760E00}"/>
            </a:ext>
          </a:extLst>
        </xdr:cNvPr>
        <xdr:cNvSpPr>
          <a:spLocks noChangeShapeType="1"/>
        </xdr:cNvSpPr>
      </xdr:nvSpPr>
      <xdr:spPr bwMode="auto">
        <a:xfrm rot="-5400000">
          <a:off x="9629775" y="47910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7774" name="Line 221">
          <a:extLst>
            <a:ext uri="{FF2B5EF4-FFF2-40B4-BE49-F238E27FC236}">
              <a16:creationId xmlns:a16="http://schemas.microsoft.com/office/drawing/2014/main" id="{00000000-0008-0000-0800-00003E76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142875</xdr:rowOff>
    </xdr:from>
    <xdr:to>
      <xdr:col>4</xdr:col>
      <xdr:colOff>323850</xdr:colOff>
      <xdr:row>10</xdr:row>
      <xdr:rowOff>152400</xdr:rowOff>
    </xdr:to>
    <xdr:grpSp>
      <xdr:nvGrpSpPr>
        <xdr:cNvPr id="947775" name="グループ化 41">
          <a:extLst>
            <a:ext uri="{FF2B5EF4-FFF2-40B4-BE49-F238E27FC236}">
              <a16:creationId xmlns:a16="http://schemas.microsoft.com/office/drawing/2014/main" id="{00000000-0008-0000-0800-00003F760E00}"/>
            </a:ext>
          </a:extLst>
        </xdr:cNvPr>
        <xdr:cNvGrpSpPr>
          <a:grpSpLocks/>
        </xdr:cNvGrpSpPr>
      </xdr:nvGrpSpPr>
      <xdr:grpSpPr bwMode="auto">
        <a:xfrm>
          <a:off x="1838325" y="2190750"/>
          <a:ext cx="657225" cy="638175"/>
          <a:chOff x="1584960" y="2186940"/>
          <a:chExt cx="586740" cy="632460"/>
        </a:xfrm>
      </xdr:grpSpPr>
      <xdr:cxnSp macro="">
        <xdr:nvCxnSpPr>
          <xdr:cNvPr id="197" name="直線コネクタ 196">
            <a:extLst>
              <a:ext uri="{FF2B5EF4-FFF2-40B4-BE49-F238E27FC236}">
                <a16:creationId xmlns:a16="http://schemas.microsoft.com/office/drawing/2014/main" id="{00000000-0008-0000-0800-0000C5000000}"/>
              </a:ext>
            </a:extLst>
          </xdr:cNvPr>
          <xdr:cNvCxnSpPr/>
        </xdr:nvCxnSpPr>
        <xdr:spPr bwMode="auto">
          <a:xfrm>
            <a:off x="1584960" y="281940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800-0000C6000000}"/>
              </a:ext>
            </a:extLst>
          </xdr:cNvPr>
          <xdr:cNvCxnSpPr/>
        </xdr:nvCxnSpPr>
        <xdr:spPr bwMode="auto">
          <a:xfrm rot="5400000" flipH="1" flipV="1">
            <a:off x="1540841" y="250317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9" name="直線コネクタ 198">
            <a:extLst>
              <a:ext uri="{FF2B5EF4-FFF2-40B4-BE49-F238E27FC236}">
                <a16:creationId xmlns:a16="http://schemas.microsoft.com/office/drawing/2014/main" id="{00000000-0008-0000-0800-0000C7000000}"/>
              </a:ext>
            </a:extLst>
          </xdr:cNvPr>
          <xdr:cNvCxnSpPr/>
        </xdr:nvCxnSpPr>
        <xdr:spPr bwMode="auto">
          <a:xfrm>
            <a:off x="1848568" y="219638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66675</xdr:rowOff>
    </xdr:from>
    <xdr:to>
      <xdr:col>5</xdr:col>
      <xdr:colOff>0</xdr:colOff>
      <xdr:row>8</xdr:row>
      <xdr:rowOff>66675</xdr:rowOff>
    </xdr:to>
    <xdr:sp macro="" textlink="">
      <xdr:nvSpPr>
        <xdr:cNvPr id="947776" name="Line 5">
          <a:extLst>
            <a:ext uri="{FF2B5EF4-FFF2-40B4-BE49-F238E27FC236}">
              <a16:creationId xmlns:a16="http://schemas.microsoft.com/office/drawing/2014/main" id="{00000000-0008-0000-0800-000040760E00}"/>
            </a:ext>
          </a:extLst>
        </xdr:cNvPr>
        <xdr:cNvSpPr>
          <a:spLocks noChangeShapeType="1"/>
        </xdr:cNvSpPr>
      </xdr:nvSpPr>
      <xdr:spPr bwMode="auto">
        <a:xfrm rot="-5400000">
          <a:off x="2333625" y="194310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76200</xdr:rowOff>
    </xdr:from>
    <xdr:to>
      <xdr:col>5</xdr:col>
      <xdr:colOff>0</xdr:colOff>
      <xdr:row>10</xdr:row>
      <xdr:rowOff>76200</xdr:rowOff>
    </xdr:to>
    <xdr:sp macro="" textlink="">
      <xdr:nvSpPr>
        <xdr:cNvPr id="947777" name="Line 5">
          <a:extLst>
            <a:ext uri="{FF2B5EF4-FFF2-40B4-BE49-F238E27FC236}">
              <a16:creationId xmlns:a16="http://schemas.microsoft.com/office/drawing/2014/main" id="{00000000-0008-0000-0800-000041760E00}"/>
            </a:ext>
          </a:extLst>
        </xdr:cNvPr>
        <xdr:cNvSpPr>
          <a:spLocks noChangeShapeType="1"/>
        </xdr:cNvSpPr>
      </xdr:nvSpPr>
      <xdr:spPr bwMode="auto">
        <a:xfrm rot="-5400000">
          <a:off x="2333625" y="258127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133350</xdr:colOff>
      <xdr:row>16</xdr:row>
      <xdr:rowOff>276225</xdr:rowOff>
    </xdr:from>
    <xdr:to>
      <xdr:col>23</xdr:col>
      <xdr:colOff>161925</xdr:colOff>
      <xdr:row>16</xdr:row>
      <xdr:rowOff>276225</xdr:rowOff>
    </xdr:to>
    <xdr:sp macro="" textlink="">
      <xdr:nvSpPr>
        <xdr:cNvPr id="947778" name="Line 223">
          <a:extLst>
            <a:ext uri="{FF2B5EF4-FFF2-40B4-BE49-F238E27FC236}">
              <a16:creationId xmlns:a16="http://schemas.microsoft.com/office/drawing/2014/main" id="{00000000-0008-0000-0800-000042760E00}"/>
            </a:ext>
          </a:extLst>
        </xdr:cNvPr>
        <xdr:cNvSpPr>
          <a:spLocks noChangeShapeType="1"/>
        </xdr:cNvSpPr>
      </xdr:nvSpPr>
      <xdr:spPr bwMode="auto">
        <a:xfrm rot="-5400000">
          <a:off x="7386638" y="4814887"/>
          <a:ext cx="0" cy="2190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7779" name="Line 1">
          <a:extLst>
            <a:ext uri="{FF2B5EF4-FFF2-40B4-BE49-F238E27FC236}">
              <a16:creationId xmlns:a16="http://schemas.microsoft.com/office/drawing/2014/main" id="{00000000-0008-0000-0800-00004376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7780" name="Line 1">
          <a:extLst>
            <a:ext uri="{FF2B5EF4-FFF2-40B4-BE49-F238E27FC236}">
              <a16:creationId xmlns:a16="http://schemas.microsoft.com/office/drawing/2014/main" id="{00000000-0008-0000-0800-00004476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133350</xdr:colOff>
      <xdr:row>23</xdr:row>
      <xdr:rowOff>304800</xdr:rowOff>
    </xdr:from>
    <xdr:to>
      <xdr:col>10</xdr:col>
      <xdr:colOff>133350</xdr:colOff>
      <xdr:row>25</xdr:row>
      <xdr:rowOff>133350</xdr:rowOff>
    </xdr:to>
    <xdr:sp macro="" textlink="">
      <xdr:nvSpPr>
        <xdr:cNvPr id="949750" name="Line 1">
          <a:extLst>
            <a:ext uri="{FF2B5EF4-FFF2-40B4-BE49-F238E27FC236}">
              <a16:creationId xmlns:a16="http://schemas.microsoft.com/office/drawing/2014/main" id="{00000000-0008-0000-0900-0000F67D0E00}"/>
            </a:ext>
          </a:extLst>
        </xdr:cNvPr>
        <xdr:cNvSpPr>
          <a:spLocks noChangeShapeType="1"/>
        </xdr:cNvSpPr>
      </xdr:nvSpPr>
      <xdr:spPr bwMode="auto">
        <a:xfrm>
          <a:off x="4267200" y="7277100"/>
          <a:ext cx="0" cy="51435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133350</xdr:colOff>
      <xdr:row>14</xdr:row>
      <xdr:rowOff>38100</xdr:rowOff>
    </xdr:from>
    <xdr:to>
      <xdr:col>10</xdr:col>
      <xdr:colOff>133350</xdr:colOff>
      <xdr:row>15</xdr:row>
      <xdr:rowOff>38100</xdr:rowOff>
    </xdr:to>
    <xdr:sp macro="" textlink="">
      <xdr:nvSpPr>
        <xdr:cNvPr id="949751" name="Line 2">
          <a:extLst>
            <a:ext uri="{FF2B5EF4-FFF2-40B4-BE49-F238E27FC236}">
              <a16:creationId xmlns:a16="http://schemas.microsoft.com/office/drawing/2014/main" id="{00000000-0008-0000-0900-0000F77D0E00}"/>
            </a:ext>
          </a:extLst>
        </xdr:cNvPr>
        <xdr:cNvSpPr>
          <a:spLocks noChangeShapeType="1"/>
        </xdr:cNvSpPr>
      </xdr:nvSpPr>
      <xdr:spPr bwMode="auto">
        <a:xfrm>
          <a:off x="4267200" y="4029075"/>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10</xdr:col>
      <xdr:colOff>152400</xdr:colOff>
      <xdr:row>10</xdr:row>
      <xdr:rowOff>257175</xdr:rowOff>
    </xdr:from>
    <xdr:to>
      <xdr:col>11</xdr:col>
      <xdr:colOff>190500</xdr:colOff>
      <xdr:row>10</xdr:row>
      <xdr:rowOff>257175</xdr:rowOff>
    </xdr:to>
    <xdr:sp macro="" textlink="">
      <xdr:nvSpPr>
        <xdr:cNvPr id="949752" name="Line 3">
          <a:extLst>
            <a:ext uri="{FF2B5EF4-FFF2-40B4-BE49-F238E27FC236}">
              <a16:creationId xmlns:a16="http://schemas.microsoft.com/office/drawing/2014/main" id="{00000000-0008-0000-0900-0000F87D0E00}"/>
            </a:ext>
          </a:extLst>
        </xdr:cNvPr>
        <xdr:cNvSpPr>
          <a:spLocks noChangeShapeType="1"/>
        </xdr:cNvSpPr>
      </xdr:nvSpPr>
      <xdr:spPr bwMode="auto">
        <a:xfrm rot="-5400000">
          <a:off x="44005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9</xdr:col>
      <xdr:colOff>133350</xdr:colOff>
      <xdr:row>11</xdr:row>
      <xdr:rowOff>257175</xdr:rowOff>
    </xdr:from>
    <xdr:to>
      <xdr:col>9</xdr:col>
      <xdr:colOff>133350</xdr:colOff>
      <xdr:row>13</xdr:row>
      <xdr:rowOff>85725</xdr:rowOff>
    </xdr:to>
    <xdr:sp macro="" textlink="">
      <xdr:nvSpPr>
        <xdr:cNvPr id="949753" name="Line 4">
          <a:extLst>
            <a:ext uri="{FF2B5EF4-FFF2-40B4-BE49-F238E27FC236}">
              <a16:creationId xmlns:a16="http://schemas.microsoft.com/office/drawing/2014/main" id="{00000000-0008-0000-0900-0000F97D0E00}"/>
            </a:ext>
          </a:extLst>
        </xdr:cNvPr>
        <xdr:cNvSpPr>
          <a:spLocks noChangeShapeType="1"/>
        </xdr:cNvSpPr>
      </xdr:nvSpPr>
      <xdr:spPr bwMode="auto">
        <a:xfrm flipV="1">
          <a:off x="4076700" y="3276600"/>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142875</xdr:colOff>
      <xdr:row>10</xdr:row>
      <xdr:rowOff>257175</xdr:rowOff>
    </xdr:from>
    <xdr:to>
      <xdr:col>14</xdr:col>
      <xdr:colOff>161925</xdr:colOff>
      <xdr:row>10</xdr:row>
      <xdr:rowOff>257175</xdr:rowOff>
    </xdr:to>
    <xdr:sp macro="" textlink="">
      <xdr:nvSpPr>
        <xdr:cNvPr id="949754" name="Line 5">
          <a:extLst>
            <a:ext uri="{FF2B5EF4-FFF2-40B4-BE49-F238E27FC236}">
              <a16:creationId xmlns:a16="http://schemas.microsoft.com/office/drawing/2014/main" id="{00000000-0008-0000-0900-0000FA7D0E00}"/>
            </a:ext>
          </a:extLst>
        </xdr:cNvPr>
        <xdr:cNvSpPr>
          <a:spLocks noChangeShapeType="1"/>
        </xdr:cNvSpPr>
      </xdr:nvSpPr>
      <xdr:spPr bwMode="auto">
        <a:xfrm rot="-5400000">
          <a:off x="5010150" y="28194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0</xdr:colOff>
      <xdr:row>13</xdr:row>
      <xdr:rowOff>247650</xdr:rowOff>
    </xdr:from>
    <xdr:to>
      <xdr:col>14</xdr:col>
      <xdr:colOff>180975</xdr:colOff>
      <xdr:row>13</xdr:row>
      <xdr:rowOff>247650</xdr:rowOff>
    </xdr:to>
    <xdr:sp macro="" textlink="">
      <xdr:nvSpPr>
        <xdr:cNvPr id="949755" name="Line 6">
          <a:extLst>
            <a:ext uri="{FF2B5EF4-FFF2-40B4-BE49-F238E27FC236}">
              <a16:creationId xmlns:a16="http://schemas.microsoft.com/office/drawing/2014/main" id="{00000000-0008-0000-0900-0000FB7D0E00}"/>
            </a:ext>
          </a:extLst>
        </xdr:cNvPr>
        <xdr:cNvSpPr>
          <a:spLocks noChangeShapeType="1"/>
        </xdr:cNvSpPr>
      </xdr:nvSpPr>
      <xdr:spPr bwMode="auto">
        <a:xfrm rot="-5400000">
          <a:off x="5053013" y="38052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9525</xdr:colOff>
      <xdr:row>16</xdr:row>
      <xdr:rowOff>238125</xdr:rowOff>
    </xdr:from>
    <xdr:to>
      <xdr:col>14</xdr:col>
      <xdr:colOff>190500</xdr:colOff>
      <xdr:row>16</xdr:row>
      <xdr:rowOff>238125</xdr:rowOff>
    </xdr:to>
    <xdr:sp macro="" textlink="">
      <xdr:nvSpPr>
        <xdr:cNvPr id="949756" name="Line 7">
          <a:extLst>
            <a:ext uri="{FF2B5EF4-FFF2-40B4-BE49-F238E27FC236}">
              <a16:creationId xmlns:a16="http://schemas.microsoft.com/office/drawing/2014/main" id="{00000000-0008-0000-0900-0000FC7D0E00}"/>
            </a:ext>
          </a:extLst>
        </xdr:cNvPr>
        <xdr:cNvSpPr>
          <a:spLocks noChangeShapeType="1"/>
        </xdr:cNvSpPr>
      </xdr:nvSpPr>
      <xdr:spPr bwMode="auto">
        <a:xfrm rot="-5400000">
          <a:off x="5062538" y="479583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57" name="Line 8">
          <a:extLst>
            <a:ext uri="{FF2B5EF4-FFF2-40B4-BE49-F238E27FC236}">
              <a16:creationId xmlns:a16="http://schemas.microsoft.com/office/drawing/2014/main" id="{00000000-0008-0000-0900-0000FD7D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13</xdr:col>
      <xdr:colOff>104775</xdr:colOff>
      <xdr:row>25</xdr:row>
      <xdr:rowOff>257175</xdr:rowOff>
    </xdr:from>
    <xdr:to>
      <xdr:col>14</xdr:col>
      <xdr:colOff>123825</xdr:colOff>
      <xdr:row>25</xdr:row>
      <xdr:rowOff>257175</xdr:rowOff>
    </xdr:to>
    <xdr:sp macro="" textlink="">
      <xdr:nvSpPr>
        <xdr:cNvPr id="949758" name="Line 9">
          <a:extLst>
            <a:ext uri="{FF2B5EF4-FFF2-40B4-BE49-F238E27FC236}">
              <a16:creationId xmlns:a16="http://schemas.microsoft.com/office/drawing/2014/main" id="{00000000-0008-0000-0900-0000FE7D0E00}"/>
            </a:ext>
          </a:extLst>
        </xdr:cNvPr>
        <xdr:cNvSpPr>
          <a:spLocks noChangeShapeType="1"/>
        </xdr:cNvSpPr>
      </xdr:nvSpPr>
      <xdr:spPr bwMode="auto">
        <a:xfrm rot="-5400000">
          <a:off x="4972050" y="780097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59" name="Line 16">
          <a:extLst>
            <a:ext uri="{FF2B5EF4-FFF2-40B4-BE49-F238E27FC236}">
              <a16:creationId xmlns:a16="http://schemas.microsoft.com/office/drawing/2014/main" id="{00000000-0008-0000-0900-0000FF7D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31</xdr:col>
      <xdr:colOff>123825</xdr:colOff>
      <xdr:row>7</xdr:row>
      <xdr:rowOff>257175</xdr:rowOff>
    </xdr:from>
    <xdr:to>
      <xdr:col>32</xdr:col>
      <xdr:colOff>171450</xdr:colOff>
      <xdr:row>7</xdr:row>
      <xdr:rowOff>257175</xdr:rowOff>
    </xdr:to>
    <xdr:sp macro="" textlink="">
      <xdr:nvSpPr>
        <xdr:cNvPr id="949760" name="Line 27">
          <a:extLst>
            <a:ext uri="{FF2B5EF4-FFF2-40B4-BE49-F238E27FC236}">
              <a16:creationId xmlns:a16="http://schemas.microsoft.com/office/drawing/2014/main" id="{00000000-0008-0000-0900-0000007E0E00}"/>
            </a:ext>
          </a:extLst>
        </xdr:cNvPr>
        <xdr:cNvSpPr>
          <a:spLocks noChangeShapeType="1"/>
        </xdr:cNvSpPr>
      </xdr:nvSpPr>
      <xdr:spPr bwMode="auto">
        <a:xfrm rot="-5400000">
          <a:off x="9686925" y="18383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9525</xdr:colOff>
      <xdr:row>10</xdr:row>
      <xdr:rowOff>247650</xdr:rowOff>
    </xdr:from>
    <xdr:to>
      <xdr:col>33</xdr:col>
      <xdr:colOff>9525</xdr:colOff>
      <xdr:row>10</xdr:row>
      <xdr:rowOff>247650</xdr:rowOff>
    </xdr:to>
    <xdr:sp macro="" textlink="">
      <xdr:nvSpPr>
        <xdr:cNvPr id="949761" name="Line 28">
          <a:extLst>
            <a:ext uri="{FF2B5EF4-FFF2-40B4-BE49-F238E27FC236}">
              <a16:creationId xmlns:a16="http://schemas.microsoft.com/office/drawing/2014/main" id="{00000000-0008-0000-0900-0000017E0E00}"/>
            </a:ext>
          </a:extLst>
        </xdr:cNvPr>
        <xdr:cNvSpPr>
          <a:spLocks noChangeShapeType="1"/>
        </xdr:cNvSpPr>
      </xdr:nvSpPr>
      <xdr:spPr bwMode="auto">
        <a:xfrm rot="-5400000">
          <a:off x="9729788" y="28336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28</xdr:col>
      <xdr:colOff>123825</xdr:colOff>
      <xdr:row>12</xdr:row>
      <xdr:rowOff>38100</xdr:rowOff>
    </xdr:from>
    <xdr:to>
      <xdr:col>28</xdr:col>
      <xdr:colOff>123825</xdr:colOff>
      <xdr:row>13</xdr:row>
      <xdr:rowOff>38100</xdr:rowOff>
    </xdr:to>
    <xdr:sp macro="" textlink="">
      <xdr:nvSpPr>
        <xdr:cNvPr id="949762" name="Line 29">
          <a:extLst>
            <a:ext uri="{FF2B5EF4-FFF2-40B4-BE49-F238E27FC236}">
              <a16:creationId xmlns:a16="http://schemas.microsoft.com/office/drawing/2014/main" id="{00000000-0008-0000-0900-0000027E0E00}"/>
            </a:ext>
          </a:extLst>
        </xdr:cNvPr>
        <xdr:cNvSpPr>
          <a:spLocks noChangeShapeType="1"/>
        </xdr:cNvSpPr>
      </xdr:nvSpPr>
      <xdr:spPr bwMode="auto">
        <a:xfrm flipV="1">
          <a:off x="8972550" y="3371850"/>
          <a:ext cx="0" cy="3143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3" name="Line 77">
          <a:extLst>
            <a:ext uri="{FF2B5EF4-FFF2-40B4-BE49-F238E27FC236}">
              <a16:creationId xmlns:a16="http://schemas.microsoft.com/office/drawing/2014/main" id="{00000000-0008-0000-0900-000003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4" name="Line 85">
          <a:extLst>
            <a:ext uri="{FF2B5EF4-FFF2-40B4-BE49-F238E27FC236}">
              <a16:creationId xmlns:a16="http://schemas.microsoft.com/office/drawing/2014/main" id="{00000000-0008-0000-0900-000004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5" name="Line 108">
          <a:extLst>
            <a:ext uri="{FF2B5EF4-FFF2-40B4-BE49-F238E27FC236}">
              <a16:creationId xmlns:a16="http://schemas.microsoft.com/office/drawing/2014/main" id="{00000000-0008-0000-0900-000005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6" name="Line 116">
          <a:extLst>
            <a:ext uri="{FF2B5EF4-FFF2-40B4-BE49-F238E27FC236}">
              <a16:creationId xmlns:a16="http://schemas.microsoft.com/office/drawing/2014/main" id="{00000000-0008-0000-0900-000006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7" name="Line 139">
          <a:extLst>
            <a:ext uri="{FF2B5EF4-FFF2-40B4-BE49-F238E27FC236}">
              <a16:creationId xmlns:a16="http://schemas.microsoft.com/office/drawing/2014/main" id="{00000000-0008-0000-0900-000007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68" name="Line 147">
          <a:extLst>
            <a:ext uri="{FF2B5EF4-FFF2-40B4-BE49-F238E27FC236}">
              <a16:creationId xmlns:a16="http://schemas.microsoft.com/office/drawing/2014/main" id="{00000000-0008-0000-0900-000008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69" name="Line 170">
          <a:extLst>
            <a:ext uri="{FF2B5EF4-FFF2-40B4-BE49-F238E27FC236}">
              <a16:creationId xmlns:a16="http://schemas.microsoft.com/office/drawing/2014/main" id="{00000000-0008-0000-0900-000009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0" name="Line 178">
          <a:extLst>
            <a:ext uri="{FF2B5EF4-FFF2-40B4-BE49-F238E27FC236}">
              <a16:creationId xmlns:a16="http://schemas.microsoft.com/office/drawing/2014/main" id="{00000000-0008-0000-0900-00000A7E0E00}"/>
            </a:ext>
          </a:extLst>
        </xdr:cNvPr>
        <xdr:cNvSpPr>
          <a:spLocks noChangeShapeType="1"/>
        </xdr:cNvSpPr>
      </xdr:nvSpPr>
      <xdr:spPr bwMode="auto">
        <a:xfrm flipH="1">
          <a:off x="7334250" y="8829675"/>
          <a:ext cx="19050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22</xdr:row>
      <xdr:rowOff>257175</xdr:rowOff>
    </xdr:from>
    <xdr:to>
      <xdr:col>14</xdr:col>
      <xdr:colOff>200025</xdr:colOff>
      <xdr:row>22</xdr:row>
      <xdr:rowOff>257175</xdr:rowOff>
    </xdr:to>
    <xdr:sp macro="" textlink="">
      <xdr:nvSpPr>
        <xdr:cNvPr id="949771" name="Line 201">
          <a:extLst>
            <a:ext uri="{FF2B5EF4-FFF2-40B4-BE49-F238E27FC236}">
              <a16:creationId xmlns:a16="http://schemas.microsoft.com/office/drawing/2014/main" id="{00000000-0008-0000-0900-00000B7E0E00}"/>
            </a:ext>
          </a:extLst>
        </xdr:cNvPr>
        <xdr:cNvSpPr>
          <a:spLocks noChangeShapeType="1"/>
        </xdr:cNvSpPr>
      </xdr:nvSpPr>
      <xdr:spPr bwMode="auto">
        <a:xfrm rot="-5400000">
          <a:off x="5072063" y="6796087"/>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23</xdr:col>
      <xdr:colOff>0</xdr:colOff>
      <xdr:row>27</xdr:row>
      <xdr:rowOff>152400</xdr:rowOff>
    </xdr:from>
    <xdr:to>
      <xdr:col>23</xdr:col>
      <xdr:colOff>180975</xdr:colOff>
      <xdr:row>29</xdr:row>
      <xdr:rowOff>142875</xdr:rowOff>
    </xdr:to>
    <xdr:sp macro="" textlink="">
      <xdr:nvSpPr>
        <xdr:cNvPr id="949772" name="AutoShape 208">
          <a:extLst>
            <a:ext uri="{FF2B5EF4-FFF2-40B4-BE49-F238E27FC236}">
              <a16:creationId xmlns:a16="http://schemas.microsoft.com/office/drawing/2014/main" id="{00000000-0008-0000-0900-00000C7E0E00}"/>
            </a:ext>
          </a:extLst>
        </xdr:cNvPr>
        <xdr:cNvSpPr>
          <a:spLocks/>
        </xdr:cNvSpPr>
      </xdr:nvSpPr>
      <xdr:spPr bwMode="auto">
        <a:xfrm>
          <a:off x="7334250" y="8496300"/>
          <a:ext cx="180975" cy="676275"/>
        </a:xfrm>
        <a:prstGeom prst="leftBracket">
          <a:avLst>
            <a:gd name="adj" fmla="val 30673"/>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0</xdr:colOff>
      <xdr:row>28</xdr:row>
      <xdr:rowOff>142875</xdr:rowOff>
    </xdr:from>
    <xdr:to>
      <xdr:col>24</xdr:col>
      <xdr:colOff>0</xdr:colOff>
      <xdr:row>28</xdr:row>
      <xdr:rowOff>142875</xdr:rowOff>
    </xdr:to>
    <xdr:sp macro="" textlink="">
      <xdr:nvSpPr>
        <xdr:cNvPr id="949773" name="Line 209">
          <a:extLst>
            <a:ext uri="{FF2B5EF4-FFF2-40B4-BE49-F238E27FC236}">
              <a16:creationId xmlns:a16="http://schemas.microsoft.com/office/drawing/2014/main" id="{00000000-0008-0000-0900-00000D7E0E00}"/>
            </a:ext>
          </a:extLst>
        </xdr:cNvPr>
        <xdr:cNvSpPr>
          <a:spLocks noChangeShapeType="1"/>
        </xdr:cNvSpPr>
      </xdr:nvSpPr>
      <xdr:spPr bwMode="auto">
        <a:xfrm flipH="1">
          <a:off x="7334250" y="8829675"/>
          <a:ext cx="190500"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43</xdr:col>
      <xdr:colOff>9525</xdr:colOff>
      <xdr:row>15</xdr:row>
      <xdr:rowOff>133350</xdr:rowOff>
    </xdr:from>
    <xdr:to>
      <xdr:col>44</xdr:col>
      <xdr:colOff>0</xdr:colOff>
      <xdr:row>17</xdr:row>
      <xdr:rowOff>133350</xdr:rowOff>
    </xdr:to>
    <xdr:sp macro="" textlink="">
      <xdr:nvSpPr>
        <xdr:cNvPr id="949774" name="AutoShape 211">
          <a:extLst>
            <a:ext uri="{FF2B5EF4-FFF2-40B4-BE49-F238E27FC236}">
              <a16:creationId xmlns:a16="http://schemas.microsoft.com/office/drawing/2014/main" id="{00000000-0008-0000-0900-00000E7E0E00}"/>
            </a:ext>
          </a:extLst>
        </xdr:cNvPr>
        <xdr:cNvSpPr>
          <a:spLocks/>
        </xdr:cNvSpPr>
      </xdr:nvSpPr>
      <xdr:spPr bwMode="auto">
        <a:xfrm>
          <a:off x="13211175" y="4438650"/>
          <a:ext cx="180975" cy="685800"/>
        </a:xfrm>
        <a:prstGeom prst="leftBracket">
          <a:avLst>
            <a:gd name="adj" fmla="val 31105"/>
          </a:avLst>
        </a:prstGeom>
        <a:noFill/>
        <a:ln w="222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9525</xdr:colOff>
      <xdr:row>16</xdr:row>
      <xdr:rowOff>142875</xdr:rowOff>
    </xdr:from>
    <xdr:to>
      <xdr:col>44</xdr:col>
      <xdr:colOff>0</xdr:colOff>
      <xdr:row>16</xdr:row>
      <xdr:rowOff>142875</xdr:rowOff>
    </xdr:to>
    <xdr:sp macro="" textlink="">
      <xdr:nvSpPr>
        <xdr:cNvPr id="949775" name="Line 212">
          <a:extLst>
            <a:ext uri="{FF2B5EF4-FFF2-40B4-BE49-F238E27FC236}">
              <a16:creationId xmlns:a16="http://schemas.microsoft.com/office/drawing/2014/main" id="{00000000-0008-0000-0900-00000F7E0E00}"/>
            </a:ext>
          </a:extLst>
        </xdr:cNvPr>
        <xdr:cNvSpPr>
          <a:spLocks noChangeShapeType="1"/>
        </xdr:cNvSpPr>
      </xdr:nvSpPr>
      <xdr:spPr bwMode="auto">
        <a:xfrm flipH="1">
          <a:off x="13211175" y="4791075"/>
          <a:ext cx="180975" cy="0"/>
        </a:xfrm>
        <a:prstGeom prst="line">
          <a:avLst/>
        </a:prstGeom>
        <a:noFill/>
        <a:ln w="222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16</xdr:row>
      <xdr:rowOff>276225</xdr:rowOff>
    </xdr:from>
    <xdr:to>
      <xdr:col>32</xdr:col>
      <xdr:colOff>114300</xdr:colOff>
      <xdr:row>16</xdr:row>
      <xdr:rowOff>276225</xdr:rowOff>
    </xdr:to>
    <xdr:sp macro="" textlink="">
      <xdr:nvSpPr>
        <xdr:cNvPr id="949776" name="Line 223">
          <a:extLst>
            <a:ext uri="{FF2B5EF4-FFF2-40B4-BE49-F238E27FC236}">
              <a16:creationId xmlns:a16="http://schemas.microsoft.com/office/drawing/2014/main" id="{00000000-0008-0000-0900-0000107E0E00}"/>
            </a:ext>
          </a:extLst>
        </xdr:cNvPr>
        <xdr:cNvSpPr>
          <a:spLocks noChangeShapeType="1"/>
        </xdr:cNvSpPr>
      </xdr:nvSpPr>
      <xdr:spPr bwMode="auto">
        <a:xfrm rot="-5400000">
          <a:off x="9629775" y="4810125"/>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32</xdr:col>
      <xdr:colOff>0</xdr:colOff>
      <xdr:row>13</xdr:row>
      <xdr:rowOff>238125</xdr:rowOff>
    </xdr:from>
    <xdr:to>
      <xdr:col>33</xdr:col>
      <xdr:colOff>0</xdr:colOff>
      <xdr:row>13</xdr:row>
      <xdr:rowOff>238125</xdr:rowOff>
    </xdr:to>
    <xdr:sp macro="" textlink="">
      <xdr:nvSpPr>
        <xdr:cNvPr id="949777" name="Line 221">
          <a:extLst>
            <a:ext uri="{FF2B5EF4-FFF2-40B4-BE49-F238E27FC236}">
              <a16:creationId xmlns:a16="http://schemas.microsoft.com/office/drawing/2014/main" id="{00000000-0008-0000-0900-0000117E0E00}"/>
            </a:ext>
          </a:extLst>
        </xdr:cNvPr>
        <xdr:cNvSpPr>
          <a:spLocks noChangeShapeType="1"/>
        </xdr:cNvSpPr>
      </xdr:nvSpPr>
      <xdr:spPr bwMode="auto">
        <a:xfrm rot="-5400000">
          <a:off x="9720263" y="3795712"/>
          <a:ext cx="0" cy="18097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0</xdr:colOff>
      <xdr:row>8</xdr:row>
      <xdr:rowOff>161925</xdr:rowOff>
    </xdr:from>
    <xdr:to>
      <xdr:col>4</xdr:col>
      <xdr:colOff>323850</xdr:colOff>
      <xdr:row>10</xdr:row>
      <xdr:rowOff>171450</xdr:rowOff>
    </xdr:to>
    <xdr:grpSp>
      <xdr:nvGrpSpPr>
        <xdr:cNvPr id="949778" name="グループ化 41">
          <a:extLst>
            <a:ext uri="{FF2B5EF4-FFF2-40B4-BE49-F238E27FC236}">
              <a16:creationId xmlns:a16="http://schemas.microsoft.com/office/drawing/2014/main" id="{00000000-0008-0000-0900-0000127E0E00}"/>
            </a:ext>
          </a:extLst>
        </xdr:cNvPr>
        <xdr:cNvGrpSpPr>
          <a:grpSpLocks/>
        </xdr:cNvGrpSpPr>
      </xdr:nvGrpSpPr>
      <xdr:grpSpPr bwMode="auto">
        <a:xfrm>
          <a:off x="1838325" y="2209800"/>
          <a:ext cx="657225" cy="638175"/>
          <a:chOff x="1584960" y="2202180"/>
          <a:chExt cx="586740" cy="632460"/>
        </a:xfrm>
      </xdr:grpSpPr>
      <xdr:cxnSp macro="">
        <xdr:nvCxnSpPr>
          <xdr:cNvPr id="196" name="直線コネクタ 195">
            <a:extLst>
              <a:ext uri="{FF2B5EF4-FFF2-40B4-BE49-F238E27FC236}">
                <a16:creationId xmlns:a16="http://schemas.microsoft.com/office/drawing/2014/main" id="{00000000-0008-0000-0900-0000C4000000}"/>
              </a:ext>
            </a:extLst>
          </xdr:cNvPr>
          <xdr:cNvCxnSpPr/>
        </xdr:nvCxnSpPr>
        <xdr:spPr bwMode="auto">
          <a:xfrm>
            <a:off x="1584960" y="2834640"/>
            <a:ext cx="569733"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7" name="直線コネクタ 196">
            <a:extLst>
              <a:ext uri="{FF2B5EF4-FFF2-40B4-BE49-F238E27FC236}">
                <a16:creationId xmlns:a16="http://schemas.microsoft.com/office/drawing/2014/main" id="{00000000-0008-0000-0900-0000C5000000}"/>
              </a:ext>
            </a:extLst>
          </xdr:cNvPr>
          <xdr:cNvCxnSpPr/>
        </xdr:nvCxnSpPr>
        <xdr:spPr bwMode="auto">
          <a:xfrm rot="5400000" flipH="1" flipV="1">
            <a:off x="1540841" y="2518410"/>
            <a:ext cx="632460"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98" name="直線コネクタ 197">
            <a:extLst>
              <a:ext uri="{FF2B5EF4-FFF2-40B4-BE49-F238E27FC236}">
                <a16:creationId xmlns:a16="http://schemas.microsoft.com/office/drawing/2014/main" id="{00000000-0008-0000-0900-0000C6000000}"/>
              </a:ext>
            </a:extLst>
          </xdr:cNvPr>
          <xdr:cNvCxnSpPr/>
        </xdr:nvCxnSpPr>
        <xdr:spPr bwMode="auto">
          <a:xfrm>
            <a:off x="1848568" y="2211620"/>
            <a:ext cx="323132" cy="0"/>
          </a:xfrm>
          <a:prstGeom prst="line">
            <a:avLst/>
          </a:prstGeom>
          <a:ln w="222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323850</xdr:colOff>
      <xdr:row>8</xdr:row>
      <xdr:rowOff>85725</xdr:rowOff>
    </xdr:from>
    <xdr:to>
      <xdr:col>5</xdr:col>
      <xdr:colOff>0</xdr:colOff>
      <xdr:row>8</xdr:row>
      <xdr:rowOff>85725</xdr:rowOff>
    </xdr:to>
    <xdr:sp macro="" textlink="">
      <xdr:nvSpPr>
        <xdr:cNvPr id="949779" name="Line 5">
          <a:extLst>
            <a:ext uri="{FF2B5EF4-FFF2-40B4-BE49-F238E27FC236}">
              <a16:creationId xmlns:a16="http://schemas.microsoft.com/office/drawing/2014/main" id="{00000000-0008-0000-0900-0000137E0E00}"/>
            </a:ext>
          </a:extLst>
        </xdr:cNvPr>
        <xdr:cNvSpPr>
          <a:spLocks noChangeShapeType="1"/>
        </xdr:cNvSpPr>
      </xdr:nvSpPr>
      <xdr:spPr bwMode="auto">
        <a:xfrm rot="-5400000">
          <a:off x="2333625" y="1962150"/>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xdr:col>
      <xdr:colOff>323850</xdr:colOff>
      <xdr:row>10</xdr:row>
      <xdr:rowOff>95250</xdr:rowOff>
    </xdr:from>
    <xdr:to>
      <xdr:col>5</xdr:col>
      <xdr:colOff>0</xdr:colOff>
      <xdr:row>10</xdr:row>
      <xdr:rowOff>95250</xdr:rowOff>
    </xdr:to>
    <xdr:sp macro="" textlink="">
      <xdr:nvSpPr>
        <xdr:cNvPr id="949780" name="Line 5">
          <a:extLst>
            <a:ext uri="{FF2B5EF4-FFF2-40B4-BE49-F238E27FC236}">
              <a16:creationId xmlns:a16="http://schemas.microsoft.com/office/drawing/2014/main" id="{00000000-0008-0000-0900-0000147E0E00}"/>
            </a:ext>
          </a:extLst>
        </xdr:cNvPr>
        <xdr:cNvSpPr>
          <a:spLocks noChangeShapeType="1"/>
        </xdr:cNvSpPr>
      </xdr:nvSpPr>
      <xdr:spPr bwMode="auto">
        <a:xfrm rot="-5400000">
          <a:off x="2333625" y="2600325"/>
          <a:ext cx="0" cy="3429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22</xdr:col>
      <xdr:colOff>95250</xdr:colOff>
      <xdr:row>16</xdr:row>
      <xdr:rowOff>266700</xdr:rowOff>
    </xdr:from>
    <xdr:to>
      <xdr:col>23</xdr:col>
      <xdr:colOff>133350</xdr:colOff>
      <xdr:row>16</xdr:row>
      <xdr:rowOff>266700</xdr:rowOff>
    </xdr:to>
    <xdr:sp macro="" textlink="">
      <xdr:nvSpPr>
        <xdr:cNvPr id="949781" name="Line 223">
          <a:extLst>
            <a:ext uri="{FF2B5EF4-FFF2-40B4-BE49-F238E27FC236}">
              <a16:creationId xmlns:a16="http://schemas.microsoft.com/office/drawing/2014/main" id="{00000000-0008-0000-0900-0000157E0E00}"/>
            </a:ext>
          </a:extLst>
        </xdr:cNvPr>
        <xdr:cNvSpPr>
          <a:spLocks noChangeShapeType="1"/>
        </xdr:cNvSpPr>
      </xdr:nvSpPr>
      <xdr:spPr bwMode="auto">
        <a:xfrm rot="-5400000">
          <a:off x="7353300" y="4800600"/>
          <a:ext cx="0" cy="2286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25</xdr:col>
      <xdr:colOff>38100</xdr:colOff>
      <xdr:row>25</xdr:row>
      <xdr:rowOff>247650</xdr:rowOff>
    </xdr:from>
    <xdr:to>
      <xdr:col>25</xdr:col>
      <xdr:colOff>542925</xdr:colOff>
      <xdr:row>25</xdr:row>
      <xdr:rowOff>247650</xdr:rowOff>
    </xdr:to>
    <xdr:sp macro="" textlink="">
      <xdr:nvSpPr>
        <xdr:cNvPr id="949782" name="Line 1">
          <a:extLst>
            <a:ext uri="{FF2B5EF4-FFF2-40B4-BE49-F238E27FC236}">
              <a16:creationId xmlns:a16="http://schemas.microsoft.com/office/drawing/2014/main" id="{00000000-0008-0000-0900-0000167E0E00}"/>
            </a:ext>
          </a:extLst>
        </xdr:cNvPr>
        <xdr:cNvSpPr>
          <a:spLocks noChangeShapeType="1"/>
        </xdr:cNvSpPr>
      </xdr:nvSpPr>
      <xdr:spPr bwMode="auto">
        <a:xfrm rot="-5400000">
          <a:off x="8034338" y="7653337"/>
          <a:ext cx="0" cy="504825"/>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twoCellAnchor>
    <xdr:from>
      <xdr:col>34</xdr:col>
      <xdr:colOff>476250</xdr:colOff>
      <xdr:row>20</xdr:row>
      <xdr:rowOff>0</xdr:rowOff>
    </xdr:from>
    <xdr:to>
      <xdr:col>34</xdr:col>
      <xdr:colOff>476250</xdr:colOff>
      <xdr:row>21</xdr:row>
      <xdr:rowOff>142875</xdr:rowOff>
    </xdr:to>
    <xdr:sp macro="" textlink="">
      <xdr:nvSpPr>
        <xdr:cNvPr id="949783" name="Line 1">
          <a:extLst>
            <a:ext uri="{FF2B5EF4-FFF2-40B4-BE49-F238E27FC236}">
              <a16:creationId xmlns:a16="http://schemas.microsoft.com/office/drawing/2014/main" id="{00000000-0008-0000-0900-0000177E0E00}"/>
            </a:ext>
          </a:extLst>
        </xdr:cNvPr>
        <xdr:cNvSpPr>
          <a:spLocks noChangeShapeType="1"/>
        </xdr:cNvSpPr>
      </xdr:nvSpPr>
      <xdr:spPr bwMode="auto">
        <a:xfrm>
          <a:off x="10506075" y="5991225"/>
          <a:ext cx="0" cy="457200"/>
        </a:xfrm>
        <a:prstGeom prst="line">
          <a:avLst/>
        </a:prstGeom>
        <a:noFill/>
        <a:ln w="9525">
          <a:solidFill>
            <a:srgbClr val="000000"/>
          </a:solidFill>
          <a:round/>
          <a:headEnd/>
          <a:tailEnd type="triangle" w="med"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dimension ref="A2:AB150"/>
  <sheetViews>
    <sheetView showGridLines="0" tabSelected="1" view="pageBreakPreview" topLeftCell="A25" zoomScaleNormal="100" zoomScaleSheetLayoutView="100" workbookViewId="0">
      <selection activeCell="T25" sqref="T25"/>
    </sheetView>
  </sheetViews>
  <sheetFormatPr defaultColWidth="9" defaultRowHeight="12"/>
  <cols>
    <col min="1" max="1" width="1.125" style="17" customWidth="1"/>
    <col min="2" max="2" width="3.375" style="17" customWidth="1"/>
    <col min="3" max="3" width="3.375" style="16" customWidth="1"/>
    <col min="4" max="4" width="3.75" style="16" customWidth="1"/>
    <col min="5" max="5" width="9.875" style="16" customWidth="1"/>
    <col min="6" max="6" width="2.75" style="16" customWidth="1"/>
    <col min="7" max="7" width="7.875" style="16" customWidth="1"/>
    <col min="8" max="8" width="13.75" style="16" customWidth="1"/>
    <col min="9" max="9" width="5.75" style="16" customWidth="1"/>
    <col min="10" max="10" width="3.75" style="16" customWidth="1"/>
    <col min="11" max="11" width="10.75" style="16" customWidth="1"/>
    <col min="12" max="12" width="9.375" style="16" customWidth="1"/>
    <col min="13" max="13" width="7.75" style="16" customWidth="1"/>
    <col min="14" max="14" width="6.75" style="16" customWidth="1"/>
    <col min="15" max="15" width="7.75" style="16" customWidth="1"/>
    <col min="16" max="16" width="2.25" style="16" customWidth="1"/>
    <col min="17" max="18" width="9" style="16"/>
    <col min="19" max="19" width="10.75" style="16" customWidth="1"/>
    <col min="20" max="20" width="9" style="16"/>
    <col min="21" max="21" width="13.375" style="16" customWidth="1"/>
    <col min="22" max="27" width="9" style="16"/>
    <col min="28" max="28" width="33.75" style="16" customWidth="1"/>
    <col min="29" max="16384" width="9" style="16"/>
  </cols>
  <sheetData>
    <row r="2" spans="1:25" ht="13.5">
      <c r="C2" s="15" t="s">
        <v>50</v>
      </c>
    </row>
    <row r="3" spans="1:25" ht="13.5">
      <c r="C3" s="15" t="s">
        <v>284</v>
      </c>
    </row>
    <row r="4" spans="1:25" s="71" customFormat="1" ht="13.5">
      <c r="A4" s="70"/>
      <c r="B4" s="70"/>
      <c r="C4" s="15" t="s">
        <v>334</v>
      </c>
      <c r="E4" s="90"/>
    </row>
    <row r="5" spans="1:25" s="268" customFormat="1" ht="13.5">
      <c r="A5" s="266"/>
      <c r="B5" s="266"/>
      <c r="C5" s="271" t="s">
        <v>315</v>
      </c>
      <c r="E5" s="269"/>
    </row>
    <row r="6" spans="1:25" ht="13.5">
      <c r="C6" s="15"/>
    </row>
    <row r="7" spans="1:25" ht="13.5">
      <c r="C7" s="15" t="s">
        <v>2</v>
      </c>
      <c r="Q7" s="15"/>
    </row>
    <row r="8" spans="1:25" s="268" customFormat="1" ht="13.5">
      <c r="A8" s="266"/>
      <c r="B8" s="266"/>
      <c r="C8" s="271" t="s">
        <v>318</v>
      </c>
      <c r="W8" s="267"/>
      <c r="X8" s="267"/>
      <c r="Y8" s="270"/>
    </row>
    <row r="9" spans="1:25" s="268" customFormat="1" ht="13.5">
      <c r="A9" s="266"/>
      <c r="B9" s="266"/>
      <c r="C9" s="267"/>
      <c r="D9" s="271" t="s">
        <v>406</v>
      </c>
      <c r="W9" s="267"/>
      <c r="X9" s="267"/>
      <c r="Y9" s="270"/>
    </row>
    <row r="10" spans="1:25" s="268" customFormat="1" ht="13.5">
      <c r="A10" s="266"/>
      <c r="B10" s="266"/>
      <c r="E10" s="271" t="s">
        <v>397</v>
      </c>
      <c r="W10" s="267"/>
      <c r="X10" s="267"/>
      <c r="Y10" s="270"/>
    </row>
    <row r="11" spans="1:25" ht="13.5">
      <c r="C11" s="271" t="s">
        <v>319</v>
      </c>
      <c r="W11" s="15"/>
      <c r="X11" s="15"/>
      <c r="Y11" s="253"/>
    </row>
    <row r="12" spans="1:25" ht="13.5">
      <c r="C12" s="271" t="s">
        <v>320</v>
      </c>
      <c r="Q12" s="15"/>
      <c r="R12" s="15"/>
      <c r="S12" s="86"/>
    </row>
    <row r="13" spans="1:25" ht="13.5">
      <c r="C13" s="271" t="s">
        <v>321</v>
      </c>
      <c r="X13" s="15"/>
      <c r="Y13" s="253"/>
    </row>
    <row r="14" spans="1:25" ht="13.5">
      <c r="C14" s="15"/>
      <c r="X14" s="15"/>
      <c r="Y14" s="253"/>
    </row>
    <row r="15" spans="1:25" ht="13.5">
      <c r="B15" s="70"/>
      <c r="C15" s="271" t="s">
        <v>407</v>
      </c>
      <c r="D15" s="71"/>
      <c r="E15" s="71"/>
      <c r="W15" s="15"/>
      <c r="X15" s="15"/>
      <c r="Y15" s="253"/>
    </row>
    <row r="16" spans="1:25" s="71" customFormat="1" ht="13.5">
      <c r="A16" s="70"/>
      <c r="B16" s="70"/>
      <c r="C16" s="15" t="s">
        <v>312</v>
      </c>
      <c r="W16" s="15"/>
      <c r="X16" s="264"/>
      <c r="Y16" s="264"/>
    </row>
    <row r="17" spans="1:25" ht="36.75" customHeight="1">
      <c r="C17" s="498" t="s">
        <v>313</v>
      </c>
      <c r="D17" s="499"/>
      <c r="E17" s="499"/>
      <c r="F17" s="499"/>
      <c r="G17" s="499"/>
      <c r="H17" s="499"/>
      <c r="I17" s="499"/>
      <c r="J17" s="499"/>
      <c r="K17" s="499"/>
      <c r="L17" s="499"/>
      <c r="M17" s="499"/>
      <c r="N17" s="499"/>
      <c r="O17" s="499"/>
      <c r="P17" s="499"/>
      <c r="Q17" s="499"/>
      <c r="R17" s="499"/>
      <c r="S17" s="265"/>
      <c r="T17" s="265"/>
      <c r="U17" s="265"/>
      <c r="V17" s="265"/>
      <c r="W17" s="265"/>
      <c r="X17" s="265"/>
      <c r="Y17" s="253"/>
    </row>
    <row r="19" spans="1:25" ht="13.5">
      <c r="C19" s="15" t="s">
        <v>3</v>
      </c>
      <c r="Q19" s="15"/>
      <c r="R19" s="15"/>
      <c r="S19" s="86"/>
    </row>
    <row r="20" spans="1:25" ht="13.5">
      <c r="C20" s="500"/>
      <c r="D20" s="501"/>
      <c r="E20" s="15" t="s">
        <v>49</v>
      </c>
      <c r="Q20" s="15"/>
      <c r="R20" s="86"/>
      <c r="S20" s="86"/>
    </row>
    <row r="21" spans="1:25" ht="13.5">
      <c r="C21" s="502" t="s">
        <v>330</v>
      </c>
      <c r="D21" s="503"/>
      <c r="E21" s="15" t="s">
        <v>314</v>
      </c>
      <c r="Q21" s="15"/>
      <c r="R21" s="86"/>
      <c r="S21" s="86"/>
    </row>
    <row r="22" spans="1:25" ht="13.5">
      <c r="C22" s="504" t="s">
        <v>331</v>
      </c>
      <c r="D22" s="504"/>
      <c r="E22" s="15" t="s">
        <v>1</v>
      </c>
      <c r="Q22" s="15"/>
      <c r="R22" s="86"/>
      <c r="S22" s="86"/>
    </row>
    <row r="23" spans="1:25" ht="13.5">
      <c r="C23" s="505" t="s">
        <v>332</v>
      </c>
      <c r="D23" s="506"/>
      <c r="E23" s="15" t="s">
        <v>46</v>
      </c>
      <c r="Q23" s="15"/>
      <c r="R23" s="15"/>
      <c r="S23" s="86"/>
    </row>
    <row r="24" spans="1:25" ht="13.5">
      <c r="C24" s="497" t="s">
        <v>333</v>
      </c>
      <c r="D24" s="497"/>
      <c r="E24" s="271" t="s">
        <v>316</v>
      </c>
      <c r="Q24" s="15"/>
      <c r="R24" s="15"/>
      <c r="S24" s="86"/>
    </row>
    <row r="25" spans="1:25" ht="13.5">
      <c r="C25"/>
      <c r="D25"/>
      <c r="E25" s="271" t="s">
        <v>317</v>
      </c>
      <c r="Q25" s="15"/>
      <c r="R25" s="15"/>
      <c r="S25" s="86"/>
    </row>
    <row r="26" spans="1:25" ht="14.25" thickBot="1">
      <c r="E26" s="366"/>
      <c r="O26" s="95" t="s">
        <v>133</v>
      </c>
      <c r="Q26" s="15"/>
      <c r="R26" s="15"/>
      <c r="S26" s="86"/>
    </row>
    <row r="27" spans="1:25" ht="13.5">
      <c r="A27" s="16">
        <v>14</v>
      </c>
      <c r="M27" s="519" t="s">
        <v>296</v>
      </c>
      <c r="N27" s="93" t="s">
        <v>87</v>
      </c>
      <c r="O27" s="94" t="s">
        <v>88</v>
      </c>
      <c r="Q27" s="15"/>
      <c r="R27" s="15"/>
      <c r="S27" s="86"/>
    </row>
    <row r="28" spans="1:25" ht="20.100000000000001" customHeight="1" thickBot="1">
      <c r="A28" s="17">
        <f>+R91</f>
        <v>0</v>
      </c>
      <c r="C28" s="16" t="s">
        <v>285</v>
      </c>
      <c r="M28" s="520"/>
      <c r="N28" s="219" t="s">
        <v>437</v>
      </c>
      <c r="O28" s="220" t="s">
        <v>130</v>
      </c>
      <c r="Q28" s="15"/>
      <c r="R28" s="15"/>
      <c r="S28" s="253"/>
    </row>
    <row r="29" spans="1:25" ht="13.5">
      <c r="C29" s="420" t="s">
        <v>380</v>
      </c>
      <c r="D29" s="421"/>
      <c r="E29" s="421"/>
      <c r="F29" s="421"/>
      <c r="G29" s="421"/>
      <c r="H29" s="421"/>
      <c r="I29" s="421"/>
      <c r="J29" s="421"/>
      <c r="K29" s="421"/>
      <c r="L29" s="421"/>
      <c r="M29" s="421"/>
      <c r="N29" s="421"/>
      <c r="O29" s="421"/>
      <c r="Q29" s="15"/>
      <c r="R29" s="15"/>
      <c r="S29" s="253"/>
    </row>
    <row r="30" spans="1:25" ht="13.5">
      <c r="C30" s="73"/>
      <c r="D30" s="74"/>
      <c r="E30" s="74"/>
      <c r="F30" s="74"/>
      <c r="G30" s="74"/>
      <c r="H30" s="74"/>
      <c r="I30" s="74"/>
      <c r="J30" s="74"/>
      <c r="K30" s="74"/>
      <c r="L30" s="74"/>
      <c r="M30" s="74"/>
      <c r="N30" s="74"/>
      <c r="O30" s="75"/>
      <c r="Q30" s="15"/>
      <c r="R30" s="15"/>
      <c r="S30" s="253"/>
      <c r="U30" s="87"/>
    </row>
    <row r="31" spans="1:25" ht="12" customHeight="1">
      <c r="C31" s="441" t="s">
        <v>286</v>
      </c>
      <c r="D31" s="442"/>
      <c r="E31" s="442"/>
      <c r="F31" s="442"/>
      <c r="G31" s="442"/>
      <c r="H31" s="442"/>
      <c r="I31" s="442"/>
      <c r="J31" s="442"/>
      <c r="K31" s="442"/>
      <c r="L31" s="442"/>
      <c r="M31" s="442"/>
      <c r="N31" s="442"/>
      <c r="O31" s="443"/>
      <c r="P31" s="15"/>
      <c r="Q31" s="15"/>
      <c r="S31" s="15"/>
      <c r="T31" s="15"/>
      <c r="U31" s="253"/>
    </row>
    <row r="32" spans="1:25" ht="12" customHeight="1">
      <c r="C32" s="444"/>
      <c r="D32" s="445"/>
      <c r="E32" s="445"/>
      <c r="F32" s="445"/>
      <c r="G32" s="445"/>
      <c r="H32" s="445"/>
      <c r="I32" s="445"/>
      <c r="J32" s="445"/>
      <c r="K32" s="445"/>
      <c r="L32" s="445"/>
      <c r="M32" s="445"/>
      <c r="N32" s="445"/>
      <c r="O32" s="446"/>
      <c r="Q32" s="15"/>
      <c r="R32" s="15"/>
      <c r="S32" s="253"/>
    </row>
    <row r="33" spans="1:19" ht="10.15" customHeight="1">
      <c r="C33" s="76"/>
      <c r="O33" s="77"/>
      <c r="Q33" s="15"/>
      <c r="R33" s="15"/>
      <c r="S33" s="15"/>
    </row>
    <row r="34" spans="1:19" ht="14.25">
      <c r="C34" s="76"/>
      <c r="L34" s="447" t="s">
        <v>428</v>
      </c>
      <c r="M34" s="448"/>
      <c r="N34" s="448"/>
      <c r="O34" s="449"/>
      <c r="Q34" s="15"/>
      <c r="R34" s="15"/>
      <c r="S34" s="15"/>
    </row>
    <row r="35" spans="1:19" ht="13.5">
      <c r="C35" s="76"/>
      <c r="O35" s="78"/>
      <c r="Q35" s="15"/>
      <c r="R35" s="15"/>
      <c r="S35" s="15"/>
    </row>
    <row r="36" spans="1:19" ht="13.5">
      <c r="C36" s="467" t="s">
        <v>429</v>
      </c>
      <c r="D36" s="468"/>
      <c r="E36" s="468"/>
      <c r="F36" s="468"/>
      <c r="G36" s="253" t="s">
        <v>5</v>
      </c>
      <c r="O36" s="77"/>
      <c r="Q36" s="15"/>
      <c r="R36" s="15"/>
      <c r="S36" s="15"/>
    </row>
    <row r="37" spans="1:19" ht="7.5" customHeight="1">
      <c r="C37" s="76"/>
      <c r="O37" s="77"/>
      <c r="Q37" s="15"/>
      <c r="R37" s="15"/>
      <c r="S37" s="253"/>
    </row>
    <row r="38" spans="1:19" ht="13.5">
      <c r="A38" s="17">
        <v>3</v>
      </c>
      <c r="C38" s="76"/>
      <c r="H38" s="206" t="s">
        <v>202</v>
      </c>
      <c r="I38" s="206"/>
      <c r="O38" s="77"/>
      <c r="Q38" s="15"/>
      <c r="R38" s="15"/>
      <c r="S38" s="86"/>
    </row>
    <row r="39" spans="1:19" ht="26.25" customHeight="1">
      <c r="C39" s="76"/>
      <c r="H39" s="18" t="s">
        <v>6</v>
      </c>
      <c r="I39" s="18"/>
      <c r="J39" s="428" t="s">
        <v>430</v>
      </c>
      <c r="K39" s="428"/>
      <c r="L39" s="429"/>
      <c r="M39" s="429"/>
      <c r="N39" s="429"/>
      <c r="O39" s="430"/>
      <c r="Q39" s="15"/>
      <c r="R39" s="15"/>
    </row>
    <row r="40" spans="1:19" ht="26.25" customHeight="1">
      <c r="C40" s="76"/>
      <c r="H40" s="18" t="s">
        <v>7</v>
      </c>
      <c r="I40" s="18"/>
      <c r="J40" s="428" t="s">
        <v>431</v>
      </c>
      <c r="K40" s="428"/>
      <c r="L40" s="429"/>
      <c r="M40" s="429"/>
      <c r="N40" s="429"/>
      <c r="O40" s="430"/>
    </row>
    <row r="41" spans="1:19">
      <c r="C41" s="76"/>
      <c r="J41" s="16" t="s">
        <v>8</v>
      </c>
      <c r="O41" s="77"/>
    </row>
    <row r="42" spans="1:19">
      <c r="C42" s="76"/>
      <c r="J42" s="19" t="s">
        <v>9</v>
      </c>
      <c r="K42" s="19"/>
      <c r="L42" s="431"/>
      <c r="M42" s="431"/>
      <c r="N42" s="431"/>
      <c r="O42" s="432"/>
    </row>
    <row r="43" spans="1:19" ht="7.5" customHeight="1">
      <c r="C43" s="76"/>
      <c r="J43" s="19"/>
      <c r="K43" s="19"/>
      <c r="O43" s="77"/>
    </row>
    <row r="44" spans="1:19" ht="7.5" customHeight="1">
      <c r="C44" s="76"/>
      <c r="O44" s="77"/>
    </row>
    <row r="45" spans="1:19" ht="30" customHeight="1">
      <c r="A45" s="17">
        <v>4</v>
      </c>
      <c r="C45" s="450" t="s">
        <v>408</v>
      </c>
      <c r="D45" s="451"/>
      <c r="E45" s="451"/>
      <c r="F45" s="451"/>
      <c r="G45" s="451"/>
      <c r="H45" s="451"/>
      <c r="I45" s="451"/>
      <c r="J45" s="451"/>
      <c r="K45" s="451"/>
      <c r="L45" s="451"/>
      <c r="M45" s="451"/>
      <c r="N45" s="451"/>
      <c r="O45" s="452"/>
    </row>
    <row r="46" spans="1:19" ht="7.5" customHeight="1">
      <c r="C46" s="79"/>
      <c r="D46" s="20"/>
      <c r="E46" s="20"/>
      <c r="F46" s="20"/>
      <c r="G46" s="20"/>
      <c r="H46" s="20"/>
      <c r="I46" s="20"/>
      <c r="J46" s="20"/>
      <c r="K46" s="20"/>
      <c r="L46" s="20"/>
      <c r="M46" s="20"/>
      <c r="N46" s="20"/>
      <c r="O46" s="80"/>
    </row>
    <row r="47" spans="1:19" ht="18.75" customHeight="1">
      <c r="C47" s="435" t="s">
        <v>10</v>
      </c>
      <c r="D47" s="514"/>
      <c r="E47" s="515"/>
      <c r="F47" s="458" t="s">
        <v>432</v>
      </c>
      <c r="G47" s="459"/>
      <c r="H47" s="460"/>
      <c r="I47" s="460"/>
      <c r="J47" s="460"/>
      <c r="K47" s="460"/>
      <c r="L47" s="460"/>
      <c r="M47" s="425" t="s">
        <v>409</v>
      </c>
      <c r="N47" s="426"/>
      <c r="O47" s="427"/>
    </row>
    <row r="48" spans="1:19" ht="18.75" customHeight="1">
      <c r="C48" s="516"/>
      <c r="D48" s="517"/>
      <c r="E48" s="518"/>
      <c r="F48" s="461"/>
      <c r="G48" s="462"/>
      <c r="H48" s="462"/>
      <c r="I48" s="462"/>
      <c r="J48" s="462"/>
      <c r="K48" s="462"/>
      <c r="L48" s="462"/>
      <c r="M48" s="453">
        <v>2949</v>
      </c>
      <c r="N48" s="454"/>
      <c r="O48" s="455"/>
    </row>
    <row r="49" spans="3:21" ht="18.75" customHeight="1">
      <c r="C49" s="435" t="s">
        <v>11</v>
      </c>
      <c r="D49" s="436"/>
      <c r="E49" s="437"/>
      <c r="F49" s="463" t="s">
        <v>434</v>
      </c>
      <c r="G49" s="464"/>
      <c r="H49" s="464"/>
      <c r="I49" s="464"/>
      <c r="J49" s="464"/>
      <c r="K49" s="464"/>
      <c r="L49" s="115" t="s">
        <v>134</v>
      </c>
      <c r="M49" s="367"/>
      <c r="N49" s="456" t="s">
        <v>433</v>
      </c>
      <c r="O49" s="457"/>
    </row>
    <row r="50" spans="3:21" ht="18.75" customHeight="1">
      <c r="C50" s="438"/>
      <c r="D50" s="439"/>
      <c r="E50" s="440"/>
      <c r="F50" s="465"/>
      <c r="G50" s="466"/>
      <c r="H50" s="466"/>
      <c r="I50" s="466"/>
      <c r="J50" s="466"/>
      <c r="K50" s="466"/>
      <c r="L50" s="368"/>
      <c r="M50" s="433"/>
      <c r="N50" s="434"/>
      <c r="O50" s="255"/>
    </row>
    <row r="51" spans="3:21" ht="18.75" customHeight="1">
      <c r="C51" s="167" t="s">
        <v>338</v>
      </c>
      <c r="D51" s="168"/>
      <c r="E51" s="168"/>
      <c r="F51" s="283"/>
      <c r="G51" s="283"/>
      <c r="H51" s="283"/>
      <c r="I51" s="283"/>
      <c r="J51" s="283"/>
      <c r="K51" s="283"/>
      <c r="L51" s="284"/>
      <c r="M51" s="285"/>
      <c r="N51" s="369"/>
      <c r="O51" s="286"/>
    </row>
    <row r="52" spans="3:21" ht="37.5" customHeight="1">
      <c r="C52" s="287"/>
      <c r="D52" s="297" t="s">
        <v>17</v>
      </c>
      <c r="E52" s="298" t="s">
        <v>12</v>
      </c>
      <c r="F52" s="469" t="s">
        <v>435</v>
      </c>
      <c r="G52" s="470"/>
      <c r="H52" s="470"/>
      <c r="I52" s="470"/>
      <c r="J52" s="25" t="s">
        <v>47</v>
      </c>
      <c r="K52" s="25"/>
      <c r="L52" s="471" t="s">
        <v>436</v>
      </c>
      <c r="M52" s="471"/>
      <c r="N52" s="472"/>
      <c r="O52" s="473"/>
      <c r="Q52" s="21"/>
    </row>
    <row r="53" spans="3:21" ht="19.5" customHeight="1">
      <c r="C53" s="288"/>
      <c r="D53" s="299" t="s">
        <v>19</v>
      </c>
      <c r="E53" s="300" t="s">
        <v>339</v>
      </c>
      <c r="F53" s="388" t="s">
        <v>340</v>
      </c>
      <c r="G53" s="389"/>
      <c r="H53" s="390"/>
      <c r="I53" s="388" t="s">
        <v>341</v>
      </c>
      <c r="J53" s="392"/>
      <c r="K53" s="474"/>
      <c r="L53" s="393"/>
      <c r="M53" s="394"/>
      <c r="N53" s="370" t="s">
        <v>342</v>
      </c>
      <c r="O53" s="357"/>
      <c r="Q53" s="21"/>
    </row>
    <row r="54" spans="3:21" ht="19.5" customHeight="1">
      <c r="C54" s="288"/>
      <c r="D54" s="287"/>
      <c r="E54" s="302"/>
      <c r="F54" s="388" t="s">
        <v>343</v>
      </c>
      <c r="G54" s="389"/>
      <c r="H54" s="390"/>
      <c r="I54" s="391" t="s">
        <v>344</v>
      </c>
      <c r="J54" s="392"/>
      <c r="K54" s="392"/>
      <c r="L54" s="393"/>
      <c r="M54" s="394"/>
      <c r="N54" s="370" t="s">
        <v>342</v>
      </c>
      <c r="O54" s="357"/>
      <c r="Q54" s="21"/>
    </row>
    <row r="55" spans="3:21" ht="19.5" customHeight="1">
      <c r="C55" s="288"/>
      <c r="D55" s="395" t="s">
        <v>345</v>
      </c>
      <c r="E55" s="396"/>
      <c r="F55" s="388" t="s">
        <v>346</v>
      </c>
      <c r="G55" s="389"/>
      <c r="H55" s="390"/>
      <c r="I55" s="391" t="s">
        <v>347</v>
      </c>
      <c r="J55" s="392"/>
      <c r="K55" s="392"/>
      <c r="L55" s="393"/>
      <c r="M55" s="394"/>
      <c r="N55" s="370" t="s">
        <v>348</v>
      </c>
      <c r="O55" s="357"/>
      <c r="Q55" s="21"/>
    </row>
    <row r="56" spans="3:21" ht="19.5" customHeight="1">
      <c r="C56" s="288"/>
      <c r="D56" s="395"/>
      <c r="E56" s="396"/>
      <c r="F56" s="388" t="s">
        <v>349</v>
      </c>
      <c r="G56" s="389"/>
      <c r="H56" s="390"/>
      <c r="I56" s="391" t="s">
        <v>350</v>
      </c>
      <c r="J56" s="392"/>
      <c r="K56" s="392"/>
      <c r="L56" s="393">
        <v>13400</v>
      </c>
      <c r="M56" s="394"/>
      <c r="N56" s="370" t="s">
        <v>342</v>
      </c>
      <c r="O56" s="357"/>
      <c r="Q56" s="21"/>
    </row>
    <row r="57" spans="3:21" ht="15" customHeight="1">
      <c r="C57" s="288"/>
      <c r="D57" s="287"/>
      <c r="E57" s="302"/>
      <c r="F57" s="165" t="s">
        <v>351</v>
      </c>
      <c r="G57" s="289"/>
      <c r="H57" s="289"/>
      <c r="I57" s="289"/>
      <c r="J57" s="30"/>
      <c r="K57" s="30"/>
      <c r="L57" s="290"/>
      <c r="M57" s="290"/>
      <c r="N57" s="291"/>
      <c r="O57" s="292"/>
      <c r="Q57" s="21"/>
    </row>
    <row r="58" spans="3:21" ht="19.5" customHeight="1">
      <c r="C58" s="288"/>
      <c r="D58" s="307"/>
      <c r="E58" s="308"/>
      <c r="F58" s="508"/>
      <c r="G58" s="509"/>
      <c r="H58" s="509"/>
      <c r="I58" s="509"/>
      <c r="J58" s="509"/>
      <c r="K58" s="509"/>
      <c r="L58" s="509"/>
      <c r="M58" s="509"/>
      <c r="N58" s="509"/>
      <c r="O58" s="510"/>
      <c r="Q58" s="21"/>
    </row>
    <row r="59" spans="3:21" ht="19.5" customHeight="1">
      <c r="C59" s="293"/>
      <c r="D59" s="309" t="s">
        <v>24</v>
      </c>
      <c r="E59" s="310" t="s">
        <v>352</v>
      </c>
      <c r="F59" s="511" t="s">
        <v>438</v>
      </c>
      <c r="G59" s="512"/>
      <c r="H59" s="512"/>
      <c r="I59" s="512"/>
      <c r="J59" s="512"/>
      <c r="K59" s="512"/>
      <c r="L59" s="512"/>
      <c r="M59" s="512"/>
      <c r="N59" s="512"/>
      <c r="O59" s="513"/>
      <c r="Q59" s="21"/>
    </row>
    <row r="60" spans="3:21" ht="45" customHeight="1">
      <c r="C60" s="478" t="s">
        <v>287</v>
      </c>
      <c r="D60" s="479"/>
      <c r="E60" s="480"/>
      <c r="F60" s="481" t="s">
        <v>410</v>
      </c>
      <c r="G60" s="482"/>
      <c r="H60" s="482"/>
      <c r="I60" s="482"/>
      <c r="J60" s="482"/>
      <c r="K60" s="482"/>
      <c r="L60" s="482"/>
      <c r="M60" s="482"/>
      <c r="N60" s="482"/>
      <c r="O60" s="483"/>
      <c r="Q60" s="21"/>
    </row>
    <row r="61" spans="3:21" ht="18.75" customHeight="1">
      <c r="C61" s="167" t="s">
        <v>288</v>
      </c>
      <c r="D61" s="282"/>
      <c r="E61" s="168"/>
      <c r="F61" s="22"/>
      <c r="G61" s="22"/>
      <c r="H61" s="23"/>
      <c r="I61" s="23"/>
      <c r="J61" s="24"/>
      <c r="K61" s="24"/>
      <c r="L61" s="25"/>
      <c r="M61" s="25"/>
      <c r="N61" s="25"/>
      <c r="O61" s="26"/>
      <c r="Q61" s="21"/>
    </row>
    <row r="62" spans="3:21" ht="18.75" customHeight="1">
      <c r="C62" s="484"/>
      <c r="D62" s="475" t="s">
        <v>225</v>
      </c>
      <c r="E62" s="476"/>
      <c r="F62" s="476"/>
      <c r="G62" s="477"/>
      <c r="H62" s="475" t="s">
        <v>242</v>
      </c>
      <c r="I62" s="477"/>
      <c r="J62" s="475" t="s">
        <v>226</v>
      </c>
      <c r="K62" s="476"/>
      <c r="L62" s="477"/>
      <c r="M62" s="475" t="s">
        <v>243</v>
      </c>
      <c r="N62" s="476"/>
      <c r="O62" s="477"/>
      <c r="Q62" s="21"/>
    </row>
    <row r="63" spans="3:21" ht="37.5" customHeight="1">
      <c r="C63" s="484"/>
      <c r="D63" s="401" t="s">
        <v>227</v>
      </c>
      <c r="E63" s="402"/>
      <c r="F63" s="402"/>
      <c r="G63" s="403"/>
      <c r="H63" s="356">
        <f>+別紙!X9</f>
        <v>130</v>
      </c>
      <c r="I63" s="216" t="s">
        <v>4</v>
      </c>
      <c r="J63" s="404" t="s">
        <v>228</v>
      </c>
      <c r="K63" s="405"/>
      <c r="L63" s="406"/>
      <c r="M63" s="485">
        <f>+別紙!X14</f>
        <v>130</v>
      </c>
      <c r="N63" s="486"/>
      <c r="O63" s="371" t="s">
        <v>4</v>
      </c>
      <c r="P63" s="151"/>
      <c r="Q63" s="116"/>
      <c r="R63" s="116"/>
      <c r="S63" s="116"/>
      <c r="T63" s="116"/>
      <c r="U63" s="116"/>
    </row>
    <row r="64" spans="3:21" ht="37.5" customHeight="1">
      <c r="C64" s="484"/>
      <c r="D64" s="401" t="s">
        <v>289</v>
      </c>
      <c r="E64" s="402"/>
      <c r="F64" s="402"/>
      <c r="G64" s="403"/>
      <c r="H64" s="356" t="str">
        <f>+別紙!X10</f>
        <v>0</v>
      </c>
      <c r="I64" s="216" t="s">
        <v>4</v>
      </c>
      <c r="J64" s="404" t="s">
        <v>229</v>
      </c>
      <c r="K64" s="405"/>
      <c r="L64" s="406"/>
      <c r="M64" s="485">
        <f>+別紙!X15</f>
        <v>130</v>
      </c>
      <c r="N64" s="486"/>
      <c r="O64" s="26" t="s">
        <v>4</v>
      </c>
      <c r="P64" s="397"/>
      <c r="Q64" s="398"/>
      <c r="R64" s="398"/>
      <c r="S64" s="398"/>
    </row>
    <row r="65" spans="1:19" ht="37.5" customHeight="1">
      <c r="C65" s="484"/>
      <c r="D65" s="401" t="s">
        <v>290</v>
      </c>
      <c r="E65" s="402"/>
      <c r="F65" s="402"/>
      <c r="G65" s="403"/>
      <c r="H65" s="356" t="str">
        <f>+別紙!X11</f>
        <v>0</v>
      </c>
      <c r="I65" s="216" t="s">
        <v>4</v>
      </c>
      <c r="J65" s="401" t="s">
        <v>230</v>
      </c>
      <c r="K65" s="402"/>
      <c r="L65" s="403"/>
      <c r="M65" s="487" t="str">
        <f>+別紙!X16</f>
        <v>0</v>
      </c>
      <c r="N65" s="488"/>
      <c r="O65" s="256" t="s">
        <v>4</v>
      </c>
      <c r="P65" s="149"/>
      <c r="Q65" s="150"/>
      <c r="R65" s="150"/>
      <c r="S65" s="150"/>
    </row>
    <row r="66" spans="1:19" ht="37.5" customHeight="1">
      <c r="C66" s="372"/>
      <c r="D66" s="401" t="s">
        <v>291</v>
      </c>
      <c r="E66" s="402"/>
      <c r="F66" s="402"/>
      <c r="G66" s="403"/>
      <c r="H66" s="356" t="str">
        <f>+別紙!X12</f>
        <v>0</v>
      </c>
      <c r="I66" s="216" t="s">
        <v>4</v>
      </c>
      <c r="J66" s="401" t="s">
        <v>411</v>
      </c>
      <c r="K66" s="402"/>
      <c r="L66" s="403"/>
      <c r="M66" s="487">
        <f>+別紙!X17</f>
        <v>130</v>
      </c>
      <c r="N66" s="488"/>
      <c r="O66" s="256" t="s">
        <v>4</v>
      </c>
      <c r="P66" s="149"/>
      <c r="Q66" s="150"/>
      <c r="R66" s="150"/>
      <c r="S66" s="150"/>
    </row>
    <row r="67" spans="1:19" ht="37.5" customHeight="1">
      <c r="C67" s="373"/>
      <c r="D67" s="401" t="s">
        <v>292</v>
      </c>
      <c r="E67" s="402"/>
      <c r="F67" s="402"/>
      <c r="G67" s="403"/>
      <c r="H67" s="356" t="str">
        <f>+別紙!X13</f>
        <v>0</v>
      </c>
      <c r="I67" s="216" t="s">
        <v>4</v>
      </c>
      <c r="J67" s="401" t="s">
        <v>403</v>
      </c>
      <c r="K67" s="402"/>
      <c r="L67" s="403"/>
      <c r="M67" s="418" t="str">
        <f>+別紙!X18</f>
        <v>0</v>
      </c>
      <c r="N67" s="419"/>
      <c r="O67" s="256" t="s">
        <v>4</v>
      </c>
      <c r="P67" s="149"/>
      <c r="Q67" s="150"/>
      <c r="R67" s="150"/>
      <c r="S67" s="150"/>
    </row>
    <row r="68" spans="1:19" ht="30" customHeight="1">
      <c r="C68" s="507" t="s">
        <v>322</v>
      </c>
      <c r="D68" s="412"/>
      <c r="E68" s="412"/>
      <c r="F68" s="412"/>
      <c r="G68" s="412"/>
      <c r="H68" s="412"/>
      <c r="I68" s="412"/>
      <c r="J68" s="273"/>
      <c r="K68" s="273"/>
      <c r="L68" s="273"/>
      <c r="M68" s="274"/>
      <c r="N68" s="274"/>
      <c r="O68" s="275"/>
      <c r="P68" s="272"/>
      <c r="Q68" s="150"/>
      <c r="R68" s="150"/>
      <c r="S68" s="150"/>
    </row>
    <row r="69" spans="1:19" ht="15" customHeight="1">
      <c r="C69" s="276"/>
      <c r="D69" s="407" t="s">
        <v>326</v>
      </c>
      <c r="E69" s="492"/>
      <c r="F69" s="492"/>
      <c r="G69" s="492"/>
      <c r="H69" s="492"/>
      <c r="I69" s="493"/>
      <c r="J69" s="407" t="s">
        <v>412</v>
      </c>
      <c r="K69" s="408"/>
      <c r="L69" s="408"/>
      <c r="M69" s="281">
        <v>122.6</v>
      </c>
      <c r="N69" s="274" t="s">
        <v>323</v>
      </c>
      <c r="O69" s="275"/>
      <c r="P69" s="272"/>
      <c r="Q69" s="150"/>
      <c r="R69" s="150"/>
      <c r="S69" s="150"/>
    </row>
    <row r="70" spans="1:19" ht="15" customHeight="1">
      <c r="C70" s="276"/>
      <c r="D70" s="494"/>
      <c r="E70" s="495"/>
      <c r="F70" s="495"/>
      <c r="G70" s="495"/>
      <c r="H70" s="495"/>
      <c r="I70" s="496"/>
      <c r="J70" s="409" t="s">
        <v>413</v>
      </c>
      <c r="K70" s="410"/>
      <c r="L70" s="410"/>
      <c r="M70" s="311">
        <f>SUM(別紙!G19:J19,別紙!N19:W19)</f>
        <v>114.48</v>
      </c>
      <c r="N70" s="278" t="s">
        <v>325</v>
      </c>
      <c r="O70" s="279"/>
      <c r="P70" s="272"/>
      <c r="Q70" s="150"/>
      <c r="R70" s="150"/>
      <c r="S70" s="150"/>
    </row>
    <row r="71" spans="1:19" ht="16.5" customHeight="1">
      <c r="C71" s="276"/>
      <c r="D71" s="411" t="s">
        <v>324</v>
      </c>
      <c r="E71" s="412"/>
      <c r="F71" s="412"/>
      <c r="G71" s="412"/>
      <c r="H71" s="412"/>
      <c r="I71" s="412"/>
      <c r="J71" s="273"/>
      <c r="K71" s="280"/>
      <c r="L71" s="273"/>
      <c r="M71" s="274"/>
      <c r="N71" s="274"/>
      <c r="O71" s="275"/>
      <c r="P71" s="272"/>
      <c r="Q71" s="150"/>
      <c r="R71" s="150"/>
      <c r="S71" s="150"/>
    </row>
    <row r="72" spans="1:19" ht="45" customHeight="1">
      <c r="C72" s="277"/>
      <c r="D72" s="413"/>
      <c r="E72" s="414"/>
      <c r="F72" s="414"/>
      <c r="G72" s="414"/>
      <c r="H72" s="414"/>
      <c r="I72" s="414"/>
      <c r="J72" s="414"/>
      <c r="K72" s="414"/>
      <c r="L72" s="414"/>
      <c r="M72" s="414"/>
      <c r="N72" s="414"/>
      <c r="O72" s="415"/>
      <c r="P72" s="272"/>
      <c r="Q72" s="377" t="s">
        <v>414</v>
      </c>
      <c r="R72" s="150"/>
      <c r="S72" s="150"/>
    </row>
    <row r="73" spans="1:19" ht="22.5" customHeight="1">
      <c r="C73" s="422" t="s">
        <v>15</v>
      </c>
      <c r="D73" s="423"/>
      <c r="E73" s="424"/>
      <c r="F73" s="489"/>
      <c r="G73" s="490"/>
      <c r="H73" s="490"/>
      <c r="I73" s="490"/>
      <c r="J73" s="490"/>
      <c r="K73" s="490"/>
      <c r="L73" s="490"/>
      <c r="M73" s="490"/>
      <c r="N73" s="490"/>
      <c r="O73" s="491"/>
    </row>
    <row r="74" spans="1:19" ht="10.15" customHeight="1">
      <c r="C74" s="374"/>
      <c r="D74" s="375"/>
      <c r="E74" s="375"/>
      <c r="F74" s="27"/>
      <c r="G74" s="27"/>
      <c r="H74" s="28"/>
      <c r="I74" s="28"/>
      <c r="J74" s="29"/>
      <c r="K74" s="29"/>
      <c r="L74" s="30"/>
      <c r="M74" s="30"/>
      <c r="N74" s="30"/>
      <c r="O74" s="28"/>
    </row>
    <row r="75" spans="1:19" ht="15" customHeight="1">
      <c r="C75" s="420" t="s">
        <v>379</v>
      </c>
      <c r="D75" s="421"/>
      <c r="E75" s="421"/>
      <c r="F75" s="421"/>
      <c r="G75" s="421"/>
      <c r="H75" s="421"/>
      <c r="I75" s="421"/>
      <c r="J75" s="421"/>
      <c r="K75" s="421"/>
      <c r="L75" s="421"/>
      <c r="M75" s="421"/>
      <c r="N75" s="421"/>
      <c r="O75" s="421"/>
    </row>
    <row r="76" spans="1:19" ht="13.5">
      <c r="C76" s="165" t="s">
        <v>180</v>
      </c>
      <c r="D76" s="375"/>
      <c r="E76" s="375"/>
      <c r="F76" s="27"/>
      <c r="G76" s="27"/>
      <c r="H76" s="28"/>
      <c r="I76" s="28"/>
      <c r="J76" s="29"/>
      <c r="K76" s="29"/>
      <c r="L76" s="30"/>
      <c r="M76" s="30"/>
      <c r="N76" s="30"/>
      <c r="O76" s="31"/>
    </row>
    <row r="77" spans="1:19" ht="15" customHeight="1">
      <c r="A77" s="17">
        <v>11</v>
      </c>
      <c r="C77" s="376"/>
      <c r="D77" s="32"/>
      <c r="E77" s="32"/>
      <c r="F77" s="32"/>
      <c r="G77" s="32"/>
      <c r="H77" s="32"/>
      <c r="I77" s="32"/>
      <c r="J77" s="32"/>
      <c r="K77" s="32"/>
      <c r="L77" s="32"/>
      <c r="M77" s="32"/>
      <c r="N77" s="32"/>
      <c r="O77" s="33"/>
    </row>
    <row r="78" spans="1:19" ht="15" customHeight="1">
      <c r="C78" s="169">
        <v>1</v>
      </c>
      <c r="D78" s="399" t="s">
        <v>415</v>
      </c>
      <c r="E78" s="399"/>
      <c r="F78" s="399"/>
      <c r="G78" s="399"/>
      <c r="H78" s="399"/>
      <c r="I78" s="399"/>
      <c r="J78" s="399"/>
      <c r="K78" s="399"/>
      <c r="L78" s="399"/>
      <c r="M78" s="399"/>
      <c r="N78" s="399"/>
      <c r="O78" s="400"/>
    </row>
    <row r="79" spans="1:19" ht="15" customHeight="1">
      <c r="C79" s="169">
        <v>2</v>
      </c>
      <c r="D79" s="399" t="s">
        <v>358</v>
      </c>
      <c r="E79" s="399"/>
      <c r="F79" s="399"/>
      <c r="G79" s="399"/>
      <c r="H79" s="399"/>
      <c r="I79" s="399"/>
      <c r="J79" s="399"/>
      <c r="K79" s="399"/>
      <c r="L79" s="399"/>
      <c r="M79" s="399"/>
      <c r="N79" s="399"/>
      <c r="O79" s="400"/>
    </row>
    <row r="80" spans="1:19" ht="15" customHeight="1">
      <c r="C80" s="169"/>
      <c r="D80" s="416" t="s">
        <v>353</v>
      </c>
      <c r="E80" s="416"/>
      <c r="F80" s="416"/>
      <c r="G80" s="416"/>
      <c r="H80" s="416"/>
      <c r="I80" s="416"/>
      <c r="J80" s="416"/>
      <c r="K80" s="416"/>
      <c r="L80" s="416"/>
      <c r="M80" s="416"/>
      <c r="N80" s="416"/>
      <c r="O80" s="417"/>
    </row>
    <row r="81" spans="3:28" ht="39" customHeight="1">
      <c r="C81" s="169"/>
      <c r="D81" s="416" t="s">
        <v>354</v>
      </c>
      <c r="E81" s="416"/>
      <c r="F81" s="416"/>
      <c r="G81" s="416"/>
      <c r="H81" s="416"/>
      <c r="I81" s="416"/>
      <c r="J81" s="416"/>
      <c r="K81" s="416"/>
      <c r="L81" s="416"/>
      <c r="M81" s="416"/>
      <c r="N81" s="416"/>
      <c r="O81" s="417"/>
    </row>
    <row r="82" spans="3:28" s="16" customFormat="1" ht="28.15" customHeight="1">
      <c r="C82" s="169">
        <v>3</v>
      </c>
      <c r="D82" s="399" t="s">
        <v>416</v>
      </c>
      <c r="E82" s="399"/>
      <c r="F82" s="399"/>
      <c r="G82" s="399"/>
      <c r="H82" s="399"/>
      <c r="I82" s="399"/>
      <c r="J82" s="399"/>
      <c r="K82" s="399"/>
      <c r="L82" s="399"/>
      <c r="M82" s="399"/>
      <c r="N82" s="399"/>
      <c r="O82" s="400"/>
    </row>
    <row r="83" spans="3:28" s="16" customFormat="1" ht="28.15" customHeight="1">
      <c r="C83" s="169">
        <v>4</v>
      </c>
      <c r="D83" s="399" t="s">
        <v>417</v>
      </c>
      <c r="E83" s="399"/>
      <c r="F83" s="399"/>
      <c r="G83" s="399"/>
      <c r="H83" s="399"/>
      <c r="I83" s="399"/>
      <c r="J83" s="399"/>
      <c r="K83" s="399"/>
      <c r="L83" s="399"/>
      <c r="M83" s="399"/>
      <c r="N83" s="399"/>
      <c r="O83" s="400"/>
    </row>
    <row r="84" spans="3:28" s="16" customFormat="1" ht="15" customHeight="1">
      <c r="C84" s="169"/>
      <c r="D84" s="170" t="s">
        <v>383</v>
      </c>
      <c r="E84" s="399" t="s">
        <v>294</v>
      </c>
      <c r="F84" s="399"/>
      <c r="G84" s="399"/>
      <c r="H84" s="399"/>
      <c r="I84" s="399"/>
      <c r="J84" s="399"/>
      <c r="K84" s="399"/>
      <c r="L84" s="399"/>
      <c r="M84" s="399"/>
      <c r="N84" s="399"/>
      <c r="O84" s="400"/>
    </row>
    <row r="85" spans="3:28" s="16" customFormat="1" ht="15" customHeight="1">
      <c r="C85" s="169"/>
      <c r="D85" s="170" t="s">
        <v>381</v>
      </c>
      <c r="E85" s="399" t="s">
        <v>390</v>
      </c>
      <c r="F85" s="399"/>
      <c r="G85" s="399"/>
      <c r="H85" s="399"/>
      <c r="I85" s="399"/>
      <c r="J85" s="399"/>
      <c r="K85" s="399"/>
      <c r="L85" s="399"/>
      <c r="M85" s="399"/>
      <c r="N85" s="399"/>
      <c r="O85" s="400"/>
      <c r="Q85" s="246" t="s">
        <v>40</v>
      </c>
      <c r="U85"/>
      <c r="V85"/>
    </row>
    <row r="86" spans="3:28" s="16" customFormat="1" ht="15" customHeight="1">
      <c r="C86" s="169"/>
      <c r="D86" s="170" t="s">
        <v>384</v>
      </c>
      <c r="E86" s="399" t="s">
        <v>391</v>
      </c>
      <c r="F86" s="399"/>
      <c r="G86" s="399"/>
      <c r="H86" s="399"/>
      <c r="I86" s="399"/>
      <c r="J86" s="399"/>
      <c r="K86" s="399"/>
      <c r="L86" s="399"/>
      <c r="M86" s="399"/>
      <c r="N86" s="399"/>
      <c r="O86" s="400"/>
      <c r="Q86" s="246" t="s">
        <v>41</v>
      </c>
      <c r="R86" s="1"/>
      <c r="T86" s="2"/>
      <c r="U86" s="2"/>
    </row>
    <row r="87" spans="3:28" s="16" customFormat="1" ht="15" customHeight="1">
      <c r="C87" s="169"/>
      <c r="D87" s="170" t="s">
        <v>385</v>
      </c>
      <c r="E87" s="399" t="s">
        <v>392</v>
      </c>
      <c r="F87" s="399"/>
      <c r="G87" s="399"/>
      <c r="H87" s="399"/>
      <c r="I87" s="399"/>
      <c r="J87" s="399"/>
      <c r="K87" s="399"/>
      <c r="L87" s="399"/>
      <c r="M87" s="399"/>
      <c r="N87" s="399"/>
      <c r="O87" s="400"/>
      <c r="Q87" s="246" t="s">
        <v>42</v>
      </c>
      <c r="R87" s="1"/>
      <c r="T87" s="2"/>
      <c r="U87" s="2"/>
    </row>
    <row r="88" spans="3:28" s="16" customFormat="1" ht="15" customHeight="1">
      <c r="C88" s="169"/>
      <c r="D88" s="170" t="s">
        <v>386</v>
      </c>
      <c r="E88" s="399" t="s">
        <v>393</v>
      </c>
      <c r="F88" s="399"/>
      <c r="G88" s="399"/>
      <c r="H88" s="399"/>
      <c r="I88" s="399"/>
      <c r="J88" s="399"/>
      <c r="K88" s="399"/>
      <c r="L88" s="399"/>
      <c r="M88" s="399"/>
      <c r="N88" s="399"/>
      <c r="O88" s="400"/>
      <c r="Q88" s="246" t="s">
        <v>44</v>
      </c>
      <c r="T88" s="2"/>
      <c r="U88" s="2"/>
    </row>
    <row r="89" spans="3:28" s="16" customFormat="1" ht="15" customHeight="1">
      <c r="C89" s="169"/>
      <c r="D89" s="170" t="s">
        <v>387</v>
      </c>
      <c r="E89" s="399" t="s">
        <v>238</v>
      </c>
      <c r="F89" s="399"/>
      <c r="G89" s="399"/>
      <c r="H89" s="399"/>
      <c r="I89" s="399"/>
      <c r="J89" s="399"/>
      <c r="K89" s="399"/>
      <c r="L89" s="399"/>
      <c r="M89" s="399"/>
      <c r="N89" s="399"/>
      <c r="O89" s="400"/>
      <c r="Q89" s="246" t="s">
        <v>43</v>
      </c>
      <c r="T89" s="2"/>
      <c r="U89" s="2"/>
    </row>
    <row r="90" spans="3:28" s="16" customFormat="1" ht="15" customHeight="1">
      <c r="C90" s="169"/>
      <c r="D90" s="170" t="s">
        <v>388</v>
      </c>
      <c r="E90" s="399" t="s">
        <v>394</v>
      </c>
      <c r="F90" s="399"/>
      <c r="G90" s="399"/>
      <c r="H90" s="399"/>
      <c r="I90" s="399"/>
      <c r="J90" s="399"/>
      <c r="K90" s="399"/>
      <c r="L90" s="399"/>
      <c r="M90" s="399"/>
      <c r="N90" s="399"/>
      <c r="O90" s="400"/>
      <c r="R90" s="36"/>
      <c r="T90" s="2"/>
      <c r="U90" s="2"/>
    </row>
    <row r="91" spans="3:28" s="16" customFormat="1" ht="15" customHeight="1">
      <c r="C91" s="169"/>
      <c r="D91" s="170" t="s">
        <v>389</v>
      </c>
      <c r="E91" s="399" t="s">
        <v>395</v>
      </c>
      <c r="F91" s="399"/>
      <c r="G91" s="399"/>
      <c r="H91" s="399"/>
      <c r="I91" s="399"/>
      <c r="J91" s="399"/>
      <c r="K91" s="399"/>
      <c r="L91" s="399"/>
      <c r="M91" s="399"/>
      <c r="N91" s="399"/>
      <c r="O91" s="400"/>
      <c r="Q91" s="19"/>
      <c r="R91" s="19"/>
      <c r="S91" s="19"/>
      <c r="T91" s="19"/>
      <c r="U91" s="19"/>
      <c r="V91" s="19"/>
      <c r="W91" s="19"/>
      <c r="X91" s="19"/>
      <c r="Y91" s="19"/>
      <c r="Z91" s="19"/>
    </row>
    <row r="92" spans="3:28" s="16" customFormat="1" ht="15" customHeight="1">
      <c r="C92" s="169"/>
      <c r="D92" s="170" t="s">
        <v>382</v>
      </c>
      <c r="E92" s="399" t="s">
        <v>396</v>
      </c>
      <c r="F92" s="399"/>
      <c r="G92" s="399"/>
      <c r="H92" s="399"/>
      <c r="I92" s="399"/>
      <c r="J92" s="399"/>
      <c r="K92" s="399"/>
      <c r="L92" s="399"/>
      <c r="M92" s="399"/>
      <c r="N92" s="399"/>
      <c r="O92" s="400"/>
      <c r="Q92" s="211"/>
      <c r="R92" s="211"/>
      <c r="S92" s="211"/>
      <c r="T92" s="211"/>
      <c r="U92" s="211"/>
      <c r="V92" s="211"/>
      <c r="W92" s="211"/>
      <c r="X92" s="211"/>
      <c r="Y92" s="211"/>
      <c r="Z92" s="211"/>
      <c r="AA92"/>
    </row>
    <row r="93" spans="3:28" s="16" customFormat="1" ht="15" customHeight="1">
      <c r="C93" s="169"/>
      <c r="D93" s="170" t="s">
        <v>233</v>
      </c>
      <c r="E93" s="399" t="s">
        <v>239</v>
      </c>
      <c r="F93" s="399"/>
      <c r="G93" s="399"/>
      <c r="H93" s="399"/>
      <c r="I93" s="399"/>
      <c r="J93" s="399"/>
      <c r="K93" s="399"/>
      <c r="L93" s="399"/>
      <c r="M93" s="399"/>
      <c r="N93" s="399"/>
      <c r="O93" s="400"/>
      <c r="Q93" s="3"/>
      <c r="R93" s="3"/>
      <c r="S93" s="3"/>
      <c r="T93" s="3"/>
      <c r="U93" s="3"/>
      <c r="V93" s="3"/>
      <c r="W93" s="3"/>
      <c r="X93" s="3"/>
      <c r="Y93" s="3"/>
      <c r="AA93" s="89"/>
    </row>
    <row r="94" spans="3:28" s="16" customFormat="1" ht="28.15" customHeight="1">
      <c r="C94" s="169"/>
      <c r="D94" s="170" t="s">
        <v>234</v>
      </c>
      <c r="E94" s="399" t="s">
        <v>377</v>
      </c>
      <c r="F94" s="399"/>
      <c r="G94" s="399"/>
      <c r="H94" s="399"/>
      <c r="I94" s="399"/>
      <c r="J94" s="399"/>
      <c r="K94" s="399"/>
      <c r="L94" s="399"/>
      <c r="M94" s="399"/>
      <c r="N94" s="399"/>
      <c r="O94" s="400"/>
      <c r="Q94" s="3"/>
      <c r="R94" s="3"/>
      <c r="S94" s="3"/>
      <c r="T94" s="3"/>
      <c r="U94" s="89"/>
      <c r="V94" s="3"/>
      <c r="W94" s="3"/>
      <c r="X94" s="3"/>
      <c r="Y94" s="3"/>
      <c r="AA94" s="89"/>
    </row>
    <row r="95" spans="3:28" s="16" customFormat="1" ht="15" customHeight="1">
      <c r="C95" s="169"/>
      <c r="D95" s="170" t="s">
        <v>235</v>
      </c>
      <c r="E95" s="399" t="s">
        <v>240</v>
      </c>
      <c r="F95" s="399"/>
      <c r="G95" s="399"/>
      <c r="H95" s="399"/>
      <c r="I95" s="399"/>
      <c r="J95" s="399"/>
      <c r="K95" s="399"/>
      <c r="L95" s="399"/>
      <c r="M95" s="399"/>
      <c r="N95" s="399"/>
      <c r="O95" s="400"/>
      <c r="Q95" s="89"/>
      <c r="R95" s="3"/>
      <c r="S95" s="3"/>
      <c r="T95" s="3"/>
      <c r="U95" s="3"/>
      <c r="V95" s="3"/>
      <c r="W95" s="3"/>
      <c r="X95" s="3"/>
      <c r="Y95" s="3"/>
      <c r="AA95" s="89"/>
      <c r="AB95" s="212"/>
    </row>
    <row r="96" spans="3:28" s="16" customFormat="1" ht="28.15" customHeight="1">
      <c r="C96" s="169"/>
      <c r="D96" s="170" t="s">
        <v>236</v>
      </c>
      <c r="E96" s="399" t="s">
        <v>378</v>
      </c>
      <c r="F96" s="399"/>
      <c r="G96" s="399"/>
      <c r="H96" s="399"/>
      <c r="I96" s="399"/>
      <c r="J96" s="399"/>
      <c r="K96" s="399"/>
      <c r="L96" s="399"/>
      <c r="M96" s="399"/>
      <c r="N96" s="399"/>
      <c r="O96" s="400"/>
      <c r="Q96" s="3"/>
      <c r="R96" s="3"/>
      <c r="S96" s="3"/>
      <c r="T96" s="3"/>
      <c r="U96" s="89"/>
      <c r="V96" s="3"/>
      <c r="W96" s="3"/>
      <c r="X96" s="3"/>
      <c r="Y96" s="3"/>
      <c r="Z96" s="3"/>
      <c r="AA96" s="89"/>
    </row>
    <row r="97" spans="1:27" ht="28.15" customHeight="1">
      <c r="A97" s="16"/>
      <c r="B97" s="16"/>
      <c r="C97" s="169"/>
      <c r="D97" s="170" t="s">
        <v>237</v>
      </c>
      <c r="E97" s="399" t="s">
        <v>241</v>
      </c>
      <c r="F97" s="399"/>
      <c r="G97" s="399"/>
      <c r="H97" s="399"/>
      <c r="I97" s="399"/>
      <c r="J97" s="399"/>
      <c r="K97" s="399"/>
      <c r="L97" s="399"/>
      <c r="M97" s="399"/>
      <c r="N97" s="399"/>
      <c r="O97" s="400"/>
      <c r="Q97" s="3"/>
      <c r="R97" s="3"/>
      <c r="S97" s="3"/>
      <c r="T97" s="3"/>
      <c r="U97" s="3"/>
      <c r="V97" s="3"/>
      <c r="W97" s="3"/>
      <c r="X97" s="3"/>
      <c r="Y97" s="3"/>
      <c r="Z97" s="3"/>
      <c r="AA97" s="3"/>
    </row>
    <row r="98" spans="1:27" ht="28.15" customHeight="1">
      <c r="A98" s="16"/>
      <c r="B98" s="16"/>
      <c r="C98" s="169">
        <v>5</v>
      </c>
      <c r="D98" s="399" t="s">
        <v>360</v>
      </c>
      <c r="E98" s="399"/>
      <c r="F98" s="399"/>
      <c r="G98" s="399"/>
      <c r="H98" s="399"/>
      <c r="I98" s="399"/>
      <c r="J98" s="399"/>
      <c r="K98" s="399"/>
      <c r="L98" s="399"/>
      <c r="M98" s="399"/>
      <c r="N98" s="399"/>
      <c r="O98" s="400"/>
      <c r="Q98" s="3"/>
      <c r="R98" s="3"/>
      <c r="S98" s="3"/>
      <c r="T98" s="3"/>
      <c r="U98" s="3"/>
      <c r="V98" s="3"/>
      <c r="W98" s="3"/>
      <c r="X98" s="3"/>
      <c r="Y98" s="3"/>
      <c r="Z98" s="3"/>
      <c r="AA98" s="3"/>
    </row>
    <row r="99" spans="1:27" ht="66" customHeight="1">
      <c r="A99" s="16"/>
      <c r="B99" s="16"/>
      <c r="C99" s="169">
        <v>6</v>
      </c>
      <c r="D99" s="416" t="s">
        <v>418</v>
      </c>
      <c r="E99" s="416"/>
      <c r="F99" s="416"/>
      <c r="G99" s="416"/>
      <c r="H99" s="416"/>
      <c r="I99" s="416"/>
      <c r="J99" s="416"/>
      <c r="K99" s="416"/>
      <c r="L99" s="416"/>
      <c r="M99" s="416"/>
      <c r="N99" s="416"/>
      <c r="O99" s="417"/>
      <c r="Q99" s="3"/>
      <c r="R99" s="3"/>
      <c r="S99" s="3"/>
      <c r="T99" s="3"/>
      <c r="U99" s="3"/>
      <c r="V99" s="3"/>
      <c r="W99" s="3"/>
      <c r="X99" s="3"/>
      <c r="Y99" s="3"/>
      <c r="Z99" s="3"/>
      <c r="AA99" s="3"/>
    </row>
    <row r="100" spans="1:27" ht="15" customHeight="1">
      <c r="A100" s="16"/>
      <c r="B100" s="16"/>
      <c r="C100" s="169">
        <v>7</v>
      </c>
      <c r="D100" s="399" t="s">
        <v>359</v>
      </c>
      <c r="E100" s="399"/>
      <c r="F100" s="399"/>
      <c r="G100" s="399"/>
      <c r="H100" s="399"/>
      <c r="I100" s="399"/>
      <c r="J100" s="399"/>
      <c r="K100" s="399"/>
      <c r="L100" s="399"/>
      <c r="M100" s="399"/>
      <c r="N100" s="399"/>
      <c r="O100" s="400"/>
      <c r="Q100"/>
      <c r="R100"/>
      <c r="S100"/>
      <c r="T100"/>
      <c r="U100"/>
      <c r="V100"/>
      <c r="W100"/>
      <c r="X100"/>
      <c r="Y100"/>
      <c r="Z100"/>
    </row>
    <row r="101" spans="1:27" ht="13.15" customHeight="1">
      <c r="C101" s="171"/>
      <c r="D101" s="34"/>
      <c r="E101" s="34"/>
      <c r="F101" s="34"/>
      <c r="G101" s="34"/>
      <c r="H101" s="34"/>
      <c r="I101" s="34"/>
      <c r="J101" s="34"/>
      <c r="K101" s="34"/>
      <c r="L101" s="34"/>
      <c r="M101" s="34"/>
      <c r="N101" s="34"/>
      <c r="O101" s="35"/>
      <c r="Q101" s="247" t="s">
        <v>45</v>
      </c>
      <c r="R101" s="247" t="s">
        <v>80</v>
      </c>
      <c r="S101"/>
      <c r="T101"/>
      <c r="U101"/>
      <c r="V101"/>
      <c r="W101"/>
      <c r="X101"/>
      <c r="Y101"/>
      <c r="Z101"/>
    </row>
    <row r="102" spans="1:27" ht="13.5">
      <c r="Q102" s="247" t="s">
        <v>78</v>
      </c>
      <c r="R102" s="247" t="s">
        <v>205</v>
      </c>
      <c r="S102"/>
      <c r="T102"/>
      <c r="U102"/>
      <c r="V102"/>
      <c r="W102"/>
      <c r="X102"/>
      <c r="Y102"/>
      <c r="Z102"/>
    </row>
    <row r="103" spans="1:27" ht="13.5">
      <c r="Q103" s="247"/>
      <c r="R103"/>
      <c r="S103"/>
      <c r="T103"/>
      <c r="U103"/>
      <c r="V103"/>
      <c r="W103"/>
      <c r="X103"/>
      <c r="Y103"/>
      <c r="Z103"/>
    </row>
    <row r="104" spans="1:27" ht="13.5">
      <c r="Q104" s="247" t="s">
        <v>89</v>
      </c>
      <c r="R104"/>
    </row>
    <row r="105" spans="1:27" ht="13.5">
      <c r="Q105" s="247" t="s">
        <v>90</v>
      </c>
      <c r="R105"/>
    </row>
    <row r="106" spans="1:27" ht="13.5">
      <c r="Q106" s="247" t="s">
        <v>91</v>
      </c>
      <c r="R106"/>
    </row>
    <row r="107" spans="1:27" ht="13.5">
      <c r="Q107" s="247" t="s">
        <v>92</v>
      </c>
      <c r="R107"/>
    </row>
    <row r="108" spans="1:27" ht="13.5">
      <c r="Q108" s="247" t="s">
        <v>93</v>
      </c>
      <c r="R108"/>
    </row>
    <row r="109" spans="1:27" ht="13.5">
      <c r="Q109" s="247" t="s">
        <v>94</v>
      </c>
    </row>
    <row r="110" spans="1:27" ht="13.5">
      <c r="Q110" s="247" t="s">
        <v>95</v>
      </c>
    </row>
    <row r="111" spans="1:27" ht="13.5">
      <c r="Q111" s="247" t="s">
        <v>96</v>
      </c>
    </row>
    <row r="112" spans="1:27" ht="13.5">
      <c r="Q112" s="247" t="s">
        <v>97</v>
      </c>
    </row>
    <row r="113" spans="17:17" ht="13.5">
      <c r="Q113" s="247" t="s">
        <v>100</v>
      </c>
    </row>
    <row r="114" spans="17:17" ht="13.5">
      <c r="Q114" s="247" t="s">
        <v>101</v>
      </c>
    </row>
    <row r="115" spans="17:17" ht="13.5">
      <c r="Q115" s="247" t="s">
        <v>102</v>
      </c>
    </row>
    <row r="116" spans="17:17" ht="13.5">
      <c r="Q116" s="247" t="s">
        <v>103</v>
      </c>
    </row>
    <row r="117" spans="17:17" ht="13.5">
      <c r="Q117" s="247" t="s">
        <v>104</v>
      </c>
    </row>
    <row r="118" spans="17:17" ht="13.5">
      <c r="Q118" s="247" t="s">
        <v>105</v>
      </c>
    </row>
    <row r="119" spans="17:17" ht="13.5">
      <c r="Q119" s="247" t="s">
        <v>98</v>
      </c>
    </row>
    <row r="120" spans="17:17" ht="13.5">
      <c r="Q120" s="247" t="s">
        <v>106</v>
      </c>
    </row>
    <row r="121" spans="17:17" ht="13.5">
      <c r="Q121" s="247" t="s">
        <v>107</v>
      </c>
    </row>
    <row r="122" spans="17:17" ht="13.5">
      <c r="Q122" s="247" t="s">
        <v>108</v>
      </c>
    </row>
    <row r="123" spans="17:17" ht="13.5">
      <c r="Q123" s="247" t="s">
        <v>109</v>
      </c>
    </row>
    <row r="124" spans="17:17" ht="13.5">
      <c r="Q124" s="247" t="s">
        <v>110</v>
      </c>
    </row>
    <row r="125" spans="17:17" ht="13.5">
      <c r="Q125" s="247" t="s">
        <v>111</v>
      </c>
    </row>
    <row r="126" spans="17:17" ht="13.5">
      <c r="Q126" s="247" t="s">
        <v>112</v>
      </c>
    </row>
    <row r="127" spans="17:17" ht="13.5">
      <c r="Q127" s="247" t="s">
        <v>113</v>
      </c>
    </row>
    <row r="128" spans="17:17" ht="13.5">
      <c r="Q128" s="247" t="s">
        <v>114</v>
      </c>
    </row>
    <row r="129" spans="17:17" ht="13.5">
      <c r="Q129" s="247" t="s">
        <v>115</v>
      </c>
    </row>
    <row r="130" spans="17:17" ht="13.5">
      <c r="Q130" s="247" t="s">
        <v>116</v>
      </c>
    </row>
    <row r="131" spans="17:17" ht="13.5">
      <c r="Q131" s="247" t="s">
        <v>99</v>
      </c>
    </row>
    <row r="132" spans="17:17" ht="13.5">
      <c r="Q132" s="247" t="s">
        <v>117</v>
      </c>
    </row>
    <row r="133" spans="17:17" ht="13.5">
      <c r="Q133" s="247" t="s">
        <v>118</v>
      </c>
    </row>
    <row r="134" spans="17:17" ht="13.5">
      <c r="Q134" s="247" t="s">
        <v>119</v>
      </c>
    </row>
    <row r="135" spans="17:17" ht="13.5">
      <c r="Q135" s="247" t="s">
        <v>120</v>
      </c>
    </row>
    <row r="136" spans="17:17" ht="13.5">
      <c r="Q136" s="247" t="s">
        <v>121</v>
      </c>
    </row>
    <row r="137" spans="17:17" ht="13.5">
      <c r="Q137" s="247" t="s">
        <v>122</v>
      </c>
    </row>
    <row r="138" spans="17:17" ht="13.5">
      <c r="Q138" s="248" t="s">
        <v>123</v>
      </c>
    </row>
    <row r="139" spans="17:17" ht="13.5">
      <c r="Q139" s="248" t="s">
        <v>124</v>
      </c>
    </row>
    <row r="140" spans="17:17" ht="13.5">
      <c r="Q140" s="248" t="s">
        <v>125</v>
      </c>
    </row>
    <row r="141" spans="17:17" ht="13.5">
      <c r="Q141" s="248" t="s">
        <v>126</v>
      </c>
    </row>
    <row r="142" spans="17:17" ht="13.5">
      <c r="Q142" s="248" t="s">
        <v>127</v>
      </c>
    </row>
    <row r="143" spans="17:17" ht="13.5">
      <c r="Q143" s="248" t="s">
        <v>128</v>
      </c>
    </row>
    <row r="144" spans="17:17" ht="13.5">
      <c r="Q144" s="248" t="s">
        <v>335</v>
      </c>
    </row>
    <row r="145" spans="17:17" ht="13.5">
      <c r="Q145" s="248" t="s">
        <v>336</v>
      </c>
    </row>
    <row r="146" spans="17:17" ht="13.5">
      <c r="Q146" s="248" t="s">
        <v>337</v>
      </c>
    </row>
    <row r="147" spans="17:17">
      <c r="Q147" s="246"/>
    </row>
    <row r="148" spans="17:17" ht="13.5">
      <c r="Q148" s="247" t="s">
        <v>132</v>
      </c>
    </row>
    <row r="149" spans="17:17">
      <c r="Q149" s="246" t="s">
        <v>129</v>
      </c>
    </row>
    <row r="150" spans="17:17">
      <c r="Q150" s="16" t="s">
        <v>131</v>
      </c>
    </row>
  </sheetData>
  <sheetProtection algorithmName="SHA-512" hashValue="+4JoxV1C4JU8hOqQ+0ddrcgWPSIaVYVwSEk/jWGWfuL/MqVtBCACRoBLnaTdopey+fbjGehpuPL/68f9f2nQwA==" saltValue="ak2vVEW2d0Ks2tAyI2yccg==" spinCount="100000" sheet="1" objects="1" scenarios="1"/>
  <mergeCells count="95">
    <mergeCell ref="D69:I70"/>
    <mergeCell ref="C24:D24"/>
    <mergeCell ref="C17:R17"/>
    <mergeCell ref="C20:D20"/>
    <mergeCell ref="C21:D21"/>
    <mergeCell ref="C22:D22"/>
    <mergeCell ref="C23:D23"/>
    <mergeCell ref="D66:G66"/>
    <mergeCell ref="D67:G67"/>
    <mergeCell ref="J67:L67"/>
    <mergeCell ref="M66:N66"/>
    <mergeCell ref="C68:I68"/>
    <mergeCell ref="F58:O58"/>
    <mergeCell ref="F59:O59"/>
    <mergeCell ref="C47:E48"/>
    <mergeCell ref="M27:M28"/>
    <mergeCell ref="E89:O89"/>
    <mergeCell ref="J62:L62"/>
    <mergeCell ref="C60:E60"/>
    <mergeCell ref="F60:O60"/>
    <mergeCell ref="H62:I62"/>
    <mergeCell ref="M62:O62"/>
    <mergeCell ref="C62:C65"/>
    <mergeCell ref="M63:N63"/>
    <mergeCell ref="M64:N64"/>
    <mergeCell ref="D65:G65"/>
    <mergeCell ref="J65:L65"/>
    <mergeCell ref="M65:N65"/>
    <mergeCell ref="D62:G62"/>
    <mergeCell ref="J63:L63"/>
    <mergeCell ref="D63:G63"/>
    <mergeCell ref="F73:O73"/>
    <mergeCell ref="D83:O83"/>
    <mergeCell ref="C49:E50"/>
    <mergeCell ref="J39:O39"/>
    <mergeCell ref="C31:O32"/>
    <mergeCell ref="L34:O34"/>
    <mergeCell ref="C45:O45"/>
    <mergeCell ref="M48:O48"/>
    <mergeCell ref="N49:O49"/>
    <mergeCell ref="F47:L48"/>
    <mergeCell ref="F49:K50"/>
    <mergeCell ref="C36:F36"/>
    <mergeCell ref="F52:I52"/>
    <mergeCell ref="L52:O52"/>
    <mergeCell ref="F53:H53"/>
    <mergeCell ref="I53:K53"/>
    <mergeCell ref="L53:M53"/>
    <mergeCell ref="M47:O47"/>
    <mergeCell ref="J40:O40"/>
    <mergeCell ref="L42:O42"/>
    <mergeCell ref="M50:N50"/>
    <mergeCell ref="C29:O29"/>
    <mergeCell ref="D100:O100"/>
    <mergeCell ref="C75:O75"/>
    <mergeCell ref="C73:E73"/>
    <mergeCell ref="D98:O98"/>
    <mergeCell ref="E96:O96"/>
    <mergeCell ref="E90:O90"/>
    <mergeCell ref="E93:O93"/>
    <mergeCell ref="E95:O95"/>
    <mergeCell ref="E87:O87"/>
    <mergeCell ref="E92:O92"/>
    <mergeCell ref="E97:O97"/>
    <mergeCell ref="D82:O82"/>
    <mergeCell ref="E94:O94"/>
    <mergeCell ref="E91:O91"/>
    <mergeCell ref="D99:O99"/>
    <mergeCell ref="E88:O88"/>
    <mergeCell ref="P64:S64"/>
    <mergeCell ref="D78:O78"/>
    <mergeCell ref="E85:O85"/>
    <mergeCell ref="E86:O86"/>
    <mergeCell ref="D79:O79"/>
    <mergeCell ref="D64:G64"/>
    <mergeCell ref="J64:L64"/>
    <mergeCell ref="E84:O84"/>
    <mergeCell ref="J69:L69"/>
    <mergeCell ref="J70:L70"/>
    <mergeCell ref="D71:I71"/>
    <mergeCell ref="D72:O72"/>
    <mergeCell ref="D80:O80"/>
    <mergeCell ref="D81:O81"/>
    <mergeCell ref="J66:L66"/>
    <mergeCell ref="M67:N67"/>
    <mergeCell ref="F54:H54"/>
    <mergeCell ref="I54:K54"/>
    <mergeCell ref="L54:M54"/>
    <mergeCell ref="D55:E56"/>
    <mergeCell ref="F55:H55"/>
    <mergeCell ref="I55:K55"/>
    <mergeCell ref="L55:M55"/>
    <mergeCell ref="F56:H56"/>
    <mergeCell ref="I56:K56"/>
    <mergeCell ref="L56:M56"/>
  </mergeCells>
  <phoneticPr fontId="3"/>
  <dataValidations count="3">
    <dataValidation type="list" allowBlank="1" showInputMessage="1" showErrorMessage="1" sqref="C36">
      <formula1>$Q$85:$Q$89</formula1>
    </dataValidation>
    <dataValidation type="list" allowBlank="1" showInputMessage="1" showErrorMessage="1" sqref="N28:O28">
      <formula1>$Q$149:$Q$150</formula1>
    </dataValidation>
    <dataValidation type="list" allowBlank="1" showInputMessage="1" showErrorMessage="1" sqref="F52:I52">
      <formula1>$Q$104:$Q$146</formula1>
    </dataValidation>
  </dataValidations>
  <printOptions horizontalCentered="1"/>
  <pageMargins left="0.6692913385826772" right="0.62992125984251968" top="0.55118110236220474" bottom="0.55118110236220474" header="0" footer="0.51181102362204722"/>
  <pageSetup paperSize="9" scale="83" fitToHeight="2" orientation="portrait" r:id="rId1"/>
  <headerFooter alignWithMargins="0"/>
  <rowBreaks count="1" manualBreakCount="1">
    <brk id="74" min="2" max="14"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1"/>
      <c r="AA6" s="81"/>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256</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742wkcvGknnm3QVQrlVJTxdTZopdomK+PbdfuleOa2/E1ueAoaa577JDkdJlTCxYu0wy0TGzshrZLMwwdop10w==" saltValue="wnKte4SbKDBZj94QBcHN/g=="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257</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a3il+KJ6IbU+5VmdufBskzKCUsLz7R03Nru/7x+X4gRBNVn4a8k+AUNHtM07HTzVFZ0sbPK5FSuKwqkO8MGINg==" saltValue="Iopc/JTUonaDdX88x2TGzw=="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27"/>
      <c r="AC6" s="148"/>
      <c r="AD6" s="148"/>
      <c r="AE6" s="148"/>
      <c r="AF6" s="148"/>
      <c r="AG6" s="148"/>
      <c r="AH6" s="148"/>
      <c r="AI6" s="148"/>
      <c r="AJ6" s="148"/>
      <c r="AK6" s="148"/>
      <c r="AL6" s="148"/>
      <c r="AM6" s="148"/>
      <c r="AN6" s="148"/>
      <c r="AO6" s="148"/>
      <c r="AP6" s="148"/>
      <c r="AQ6" s="148"/>
      <c r="AR6" s="148"/>
      <c r="AS6" s="148"/>
      <c r="AT6" s="148"/>
      <c r="AU6" s="148"/>
      <c r="AV6" s="148"/>
      <c r="AW6" s="382"/>
    </row>
    <row r="7" spans="2:49" ht="28.15" customHeight="1" thickBot="1">
      <c r="B7" s="548" t="s">
        <v>278</v>
      </c>
      <c r="C7" s="549"/>
      <c r="D7" s="545" t="s">
        <v>258</v>
      </c>
      <c r="E7" s="546"/>
      <c r="F7" s="546"/>
      <c r="G7" s="546"/>
      <c r="H7" s="546"/>
      <c r="I7" s="547"/>
      <c r="J7" s="132"/>
      <c r="K7" s="51"/>
      <c r="L7" s="145"/>
      <c r="M7" s="127"/>
      <c r="N7" s="127"/>
      <c r="O7" s="127"/>
      <c r="P7" s="127"/>
      <c r="Q7" s="127"/>
      <c r="R7" s="127"/>
      <c r="S7" s="127"/>
      <c r="T7" s="127"/>
      <c r="U7" s="127"/>
      <c r="V7" s="127"/>
      <c r="W7" s="258"/>
      <c r="X7" s="258"/>
      <c r="Y7" s="127"/>
      <c r="Z7" s="127"/>
      <c r="AA7" s="127"/>
      <c r="AB7" s="127"/>
      <c r="AC7" s="148"/>
      <c r="AD7" s="148"/>
      <c r="AE7" s="148"/>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xN1OEdBnC2/dE24gMaGbKR0EuEViyjS4QSvG5BWaQvhTni6j198CmIv5ONWqveDYe9Dcr4lKMKydO0WlcuUteg==" saltValue="p2L4CBlLqgXtY5L+idCGzQ=="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259</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vwKNQIZrT3/WHF+VH+HPu41nYMs5SRcws/rzZKrPAE6SLaqGYBUR0jux9wXPGDXijKbU4qsElhItScduM7rJqQ==" saltValue="7jCLk/3SFNyFfktXH5wed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260</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kbMrFkTggtfK+GnpaRa7yccDA812wSzFvVhfTDR28lmNBrBlIfXZ/18PH1s2lKDMp0oJnOQ+7PcMou27M2DlA==" saltValue="QUFWD+Js3hdRJcP4GwUvtQ=="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261</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XAR7DErLvcMg0if9SX0jZVjg9wJbAG0mztpK7kMCb9vz6v/H81E/9C7f2Nj5ZTm6ekDz50vRKqoacd3nrsC3w==" saltValue="vhZqQw4u0HBlQtZDu9ENh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262</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45GbQmXN02pxwM9ZBLSOZqElmw+ePOfJFiiy1keuUgzX9UkPc1bZZAakQ/Fxru5GM8GG/zwX+OniCW0K/NdAZw==" saltValue="rCjdPaKt9bTv1ngoylDuc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中間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263</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g1mCit35Ka3TLifTR867JdhvumE4UrUKewtgavYktQFHSadT82Q/v1pzgBfXaxmLwOb9MK6PnbXcjGAbqVcw==" saltValue="hLZ7pLRANJ/DYFRBOyBRsQ=="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73</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75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306</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13</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13</v>
      </c>
      <c r="AS18" s="586" t="s">
        <v>139</v>
      </c>
      <c r="AT18" s="587"/>
      <c r="AU18" s="223"/>
      <c r="AV18" s="42" t="s">
        <v>13</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187</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13</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141</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13</v>
      </c>
      <c r="U27" s="62"/>
      <c r="V27" s="62"/>
      <c r="Y27" s="60" t="s">
        <v>30</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144</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13</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146</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13</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mtSe3wHdv8XjGfXhjbeCk57t+K3C7rz9ZpEvQHGHnFSgp1gwwyWF1/Z8YSZ60G6vsRtfuDibzToDYv2VnJCog==" saltValue="XIe5qT8zH/G2yD31HGywgQ==" spinCount="100000" sheet="1" objects="1" scenarios="1"/>
  <mergeCells count="113">
    <mergeCell ref="AW18:AW20"/>
    <mergeCell ref="B2:J3"/>
    <mergeCell ref="AB3:AD3"/>
    <mergeCell ref="AP3:AR4"/>
    <mergeCell ref="AS3:AT3"/>
    <mergeCell ref="AS4:AT4"/>
    <mergeCell ref="Z5:AD5"/>
    <mergeCell ref="AF5:AU5"/>
    <mergeCell ref="B7:C7"/>
    <mergeCell ref="D7:I7"/>
    <mergeCell ref="S7:V7"/>
    <mergeCell ref="C8:K8"/>
    <mergeCell ref="AI8:AN8"/>
    <mergeCell ref="F9:I9"/>
    <mergeCell ref="AE9:AE14"/>
    <mergeCell ref="AH9:AM9"/>
    <mergeCell ref="G11:I11"/>
    <mergeCell ref="M11:M24"/>
    <mergeCell ref="Q11:T11"/>
    <mergeCell ref="AI11:AN11"/>
    <mergeCell ref="F12:H12"/>
    <mergeCell ref="P12:S12"/>
    <mergeCell ref="AH12:AM12"/>
    <mergeCell ref="G14:I14"/>
    <mergeCell ref="Q14:T14"/>
    <mergeCell ref="AI14:AN14"/>
    <mergeCell ref="F15:H15"/>
    <mergeCell ref="P15:S15"/>
    <mergeCell ref="AH15:AM15"/>
    <mergeCell ref="P16:AB16"/>
    <mergeCell ref="AS16:AT16"/>
    <mergeCell ref="Q17:T17"/>
    <mergeCell ref="U17:X17"/>
    <mergeCell ref="Z17:AB17"/>
    <mergeCell ref="AE17:AE21"/>
    <mergeCell ref="AI17:AL17"/>
    <mergeCell ref="AO17:AP17"/>
    <mergeCell ref="AS17:AT17"/>
    <mergeCell ref="P18:S18"/>
    <mergeCell ref="Y18:AA18"/>
    <mergeCell ref="AH18:AK18"/>
    <mergeCell ref="AS18:AT18"/>
    <mergeCell ref="Q20:T20"/>
    <mergeCell ref="Z20:AB20"/>
    <mergeCell ref="AO20:AP20"/>
    <mergeCell ref="B21:J22"/>
    <mergeCell ref="P21:S21"/>
    <mergeCell ref="Y21:AA21"/>
    <mergeCell ref="P22:V22"/>
    <mergeCell ref="AS24:AU24"/>
    <mergeCell ref="B25:C25"/>
    <mergeCell ref="D25:F25"/>
    <mergeCell ref="H25:I25"/>
    <mergeCell ref="B23:C23"/>
    <mergeCell ref="D23:G23"/>
    <mergeCell ref="H23:J23"/>
    <mergeCell ref="Q23:T23"/>
    <mergeCell ref="U23:X23"/>
    <mergeCell ref="AT23:AV23"/>
    <mergeCell ref="B28:C28"/>
    <mergeCell ref="D28:F28"/>
    <mergeCell ref="H28:I28"/>
    <mergeCell ref="Y28:Z28"/>
    <mergeCell ref="B24:C24"/>
    <mergeCell ref="D24:F24"/>
    <mergeCell ref="H24:I24"/>
    <mergeCell ref="P24:S24"/>
    <mergeCell ref="AA28:AE28"/>
    <mergeCell ref="AT26:AV26"/>
    <mergeCell ref="B27:C27"/>
    <mergeCell ref="D27:F27"/>
    <mergeCell ref="H27:I27"/>
    <mergeCell ref="P27:S27"/>
    <mergeCell ref="AL27:AO27"/>
    <mergeCell ref="AS27:AU27"/>
    <mergeCell ref="B26:C26"/>
    <mergeCell ref="D26:F26"/>
    <mergeCell ref="H26:I26"/>
    <mergeCell ref="AM26:AP26"/>
    <mergeCell ref="B29:C29"/>
    <mergeCell ref="D29:F29"/>
    <mergeCell ref="H29:I29"/>
    <mergeCell ref="S29:V29"/>
    <mergeCell ref="Y29:Z29"/>
    <mergeCell ref="AA29:AE29"/>
    <mergeCell ref="AM29:AP29"/>
    <mergeCell ref="AS29:AS30"/>
    <mergeCell ref="AT29:AV30"/>
    <mergeCell ref="B30:C30"/>
    <mergeCell ref="D30:F30"/>
    <mergeCell ref="H30:I30"/>
    <mergeCell ref="R30:U30"/>
    <mergeCell ref="Y30:Z30"/>
    <mergeCell ref="AA30:AE30"/>
    <mergeCell ref="AL30:AO30"/>
    <mergeCell ref="M26:M33"/>
    <mergeCell ref="Q26:T26"/>
    <mergeCell ref="B31:C31"/>
    <mergeCell ref="D31:F31"/>
    <mergeCell ref="H31:I31"/>
    <mergeCell ref="AL31:AQ31"/>
    <mergeCell ref="D33:F33"/>
    <mergeCell ref="H33:I33"/>
    <mergeCell ref="R33:U33"/>
    <mergeCell ref="AS31:AU31"/>
    <mergeCell ref="B32:C32"/>
    <mergeCell ref="D32:F32"/>
    <mergeCell ref="H32:I32"/>
    <mergeCell ref="S32:V32"/>
    <mergeCell ref="AA32:AF34"/>
    <mergeCell ref="AG32:AJ34"/>
    <mergeCell ref="AK32:AO34"/>
    <mergeCell ref="B33:C33"/>
  </mergeCells>
  <phoneticPr fontId="3"/>
  <dataValidations count="4">
    <dataValidation type="textLength" allowBlank="1" showInputMessage="1" showErrorMessage="1" errorTitle="要確認" error="「廃ｱﾙｶﾘ」は、中間処理を経ずに「最終処分」はできません。" sqref="R33:U33">
      <formula1>0</formula1>
      <formula2>0</formula2>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custom" allowBlank="1" showInputMessage="1" showErrorMessage="1" sqref="H24:H33">
      <formula1>H24=ROUND(H24,1)</formula1>
    </dataValidation>
    <dataValidation type="custom" allowBlank="1" showInputMessage="1" showErrorMessage="1" error="入力は少数第1位までにして下さい。" sqref="AU13:AU14 W7:X7">
      <formula1>W7=ROUND(W7,1)</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B1:X59"/>
  <sheetViews>
    <sheetView showGridLines="0" topLeftCell="J13" zoomScale="70" zoomScaleNormal="100" workbookViewId="0">
      <selection activeCell="B1" sqref="B1"/>
    </sheetView>
  </sheetViews>
  <sheetFormatPr defaultColWidth="9" defaultRowHeight="11.25"/>
  <cols>
    <col min="1" max="1" width="2.5" style="5" customWidth="1"/>
    <col min="2" max="3" width="3.75" style="5" customWidth="1"/>
    <col min="4" max="4" width="4.5" style="5" customWidth="1"/>
    <col min="5" max="5" width="3.75" style="5" customWidth="1"/>
    <col min="6" max="6" width="40.75" style="5" customWidth="1"/>
    <col min="7" max="23" width="12.375" style="5" customWidth="1"/>
    <col min="24" max="24" width="12.75" style="5" customWidth="1"/>
    <col min="25" max="27" width="9.75" style="5" customWidth="1"/>
    <col min="28" max="28" width="11.75" style="5" customWidth="1"/>
    <col min="29" max="16384" width="9" style="5"/>
  </cols>
  <sheetData>
    <row r="1" spans="2:24" ht="21">
      <c r="C1" s="14" t="s">
        <v>311</v>
      </c>
      <c r="D1" s="14"/>
      <c r="E1" s="14"/>
    </row>
    <row r="2" spans="2:24" ht="21.75" customHeight="1">
      <c r="E2" s="252" t="s">
        <v>305</v>
      </c>
    </row>
    <row r="3" spans="2:24" ht="14.1" customHeight="1" thickBot="1">
      <c r="B3" s="668" t="s">
        <v>277</v>
      </c>
      <c r="C3" s="668"/>
      <c r="D3" s="668"/>
      <c r="E3" s="668"/>
      <c r="F3" s="668"/>
      <c r="G3" s="100"/>
      <c r="H3" s="100"/>
      <c r="I3" s="100"/>
      <c r="J3" s="100"/>
      <c r="K3" s="100"/>
      <c r="U3"/>
      <c r="V3"/>
      <c r="W3"/>
      <c r="X3" s="101"/>
    </row>
    <row r="4" spans="2:24" ht="14.1" customHeight="1">
      <c r="B4" s="668"/>
      <c r="C4" s="668"/>
      <c r="D4" s="668"/>
      <c r="E4" s="668"/>
      <c r="F4" s="668"/>
      <c r="G4" s="100"/>
      <c r="H4" s="100"/>
      <c r="I4" s="100"/>
      <c r="J4" s="100"/>
      <c r="K4" s="100"/>
      <c r="V4" s="660" t="s">
        <v>297</v>
      </c>
      <c r="W4" s="102" t="s">
        <v>87</v>
      </c>
      <c r="X4" s="103" t="s">
        <v>88</v>
      </c>
    </row>
    <row r="5" spans="2:24" ht="14.1" customHeight="1" thickBot="1">
      <c r="C5" s="100"/>
      <c r="D5" s="100"/>
      <c r="E5" s="100"/>
      <c r="F5" s="100"/>
      <c r="G5" s="100"/>
      <c r="H5" s="100"/>
      <c r="I5" s="100"/>
      <c r="J5" s="100"/>
      <c r="K5" s="100"/>
      <c r="V5" s="661"/>
      <c r="W5" s="104" t="str">
        <f>+表紙!N28</f>
        <v>○</v>
      </c>
      <c r="X5" s="104" t="str">
        <f>+表紙!O28</f>
        <v>　</v>
      </c>
    </row>
    <row r="6" spans="2:24" ht="15" customHeight="1" thickBot="1">
      <c r="B6" s="154" t="s">
        <v>79</v>
      </c>
      <c r="C6" s="154"/>
      <c r="D6" s="154"/>
      <c r="E6" s="154"/>
      <c r="F6" s="154"/>
      <c r="G6" s="154"/>
      <c r="H6" s="154"/>
      <c r="I6" s="154"/>
      <c r="J6" s="154"/>
      <c r="K6" s="154"/>
      <c r="L6" s="85"/>
      <c r="M6" s="659"/>
      <c r="N6" s="659"/>
      <c r="O6" s="85" t="s">
        <v>77</v>
      </c>
      <c r="P6" s="662" t="str">
        <f>+表紙!F47</f>
        <v>株式会社上組　横浜支店　出田町青果センター</v>
      </c>
      <c r="Q6" s="662"/>
      <c r="R6" s="662"/>
      <c r="S6" s="662"/>
      <c r="T6" s="662"/>
      <c r="U6" s="662"/>
      <c r="V6" s="221"/>
      <c r="W6" s="221"/>
      <c r="X6" s="172" t="s">
        <v>76</v>
      </c>
    </row>
    <row r="7" spans="2:24" ht="14.25">
      <c r="B7" s="111"/>
      <c r="C7" s="112"/>
      <c r="D7" s="112"/>
      <c r="E7" s="112"/>
      <c r="F7" s="11"/>
      <c r="G7" s="13" t="s">
        <v>56</v>
      </c>
      <c r="H7" s="13" t="s">
        <v>57</v>
      </c>
      <c r="I7" s="13" t="s">
        <v>58</v>
      </c>
      <c r="J7" s="13" t="s">
        <v>59</v>
      </c>
      <c r="K7" s="13" t="s">
        <v>60</v>
      </c>
      <c r="L7" s="13" t="s">
        <v>61</v>
      </c>
      <c r="M7" s="13" t="s">
        <v>62</v>
      </c>
      <c r="N7" s="13" t="s">
        <v>63</v>
      </c>
      <c r="O7" s="13" t="s">
        <v>64</v>
      </c>
      <c r="P7" s="13" t="s">
        <v>65</v>
      </c>
      <c r="Q7" s="13" t="s">
        <v>66</v>
      </c>
      <c r="R7" s="13" t="s">
        <v>67</v>
      </c>
      <c r="S7" s="13" t="s">
        <v>68</v>
      </c>
      <c r="T7" s="13" t="s">
        <v>69</v>
      </c>
      <c r="U7" s="13" t="s">
        <v>70</v>
      </c>
      <c r="V7" s="13" t="s">
        <v>71</v>
      </c>
      <c r="W7" s="13" t="s">
        <v>307</v>
      </c>
      <c r="X7" s="12"/>
    </row>
    <row r="8" spans="2:24" s="6" customFormat="1" ht="31.9" customHeight="1" thickBot="1">
      <c r="B8" s="7"/>
      <c r="C8" s="110"/>
      <c r="D8" s="110"/>
      <c r="E8" s="110"/>
      <c r="F8" s="8"/>
      <c r="G8" s="9" t="s">
        <v>264</v>
      </c>
      <c r="H8" s="9" t="s">
        <v>265</v>
      </c>
      <c r="I8" s="199" t="s">
        <v>266</v>
      </c>
      <c r="J8" s="9" t="s">
        <v>357</v>
      </c>
      <c r="K8" s="9" t="s">
        <v>267</v>
      </c>
      <c r="L8" s="9" t="s">
        <v>268</v>
      </c>
      <c r="M8" s="9" t="s">
        <v>269</v>
      </c>
      <c r="N8" s="9" t="s">
        <v>356</v>
      </c>
      <c r="O8" s="9" t="s">
        <v>270</v>
      </c>
      <c r="P8" s="9" t="s">
        <v>271</v>
      </c>
      <c r="Q8" s="9" t="s">
        <v>272</v>
      </c>
      <c r="R8" s="9" t="s">
        <v>273</v>
      </c>
      <c r="S8" s="9" t="s">
        <v>274</v>
      </c>
      <c r="T8" s="9" t="s">
        <v>275</v>
      </c>
      <c r="U8" s="9" t="s">
        <v>276</v>
      </c>
      <c r="V8" s="9" t="s">
        <v>355</v>
      </c>
      <c r="W8" s="9" t="s">
        <v>308</v>
      </c>
      <c r="X8" s="10" t="s">
        <v>55</v>
      </c>
    </row>
    <row r="9" spans="2:24" ht="24" customHeight="1" thickTop="1">
      <c r="B9" s="155"/>
      <c r="C9" s="669" t="s">
        <v>172</v>
      </c>
      <c r="D9" s="669"/>
      <c r="E9" s="669"/>
      <c r="F9" s="670"/>
      <c r="G9" s="312">
        <f>IF(OR(ｱ.特管廃油!D24&gt;0,ｱ.特管廃油!D24&lt;0),ｱ.特管廃油!D24,IF(G$19&gt;0,"0",0))</f>
        <v>0</v>
      </c>
      <c r="H9" s="312">
        <f>IF(OR(ｲ.特管廃酸!D24&gt;0,ｲ.特管廃酸!D24&lt;0),ｲ.特管廃酸!D24,IF(H$19&gt;0,"0",0))</f>
        <v>0</v>
      </c>
      <c r="I9" s="312">
        <f>IF(OR(ｳ.特管廃ｱﾙｶﾘ!D24&gt;0,ｳ.特管廃ｱﾙｶﾘ!D24&lt;0),ｳ.特管廃ｱﾙｶﾘ!D24,IF(I$19&gt;0,"0",0))</f>
        <v>130</v>
      </c>
      <c r="J9" s="312">
        <f>IF(OR(ｴ.感染性廃棄物!$D24&gt;0,ｴ.感染性廃棄物!$D24&lt;0),ｴ.感染性廃棄物!D24,IF(J$19&gt;0,"0",0))</f>
        <v>0</v>
      </c>
      <c r="K9" s="312">
        <f>IF(OR(ｵ.廃PCB等!$D24&gt;0,ｵ.廃PCB等!$D24&lt;0),ｵ.廃PCB等!D24,IF(K$19&gt;0,"0",0))</f>
        <v>0</v>
      </c>
      <c r="L9" s="312">
        <f>IF(OR(ｶ.PCB汚染物!D24&gt;0,ｶ.PCB汚染物!D24&lt;0),ｶ.PCB汚染物!D24,IF(L$19&gt;0,"0",0))</f>
        <v>0</v>
      </c>
      <c r="M9" s="312">
        <f>IF(OR(ｷ.PCB処理物!D24&gt;0,ｷ.PCB処理物!D24&lt;0),ｷ.PCB処理物!D24,IF(M$19&gt;0,"0",0))</f>
        <v>0</v>
      </c>
      <c r="N9" s="312">
        <f>IF(OR(ｸ.指定下水汚泥!D24&gt;0,ｸ.指定下水汚泥!D24&lt;0),ｸ.指定下水汚泥!D24,IF(N$19&gt;0,"0",0))</f>
        <v>0</v>
      </c>
      <c r="O9" s="312">
        <f>IF(OR(ｹ.有害鉱さい!D24&gt;0,ｹ.有害鉱さい!D24&lt;0),ｹ.有害鉱さい!D24,IF(O$19&gt;0,"0",0))</f>
        <v>0</v>
      </c>
      <c r="P9" s="312">
        <f>IF(OR(ｺ.廃石綿等!D24&gt;0,ｺ.廃石綿等!D24&lt;0),ｺ.廃石綿等!D24,IF(P$19&gt;0,"0",0))</f>
        <v>0</v>
      </c>
      <c r="Q9" s="312">
        <f>IF(OR(ｻ.有害ばいじん!D24&gt;0,ｻ.有害ばいじん!D24&lt;0),ｻ.有害ばいじん!D24,IF(Q$19&gt;0,"0",0))</f>
        <v>0</v>
      </c>
      <c r="R9" s="312">
        <f>IF(OR(ｼ.有害燃え殻!D24&gt;0,ｼ.有害燃え殻!D24&lt;0),ｼ.有害燃え殻!D24,IF(R$19&gt;0,"0",0))</f>
        <v>0</v>
      </c>
      <c r="S9" s="312">
        <f>IF(OR(ｽ.有害廃油!D24&gt;0,ｽ.有害廃油!D24&lt;0),ｽ.有害廃油!D24,IF(S$19&gt;0,"0",0))</f>
        <v>0</v>
      </c>
      <c r="T9" s="312">
        <f>IF(OR(ｾ.有害汚泥!D24&gt;0,ｾ.有害汚泥!D24&lt;0),ｾ.有害汚泥!D24,IF(T$19&gt;0,"0",0))</f>
        <v>0</v>
      </c>
      <c r="U9" s="312">
        <f>IF(OR(ｿ.有害廃酸!D24&gt;0,ｿ.有害廃酸!D24&lt;0),ｿ.有害廃酸!D24,IF(U$19&gt;0,"0",0))</f>
        <v>0</v>
      </c>
      <c r="V9" s="312">
        <f>IF(OR(ﾀ.有害廃ｱﾙｶﾘ!D24&gt;0,ﾀ.有害廃ｱﾙｶﾘ!D24&lt;0),ﾀ.有害廃ｱﾙｶﾘ!D24,IF(V$19&gt;0,"0",0))</f>
        <v>0</v>
      </c>
      <c r="W9" s="312">
        <f>IF(OR(ﾁ.廃水銀等!D24&gt;0,ﾁ.廃水銀等!D24&lt;0),ﾁ.廃水銀等!D24,IF(W$19&gt;0,"0",0))</f>
        <v>0</v>
      </c>
      <c r="X9" s="313">
        <f t="shared" ref="X9:X18" si="0">IF(SUM(G9:W9)&gt;0,SUM(G9:W9),IF(X$19&gt;0,"0",0))</f>
        <v>130</v>
      </c>
    </row>
    <row r="10" spans="2:24" ht="24" customHeight="1">
      <c r="B10" s="158" t="s">
        <v>327</v>
      </c>
      <c r="C10" s="665" t="s">
        <v>244</v>
      </c>
      <c r="D10" s="665"/>
      <c r="E10" s="665"/>
      <c r="F10" s="666"/>
      <c r="G10" s="314">
        <f>IF(OR(ｱ.特管廃油!D25&gt;0,ｱ.特管廃油!D25&lt;0),ｱ.特管廃油!D25,IF(G$19&gt;0,"0",0))</f>
        <v>0</v>
      </c>
      <c r="H10" s="314">
        <f>IF(OR(ｲ.特管廃酸!D25&gt;0,ｲ.特管廃酸!D25&lt;0),ｲ.特管廃酸!D25,IF(H$19&gt;0,"0",0))</f>
        <v>0</v>
      </c>
      <c r="I10" s="314" t="str">
        <f>IF(OR(ｳ.特管廃ｱﾙｶﾘ!D25&gt;0,ｳ.特管廃ｱﾙｶﾘ!D25&lt;0),ｳ.特管廃ｱﾙｶﾘ!D25,IF(I$19&gt;0,"0",0))</f>
        <v>0</v>
      </c>
      <c r="J10" s="314">
        <f>IF(OR(ｴ.感染性廃棄物!$D25&gt;0,ｴ.感染性廃棄物!$D25&lt;0),ｴ.感染性廃棄物!D25,IF(J$19&gt;0,"0",0))</f>
        <v>0</v>
      </c>
      <c r="K10" s="314">
        <f>IF(OR(ｵ.廃PCB等!$D25&gt;0,ｵ.廃PCB等!$D25&lt;0),ｵ.廃PCB等!D25,IF(K$19&gt;0,"0",0))</f>
        <v>0</v>
      </c>
      <c r="L10" s="314">
        <f>IF(OR(ｶ.PCB汚染物!D25&gt;0,ｶ.PCB汚染物!D25&lt;0),ｶ.PCB汚染物!D25,IF(L$19&gt;0,"0",0))</f>
        <v>0</v>
      </c>
      <c r="M10" s="314">
        <f>IF(OR(ｷ.PCB処理物!D25&gt;0,ｷ.PCB処理物!D25&lt;0),ｷ.PCB処理物!D25,IF(M$19&gt;0,"0",0))</f>
        <v>0</v>
      </c>
      <c r="N10" s="314">
        <f>IF(OR(ｸ.指定下水汚泥!D25&gt;0,ｸ.指定下水汚泥!D25&lt;0),ｸ.指定下水汚泥!D25,IF(N$19&gt;0,"0",0))</f>
        <v>0</v>
      </c>
      <c r="O10" s="314">
        <f>IF(OR(ｹ.有害鉱さい!D25&gt;0,ｹ.有害鉱さい!D25&lt;0),ｹ.有害鉱さい!D25,IF(O$19&gt;0,"0",0))</f>
        <v>0</v>
      </c>
      <c r="P10" s="314">
        <f>IF(OR(ｺ.廃石綿等!D25&gt;0,ｺ.廃石綿等!D25&lt;0),ｺ.廃石綿等!D25,IF(P$19&gt;0,"0",0))</f>
        <v>0</v>
      </c>
      <c r="Q10" s="314">
        <f>IF(OR(ｻ.有害ばいじん!D25&gt;0,ｻ.有害ばいじん!D25&lt;0),ｻ.有害ばいじん!D25,IF(Q$19&gt;0,"0",0))</f>
        <v>0</v>
      </c>
      <c r="R10" s="314">
        <f>IF(OR(ｼ.有害燃え殻!D25&gt;0,ｼ.有害燃え殻!D25&lt;0),ｼ.有害燃え殻!D25,IF(R$19&gt;0,"0",0))</f>
        <v>0</v>
      </c>
      <c r="S10" s="314">
        <f>IF(OR(ｽ.有害廃油!D25&gt;0,ｽ.有害廃油!D25&lt;0),ｽ.有害廃油!D25,IF(S$19&gt;0,"0",0))</f>
        <v>0</v>
      </c>
      <c r="T10" s="314">
        <f>IF(OR(ｾ.有害汚泥!D25&gt;0,ｾ.有害汚泥!D25&lt;0),ｾ.有害汚泥!D25,IF(T$19&gt;0,"0",0))</f>
        <v>0</v>
      </c>
      <c r="U10" s="314">
        <f>IF(OR(ｿ.有害廃酸!D25&gt;0,ｿ.有害廃酸!D25&lt;0),ｿ.有害廃酸!D25,IF(U$19&gt;0,"0",0))</f>
        <v>0</v>
      </c>
      <c r="V10" s="314">
        <f>IF(OR(ﾀ.有害廃ｱﾙｶﾘ!D25&gt;0,ﾀ.有害廃ｱﾙｶﾘ!D25&lt;0),ﾀ.有害廃ｱﾙｶﾘ!D25,IF(V$19&gt;0,"0",0))</f>
        <v>0</v>
      </c>
      <c r="W10" s="312">
        <f>IF(OR(ﾁ.廃水銀等!D25&gt;0,ﾁ.廃水銀等!D25&lt;0),ﾁ.廃水銀等!D25,IF(W$19&gt;0,"0",0))</f>
        <v>0</v>
      </c>
      <c r="X10" s="315" t="str">
        <f t="shared" si="0"/>
        <v>0</v>
      </c>
    </row>
    <row r="11" spans="2:24" ht="24" customHeight="1">
      <c r="B11" s="158" t="s">
        <v>328</v>
      </c>
      <c r="C11" s="651" t="s">
        <v>245</v>
      </c>
      <c r="D11" s="651"/>
      <c r="E11" s="651"/>
      <c r="F11" s="652"/>
      <c r="G11" s="316">
        <f>IF(OR(ｱ.特管廃油!D26&gt;0,ｱ.特管廃油!D26&lt;0),ｱ.特管廃油!D26,IF(G$19&gt;0,"0",0))</f>
        <v>0</v>
      </c>
      <c r="H11" s="316">
        <f>IF(OR(ｲ.特管廃酸!D26&gt;0,ｲ.特管廃酸!D26&lt;0),ｲ.特管廃酸!D26,IF(H$19&gt;0,"0",0))</f>
        <v>0</v>
      </c>
      <c r="I11" s="316" t="str">
        <f>IF(OR(ｳ.特管廃ｱﾙｶﾘ!D26&gt;0,ｳ.特管廃ｱﾙｶﾘ!D26&lt;0),ｳ.特管廃ｱﾙｶﾘ!D26,IF(I$19&gt;0,"0",0))</f>
        <v>0</v>
      </c>
      <c r="J11" s="316">
        <f>IF(OR(ｴ.感染性廃棄物!$D26&gt;0,ｴ.感染性廃棄物!$D26&lt;0),ｴ.感染性廃棄物!D26,IF(J$19&gt;0,"0",0))</f>
        <v>0</v>
      </c>
      <c r="K11" s="316">
        <f>IF(OR(ｵ.廃PCB等!$D26&gt;0,ｵ.廃PCB等!$D26&lt;0),ｵ.廃PCB等!D26,IF(K$19&gt;0,"0",0))</f>
        <v>0</v>
      </c>
      <c r="L11" s="316">
        <f>IF(OR(ｶ.PCB汚染物!D26&gt;0,ｶ.PCB汚染物!D26&lt;0),ｶ.PCB汚染物!D26,IF(L$19&gt;0,"0",0))</f>
        <v>0</v>
      </c>
      <c r="M11" s="316">
        <f>IF(OR(ｷ.PCB処理物!D26&gt;0,ｷ.PCB処理物!D26&lt;0),ｷ.PCB処理物!D26,IF(M$19&gt;0,"0",0))</f>
        <v>0</v>
      </c>
      <c r="N11" s="316">
        <f>IF(OR(ｸ.指定下水汚泥!D26&gt;0,ｸ.指定下水汚泥!D26&lt;0),ｸ.指定下水汚泥!D26,IF(N$19&gt;0,"0",0))</f>
        <v>0</v>
      </c>
      <c r="O11" s="316">
        <f>IF(OR(ｹ.有害鉱さい!D26&gt;0,ｹ.有害鉱さい!D26&lt;0),ｹ.有害鉱さい!D26,IF(O$19&gt;0,"0",0))</f>
        <v>0</v>
      </c>
      <c r="P11" s="316">
        <f>IF(OR(ｺ.廃石綿等!D26&gt;0,ｺ.廃石綿等!D26&lt;0),ｺ.廃石綿等!D26,IF(P$19&gt;0,"0",0))</f>
        <v>0</v>
      </c>
      <c r="Q11" s="316">
        <f>IF(OR(ｻ.有害ばいじん!D26&gt;0,ｻ.有害ばいじん!D26&lt;0),ｻ.有害ばいじん!D26,IF(Q$19&gt;0,"0",0))</f>
        <v>0</v>
      </c>
      <c r="R11" s="316">
        <f>IF(OR(ｼ.有害燃え殻!D26&gt;0,ｼ.有害燃え殻!D26&lt;0),ｼ.有害燃え殻!D26,IF(R$19&gt;0,"0",0))</f>
        <v>0</v>
      </c>
      <c r="S11" s="316">
        <f>IF(OR(ｽ.有害廃油!D26&gt;0,ｽ.有害廃油!D26&lt;0),ｽ.有害廃油!D26,IF(S$19&gt;0,"0",0))</f>
        <v>0</v>
      </c>
      <c r="T11" s="316">
        <f>IF(OR(ｾ.有害汚泥!D26&gt;0,ｾ.有害汚泥!D26&lt;0),ｾ.有害汚泥!D26,IF(T$19&gt;0,"0",0))</f>
        <v>0</v>
      </c>
      <c r="U11" s="316">
        <f>IF(OR(ｿ.有害廃酸!D26&gt;0,ｿ.有害廃酸!D26&lt;0),ｿ.有害廃酸!D26,IF(U$19&gt;0,"0",0))</f>
        <v>0</v>
      </c>
      <c r="V11" s="316">
        <f>IF(OR(ﾀ.有害廃ｱﾙｶﾘ!D26&gt;0,ﾀ.有害廃ｱﾙｶﾘ!D26&lt;0),ﾀ.有害廃ｱﾙｶﾘ!D26,IF(V$19&gt;0,"0",0))</f>
        <v>0</v>
      </c>
      <c r="W11" s="317">
        <f>IF(OR(ﾁ.廃水銀等!D26&gt;0,ﾁ.廃水銀等!D26&lt;0),ﾁ.廃水銀等!D26,IF(W$19&gt;0,"0",0))</f>
        <v>0</v>
      </c>
      <c r="X11" s="318" t="str">
        <f t="shared" si="0"/>
        <v>0</v>
      </c>
    </row>
    <row r="12" spans="2:24" ht="24" customHeight="1">
      <c r="B12" s="158">
        <v>5</v>
      </c>
      <c r="C12" s="651" t="s">
        <v>246</v>
      </c>
      <c r="D12" s="651"/>
      <c r="E12" s="651"/>
      <c r="F12" s="652"/>
      <c r="G12" s="316">
        <f>IF(OR(ｱ.特管廃油!D27&gt;0,ｱ.特管廃油!D27&lt;0),ｱ.特管廃油!D27,IF(G$19&gt;0,"0",0))</f>
        <v>0</v>
      </c>
      <c r="H12" s="316">
        <f>IF(OR(ｲ.特管廃酸!D27&gt;0,ｲ.特管廃酸!D27&lt;0),ｲ.特管廃酸!D27,IF(H$19&gt;0,"0",0))</f>
        <v>0</v>
      </c>
      <c r="I12" s="316" t="str">
        <f>IF(OR(ｳ.特管廃ｱﾙｶﾘ!D27&gt;0,ｳ.特管廃ｱﾙｶﾘ!D27&lt;0),ｳ.特管廃ｱﾙｶﾘ!D27,IF(I$19&gt;0,"0",0))</f>
        <v>0</v>
      </c>
      <c r="J12" s="316">
        <f>IF(OR(ｴ.感染性廃棄物!$D27&gt;0,ｴ.感染性廃棄物!$D27&lt;0),ｴ.感染性廃棄物!D27,IF(J$19&gt;0,"0",0))</f>
        <v>0</v>
      </c>
      <c r="K12" s="316">
        <f>IF(OR(ｵ.廃PCB等!$D27&gt;0,ｵ.廃PCB等!$D27&lt;0),ｵ.廃PCB等!D27,IF(K$19&gt;0,"0",0))</f>
        <v>0</v>
      </c>
      <c r="L12" s="316">
        <f>IF(OR(ｶ.PCB汚染物!D27&gt;0,ｶ.PCB汚染物!D27&lt;0),ｶ.PCB汚染物!D27,IF(L$19&gt;0,"0",0))</f>
        <v>0</v>
      </c>
      <c r="M12" s="316">
        <f>IF(OR(ｷ.PCB処理物!D27&gt;0,ｷ.PCB処理物!D27&lt;0),ｷ.PCB処理物!D27,IF(M$19&gt;0,"0",0))</f>
        <v>0</v>
      </c>
      <c r="N12" s="316">
        <f>IF(OR(ｸ.指定下水汚泥!D27&gt;0,ｸ.指定下水汚泥!D27&lt;0),ｸ.指定下水汚泥!D27,IF(N$19&gt;0,"0",0))</f>
        <v>0</v>
      </c>
      <c r="O12" s="316">
        <f>IF(OR(ｹ.有害鉱さい!D27&gt;0,ｹ.有害鉱さい!D27&lt;0),ｹ.有害鉱さい!D27,IF(O$19&gt;0,"0",0))</f>
        <v>0</v>
      </c>
      <c r="P12" s="316">
        <f>IF(OR(ｺ.廃石綿等!D27&gt;0,ｺ.廃石綿等!D27&lt;0),ｺ.廃石綿等!D27,IF(P$19&gt;0,"0",0))</f>
        <v>0</v>
      </c>
      <c r="Q12" s="316">
        <f>IF(OR(ｻ.有害ばいじん!D27&gt;0,ｻ.有害ばいじん!D27&lt;0),ｻ.有害ばいじん!D27,IF(Q$19&gt;0,"0",0))</f>
        <v>0</v>
      </c>
      <c r="R12" s="316">
        <f>IF(OR(ｼ.有害燃え殻!D27&gt;0,ｼ.有害燃え殻!D27&lt;0),ｼ.有害燃え殻!D27,IF(R$19&gt;0,"0",0))</f>
        <v>0</v>
      </c>
      <c r="S12" s="316">
        <f>IF(OR(ｽ.有害廃油!D27&gt;0,ｽ.有害廃油!D27&lt;0),ｽ.有害廃油!D27,IF(S$19&gt;0,"0",0))</f>
        <v>0</v>
      </c>
      <c r="T12" s="316">
        <f>IF(OR(ｾ.有害汚泥!D27&gt;0,ｾ.有害汚泥!D27&lt;0),ｾ.有害汚泥!D27,IF(T$19&gt;0,"0",0))</f>
        <v>0</v>
      </c>
      <c r="U12" s="316">
        <f>IF(OR(ｿ.有害廃酸!D27&gt;0,ｿ.有害廃酸!D27&lt;0),ｿ.有害廃酸!D27,IF(U$19&gt;0,"0",0))</f>
        <v>0</v>
      </c>
      <c r="V12" s="316">
        <f>IF(OR(ﾀ.有害廃ｱﾙｶﾘ!D27&gt;0,ﾀ.有害廃ｱﾙｶﾘ!D27&lt;0),ﾀ.有害廃ｱﾙｶﾘ!D27,IF(V$19&gt;0,"0",0))</f>
        <v>0</v>
      </c>
      <c r="W12" s="317">
        <f>IF(OR(ﾁ.廃水銀等!D27&gt;0,ﾁ.廃水銀等!D27&lt;0),ﾁ.廃水銀等!D27,IF(W$19&gt;0,"0",0))</f>
        <v>0</v>
      </c>
      <c r="X12" s="318" t="str">
        <f t="shared" si="0"/>
        <v>0</v>
      </c>
    </row>
    <row r="13" spans="2:24" ht="24" customHeight="1">
      <c r="B13" s="158" t="s">
        <v>168</v>
      </c>
      <c r="C13" s="667" t="s">
        <v>247</v>
      </c>
      <c r="D13" s="636"/>
      <c r="E13" s="636"/>
      <c r="F13" s="637"/>
      <c r="G13" s="316">
        <f>IF(OR(ｱ.特管廃油!D28&gt;0,ｱ.特管廃油!D28&lt;0),ｱ.特管廃油!D28,IF(G$19&gt;0,"0",0))</f>
        <v>0</v>
      </c>
      <c r="H13" s="316">
        <f>IF(OR(ｲ.特管廃酸!D28&gt;0,ｲ.特管廃酸!D28&lt;0),ｲ.特管廃酸!D28,IF(H$19&gt;0,"0",0))</f>
        <v>0</v>
      </c>
      <c r="I13" s="316" t="str">
        <f>IF(OR(ｳ.特管廃ｱﾙｶﾘ!D28&gt;0,ｳ.特管廃ｱﾙｶﾘ!D28&lt;0),ｳ.特管廃ｱﾙｶﾘ!D28,IF(I$19&gt;0,"0",0))</f>
        <v>0</v>
      </c>
      <c r="J13" s="316">
        <f>IF(OR(ｴ.感染性廃棄物!$D28&gt;0,ｴ.感染性廃棄物!$D28&lt;0),ｴ.感染性廃棄物!D28,IF(J$19&gt;0,"0",0))</f>
        <v>0</v>
      </c>
      <c r="K13" s="316">
        <f>IF(OR(ｵ.廃PCB等!$D28&gt;0,ｵ.廃PCB等!$D28&lt;0),ｵ.廃PCB等!D28,IF(K$19&gt;0,"0",0))</f>
        <v>0</v>
      </c>
      <c r="L13" s="316">
        <f>IF(OR(ｶ.PCB汚染物!D28&gt;0,ｶ.PCB汚染物!D28&lt;0),ｶ.PCB汚染物!D28,IF(L$19&gt;0,"0",0))</f>
        <v>0</v>
      </c>
      <c r="M13" s="316">
        <f>IF(OR(ｷ.PCB処理物!D28&gt;0,ｷ.PCB処理物!D28&lt;0),ｷ.PCB処理物!D28,IF(M$19&gt;0,"0",0))</f>
        <v>0</v>
      </c>
      <c r="N13" s="316">
        <f>IF(OR(ｸ.指定下水汚泥!D28&gt;0,ｸ.指定下水汚泥!D28&lt;0),ｸ.指定下水汚泥!D28,IF(N$19&gt;0,"0",0))</f>
        <v>0</v>
      </c>
      <c r="O13" s="316">
        <f>IF(OR(ｹ.有害鉱さい!D28&gt;0,ｹ.有害鉱さい!D28&lt;0),ｹ.有害鉱さい!D28,IF(O$19&gt;0,"0",0))</f>
        <v>0</v>
      </c>
      <c r="P13" s="316">
        <f>IF(OR(ｺ.廃石綿等!D28&gt;0,ｺ.廃石綿等!D28&lt;0),ｺ.廃石綿等!D28,IF(P$19&gt;0,"0",0))</f>
        <v>0</v>
      </c>
      <c r="Q13" s="316">
        <f>IF(OR(ｻ.有害ばいじん!D28&gt;0,ｻ.有害ばいじん!D28&lt;0),ｻ.有害ばいじん!D28,IF(Q$19&gt;0,"0",0))</f>
        <v>0</v>
      </c>
      <c r="R13" s="316">
        <f>IF(OR(ｼ.有害燃え殻!D28&gt;0,ｼ.有害燃え殻!D28&lt;0),ｼ.有害燃え殻!D28,IF(R$19&gt;0,"0",0))</f>
        <v>0</v>
      </c>
      <c r="S13" s="316">
        <f>IF(OR(ｽ.有害廃油!D28&gt;0,ｽ.有害廃油!D28&lt;0),ｽ.有害廃油!D28,IF(S$19&gt;0,"0",0))</f>
        <v>0</v>
      </c>
      <c r="T13" s="316">
        <f>IF(OR(ｾ.有害汚泥!D28&gt;0,ｾ.有害汚泥!D28&lt;0),ｾ.有害汚泥!D28,IF(T$19&gt;0,"0",0))</f>
        <v>0</v>
      </c>
      <c r="U13" s="316">
        <f>IF(OR(ｿ.有害廃酸!D28&gt;0,ｿ.有害廃酸!D28&lt;0),ｿ.有害廃酸!D28,IF(U$19&gt;0,"0",0))</f>
        <v>0</v>
      </c>
      <c r="V13" s="316">
        <f>IF(OR(ﾀ.有害廃ｱﾙｶﾘ!D28&gt;0,ﾀ.有害廃ｱﾙｶﾘ!D28&lt;0),ﾀ.有害廃ｱﾙｶﾘ!D28,IF(V$19&gt;0,"0",0))</f>
        <v>0</v>
      </c>
      <c r="W13" s="317">
        <f>IF(OR(ﾁ.廃水銀等!D28&gt;0,ﾁ.廃水銀等!D28&lt;0),ﾁ.廃水銀等!D28,IF(W$19&gt;0,"0",0))</f>
        <v>0</v>
      </c>
      <c r="X13" s="318" t="str">
        <f t="shared" si="0"/>
        <v>0</v>
      </c>
    </row>
    <row r="14" spans="2:24" ht="24" customHeight="1">
      <c r="B14" s="158" t="s">
        <v>169</v>
      </c>
      <c r="C14" s="651" t="s">
        <v>181</v>
      </c>
      <c r="D14" s="651"/>
      <c r="E14" s="651"/>
      <c r="F14" s="652"/>
      <c r="G14" s="316">
        <f>IF(OR(ｱ.特管廃油!D29&gt;0,ｱ.特管廃油!D29&lt;0),ｱ.特管廃油!D29,IF(G$19&gt;0,"0",0))</f>
        <v>0</v>
      </c>
      <c r="H14" s="316">
        <f>IF(OR(ｲ.特管廃酸!D29&gt;0,ｲ.特管廃酸!D29&lt;0),ｲ.特管廃酸!D29,IF(H$19&gt;0,"0",0))</f>
        <v>0</v>
      </c>
      <c r="I14" s="316">
        <f>IF(OR(ｳ.特管廃ｱﾙｶﾘ!D29&gt;0,ｳ.特管廃ｱﾙｶﾘ!D29&lt;0),ｳ.特管廃ｱﾙｶﾘ!D29,IF(I$19&gt;0,"0",0))</f>
        <v>130</v>
      </c>
      <c r="J14" s="316">
        <f>IF(OR(ｴ.感染性廃棄物!$D29&gt;0,ｴ.感染性廃棄物!$D29&lt;0),ｴ.感染性廃棄物!D29,IF(J$19&gt;0,"0",0))</f>
        <v>0</v>
      </c>
      <c r="K14" s="316">
        <f>IF(OR(ｵ.廃PCB等!$D29&gt;0,ｵ.廃PCB等!$D29&lt;0),ｵ.廃PCB等!D29,IF(K$19&gt;0,"0",0))</f>
        <v>0</v>
      </c>
      <c r="L14" s="316">
        <f>IF(OR(ｶ.PCB汚染物!D29&gt;0,ｶ.PCB汚染物!D29&lt;0),ｶ.PCB汚染物!D29,IF(L$19&gt;0,"0",0))</f>
        <v>0</v>
      </c>
      <c r="M14" s="316">
        <f>IF(OR(ｷ.PCB処理物!D29&gt;0,ｷ.PCB処理物!D29&lt;0),ｷ.PCB処理物!D29,IF(M$19&gt;0,"0",0))</f>
        <v>0</v>
      </c>
      <c r="N14" s="316">
        <f>IF(OR(ｸ.指定下水汚泥!D29&gt;0,ｸ.指定下水汚泥!D29&lt;0),ｸ.指定下水汚泥!D29,IF(N$19&gt;0,"0",0))</f>
        <v>0</v>
      </c>
      <c r="O14" s="316">
        <f>IF(OR(ｹ.有害鉱さい!D29&gt;0,ｹ.有害鉱さい!D29&lt;0),ｹ.有害鉱さい!D29,IF(O$19&gt;0,"0",0))</f>
        <v>0</v>
      </c>
      <c r="P14" s="316">
        <f>IF(OR(ｺ.廃石綿等!D29&gt;0,ｺ.廃石綿等!D29&lt;0),ｺ.廃石綿等!D29,IF(P$19&gt;0,"0",0))</f>
        <v>0</v>
      </c>
      <c r="Q14" s="316">
        <f>IF(OR(ｻ.有害ばいじん!D29&gt;0,ｻ.有害ばいじん!D29&lt;0),ｻ.有害ばいじん!D29,IF(Q$19&gt;0,"0",0))</f>
        <v>0</v>
      </c>
      <c r="R14" s="316">
        <f>IF(OR(ｼ.有害燃え殻!D29&gt;0,ｼ.有害燃え殻!D29&lt;0),ｼ.有害燃え殻!D29,IF(R$19&gt;0,"0",0))</f>
        <v>0</v>
      </c>
      <c r="S14" s="316">
        <f>IF(OR(ｽ.有害廃油!D29&gt;0,ｽ.有害廃油!D29&lt;0),ｽ.有害廃油!D29,IF(S$19&gt;0,"0",0))</f>
        <v>0</v>
      </c>
      <c r="T14" s="316">
        <f>IF(OR(ｾ.有害汚泥!D29&gt;0,ｾ.有害汚泥!D29&lt;0),ｾ.有害汚泥!D29,IF(T$19&gt;0,"0",0))</f>
        <v>0</v>
      </c>
      <c r="U14" s="316">
        <f>IF(OR(ｿ.有害廃酸!D29&gt;0,ｿ.有害廃酸!D29&lt;0),ｿ.有害廃酸!D29,IF(U$19&gt;0,"0",0))</f>
        <v>0</v>
      </c>
      <c r="V14" s="316">
        <f>IF(OR(ﾀ.有害廃ｱﾙｶﾘ!D29&gt;0,ﾀ.有害廃ｱﾙｶﾘ!D29&lt;0),ﾀ.有害廃ｱﾙｶﾘ!D29,IF(V$19&gt;0,"0",0))</f>
        <v>0</v>
      </c>
      <c r="W14" s="317">
        <f>IF(OR(ﾁ.廃水銀等!D29&gt;0,ﾁ.廃水銀等!D29&lt;0),ﾁ.廃水銀等!D29,IF(W$19&gt;0,"0",0))</f>
        <v>0</v>
      </c>
      <c r="X14" s="318">
        <f t="shared" si="0"/>
        <v>130</v>
      </c>
    </row>
    <row r="15" spans="2:24" ht="24" customHeight="1">
      <c r="B15" s="158" t="s">
        <v>184</v>
      </c>
      <c r="C15" s="651" t="s">
        <v>182</v>
      </c>
      <c r="D15" s="651"/>
      <c r="E15" s="651"/>
      <c r="F15" s="652"/>
      <c r="G15" s="316">
        <f>IF(OR(ｱ.特管廃油!D30&gt;0,ｱ.特管廃油!D30&lt;0),ｱ.特管廃油!D30,IF(G$19&gt;0,"0",0))</f>
        <v>0</v>
      </c>
      <c r="H15" s="316">
        <f>IF(OR(ｲ.特管廃酸!D30&gt;0,ｲ.特管廃酸!D30&lt;0),ｲ.特管廃酸!D30,IF(H$19&gt;0,"0",0))</f>
        <v>0</v>
      </c>
      <c r="I15" s="316">
        <f>IF(OR(ｳ.特管廃ｱﾙｶﾘ!D30&gt;0,ｳ.特管廃ｱﾙｶﾘ!D30&lt;0),ｳ.特管廃ｱﾙｶﾘ!D30,IF(I$19&gt;0,"0",0))</f>
        <v>130</v>
      </c>
      <c r="J15" s="316">
        <f>IF(OR(ｴ.感染性廃棄物!$D30&gt;0,ｴ.感染性廃棄物!$D30&lt;0),ｴ.感染性廃棄物!D30,IF(J$19&gt;0,"0",0))</f>
        <v>0</v>
      </c>
      <c r="K15" s="316">
        <f>IF(OR(ｵ.廃PCB等!$D30&gt;0,ｵ.廃PCB等!$D30&lt;0),ｵ.廃PCB等!D30,IF(K$19&gt;0,"0",0))</f>
        <v>0</v>
      </c>
      <c r="L15" s="316">
        <f>IF(OR(ｶ.PCB汚染物!D30&gt;0,ｶ.PCB汚染物!D30&lt;0),ｶ.PCB汚染物!D30,IF(L$19&gt;0,"0",0))</f>
        <v>0</v>
      </c>
      <c r="M15" s="316">
        <f>IF(OR(ｷ.PCB処理物!D30&gt;0,ｷ.PCB処理物!D30&lt;0),ｷ.PCB処理物!D30,IF(M$19&gt;0,"0",0))</f>
        <v>0</v>
      </c>
      <c r="N15" s="316">
        <f>IF(OR(ｸ.指定下水汚泥!D30&gt;0,ｸ.指定下水汚泥!D30&lt;0),ｸ.指定下水汚泥!D30,IF(N$19&gt;0,"0",0))</f>
        <v>0</v>
      </c>
      <c r="O15" s="316">
        <f>IF(OR(ｹ.有害鉱さい!D30&gt;0,ｹ.有害鉱さい!D30&lt;0),ｹ.有害鉱さい!D30,IF(O$19&gt;0,"0",0))</f>
        <v>0</v>
      </c>
      <c r="P15" s="316">
        <f>IF(OR(ｺ.廃石綿等!D30&gt;0,ｺ.廃石綿等!D30&lt;0),ｺ.廃石綿等!D30,IF(P$19&gt;0,"0",0))</f>
        <v>0</v>
      </c>
      <c r="Q15" s="316">
        <f>IF(OR(ｻ.有害ばいじん!D30&gt;0,ｻ.有害ばいじん!D30&lt;0),ｻ.有害ばいじん!D30,IF(Q$19&gt;0,"0",0))</f>
        <v>0</v>
      </c>
      <c r="R15" s="316">
        <f>IF(OR(ｼ.有害燃え殻!D30&gt;0,ｼ.有害燃え殻!D30&lt;0),ｼ.有害燃え殻!D30,IF(R$19&gt;0,"0",0))</f>
        <v>0</v>
      </c>
      <c r="S15" s="316">
        <f>IF(OR(ｽ.有害廃油!D30&gt;0,ｽ.有害廃油!D30&lt;0),ｽ.有害廃油!D30,IF(S$19&gt;0,"0",0))</f>
        <v>0</v>
      </c>
      <c r="T15" s="316">
        <f>IF(OR(ｾ.有害汚泥!D30&gt;0,ｾ.有害汚泥!D30&lt;0),ｾ.有害汚泥!D30,IF(T$19&gt;0,"0",0))</f>
        <v>0</v>
      </c>
      <c r="U15" s="316">
        <f>IF(OR(ｿ.有害廃酸!D30&gt;0,ｿ.有害廃酸!D30&lt;0),ｿ.有害廃酸!D30,IF(U$19&gt;0,"0",0))</f>
        <v>0</v>
      </c>
      <c r="V15" s="316">
        <f>IF(OR(ﾀ.有害廃ｱﾙｶﾘ!D30&gt;0,ﾀ.有害廃ｱﾙｶﾘ!D30&lt;0),ﾀ.有害廃ｱﾙｶﾘ!D30,IF(V$19&gt;0,"0",0))</f>
        <v>0</v>
      </c>
      <c r="W15" s="317">
        <f>IF(OR(ﾁ.廃水銀等!D30&gt;0,ﾁ.廃水銀等!D30&lt;0),ﾁ.廃水銀等!D30,IF(W$19&gt;0,"0",0))</f>
        <v>0</v>
      </c>
      <c r="X15" s="318">
        <f t="shared" si="0"/>
        <v>130</v>
      </c>
    </row>
    <row r="16" spans="2:24" ht="24" customHeight="1">
      <c r="B16" s="158" t="s">
        <v>185</v>
      </c>
      <c r="C16" s="651" t="s">
        <v>183</v>
      </c>
      <c r="D16" s="651"/>
      <c r="E16" s="651"/>
      <c r="F16" s="652"/>
      <c r="G16" s="316">
        <f>IF(OR(ｱ.特管廃油!D31&gt;0,ｱ.特管廃油!D31&lt;0),ｱ.特管廃油!D31,IF(G$19&gt;0,"0",0))</f>
        <v>0</v>
      </c>
      <c r="H16" s="316">
        <f>IF(OR(ｲ.特管廃酸!D31&gt;0,ｲ.特管廃酸!D31&lt;0),ｲ.特管廃酸!D31,IF(H$19&gt;0,"0",0))</f>
        <v>0</v>
      </c>
      <c r="I16" s="316" t="str">
        <f>IF(OR(ｳ.特管廃ｱﾙｶﾘ!D31&gt;0,ｳ.特管廃ｱﾙｶﾘ!D31&lt;0),ｳ.特管廃ｱﾙｶﾘ!D31,IF(I$19&gt;0,"0",0))</f>
        <v>0</v>
      </c>
      <c r="J16" s="316">
        <f>IF(OR(ｴ.感染性廃棄物!$D31&gt;0,ｴ.感染性廃棄物!$D31&lt;0),ｴ.感染性廃棄物!D31,IF(J$19&gt;0,"0",0))</f>
        <v>0</v>
      </c>
      <c r="K16" s="316">
        <f>IF(OR(ｵ.廃PCB等!$D31&gt;0,ｵ.廃PCB等!$D31&lt;0),ｵ.廃PCB等!D31,IF(K$19&gt;0,"0",0))</f>
        <v>0</v>
      </c>
      <c r="L16" s="316">
        <f>IF(OR(ｶ.PCB汚染物!D31&gt;0,ｶ.PCB汚染物!D31&lt;0),ｶ.PCB汚染物!D31,IF(L$19&gt;0,"0",0))</f>
        <v>0</v>
      </c>
      <c r="M16" s="316">
        <f>IF(OR(ｷ.PCB処理物!D31&gt;0,ｷ.PCB処理物!D31&lt;0),ｷ.PCB処理物!D31,IF(M$19&gt;0,"0",0))</f>
        <v>0</v>
      </c>
      <c r="N16" s="316">
        <f>IF(OR(ｸ.指定下水汚泥!D31&gt;0,ｸ.指定下水汚泥!D31&lt;0),ｸ.指定下水汚泥!D31,IF(N$19&gt;0,"0",0))</f>
        <v>0</v>
      </c>
      <c r="O16" s="316">
        <f>IF(OR(ｹ.有害鉱さい!D31&gt;0,ｹ.有害鉱さい!D31&lt;0),ｹ.有害鉱さい!D31,IF(O$19&gt;0,"0",0))</f>
        <v>0</v>
      </c>
      <c r="P16" s="316">
        <f>IF(OR(ｺ.廃石綿等!D31&gt;0,ｺ.廃石綿等!D31&lt;0),ｺ.廃石綿等!D31,IF(P$19&gt;0,"0",0))</f>
        <v>0</v>
      </c>
      <c r="Q16" s="316">
        <f>IF(OR(ｻ.有害ばいじん!D31&gt;0,ｻ.有害ばいじん!D31&lt;0),ｻ.有害ばいじん!D31,IF(Q$19&gt;0,"0",0))</f>
        <v>0</v>
      </c>
      <c r="R16" s="316">
        <f>IF(OR(ｼ.有害燃え殻!D31&gt;0,ｼ.有害燃え殻!D31&lt;0),ｼ.有害燃え殻!D31,IF(R$19&gt;0,"0",0))</f>
        <v>0</v>
      </c>
      <c r="S16" s="316">
        <f>IF(OR(ｽ.有害廃油!D31&gt;0,ｽ.有害廃油!D31&lt;0),ｽ.有害廃油!D31,IF(S$19&gt;0,"0",0))</f>
        <v>0</v>
      </c>
      <c r="T16" s="316">
        <f>IF(OR(ｾ.有害汚泥!D31&gt;0,ｾ.有害汚泥!D31&lt;0),ｾ.有害汚泥!D31,IF(T$19&gt;0,"0",0))</f>
        <v>0</v>
      </c>
      <c r="U16" s="316">
        <f>IF(OR(ｿ.有害廃酸!D31&gt;0,ｿ.有害廃酸!D31&lt;0),ｿ.有害廃酸!D31,IF(U$19&gt;0,"0",0))</f>
        <v>0</v>
      </c>
      <c r="V16" s="316">
        <f>IF(OR(ﾀ.有害廃ｱﾙｶﾘ!D31&gt;0,ﾀ.有害廃ｱﾙｶﾘ!D31&lt;0),ﾀ.有害廃ｱﾙｶﾘ!D31,IF(V$19&gt;0,"0",0))</f>
        <v>0</v>
      </c>
      <c r="W16" s="317">
        <f>IF(OR(ﾁ.廃水銀等!D31&gt;0,ﾁ.廃水銀等!D31&lt;0),ﾁ.廃水銀等!D31,IF(W$19&gt;0,"0",0))</f>
        <v>0</v>
      </c>
      <c r="X16" s="318" t="str">
        <f t="shared" si="0"/>
        <v>0</v>
      </c>
    </row>
    <row r="17" spans="2:24" ht="24" customHeight="1">
      <c r="B17" s="158"/>
      <c r="C17" s="651" t="s">
        <v>400</v>
      </c>
      <c r="D17" s="651"/>
      <c r="E17" s="651"/>
      <c r="F17" s="652"/>
      <c r="G17" s="316">
        <f>IF(OR(ｱ.特管廃油!D32&gt;0,ｱ.特管廃油!D32&lt;0),ｱ.特管廃油!D32,IF(G$19&gt;0,"0",0))</f>
        <v>0</v>
      </c>
      <c r="H17" s="316">
        <f>IF(OR(ｲ.特管廃酸!D32&gt;0,ｲ.特管廃酸!D32&lt;0),ｲ.特管廃酸!D32,IF(H$19&gt;0,"0",0))</f>
        <v>0</v>
      </c>
      <c r="I17" s="316">
        <f>IF(OR(ｳ.特管廃ｱﾙｶﾘ!D32&gt;0,ｳ.特管廃ｱﾙｶﾘ!D32&lt;0),ｳ.特管廃ｱﾙｶﾘ!D32,IF(I$19&gt;0,"0",0))</f>
        <v>130</v>
      </c>
      <c r="J17" s="316">
        <f>IF(OR(ｴ.感染性廃棄物!$D32&gt;0,ｴ.感染性廃棄物!$D32&lt;0),ｴ.感染性廃棄物!D32,IF(J$19&gt;0,"0",0))</f>
        <v>0</v>
      </c>
      <c r="K17" s="316">
        <f>IF(OR(ｵ.廃PCB等!$D32&gt;0,ｵ.廃PCB等!$D32&lt;0),ｵ.廃PCB等!D32,IF(K$19&gt;0,"0",0))</f>
        <v>0</v>
      </c>
      <c r="L17" s="316">
        <f>IF(OR(ｶ.PCB汚染物!D32&gt;0,ｶ.PCB汚染物!D32&lt;0),ｶ.PCB汚染物!D32,IF(L$19&gt;0,"0",0))</f>
        <v>0</v>
      </c>
      <c r="M17" s="316">
        <f>IF(OR(ｷ.PCB処理物!D32&gt;0,ｷ.PCB処理物!D32&lt;0),ｷ.PCB処理物!D32,IF(M$19&gt;0,"0",0))</f>
        <v>0</v>
      </c>
      <c r="N17" s="316">
        <f>IF(OR(ｸ.指定下水汚泥!D32&gt;0,ｸ.指定下水汚泥!D32&lt;0),ｸ.指定下水汚泥!D32,IF(N$19&gt;0,"0",0))</f>
        <v>0</v>
      </c>
      <c r="O17" s="316">
        <f>IF(OR(ｹ.有害鉱さい!D32&gt;0,ｹ.有害鉱さい!D32&lt;0),ｹ.有害鉱さい!D32,IF(O$19&gt;0,"0",0))</f>
        <v>0</v>
      </c>
      <c r="P17" s="316">
        <f>IF(OR(ｺ.廃石綿等!D32&gt;0,ｺ.廃石綿等!D32&lt;0),ｺ.廃石綿等!D32,IF(P$19&gt;0,"0",0))</f>
        <v>0</v>
      </c>
      <c r="Q17" s="316">
        <f>IF(OR(ｻ.有害ばいじん!D32&gt;0,ｻ.有害ばいじん!D32&lt;0),ｻ.有害ばいじん!D32,IF(Q$19&gt;0,"0",0))</f>
        <v>0</v>
      </c>
      <c r="R17" s="316">
        <f>IF(OR(ｼ.有害燃え殻!D32&gt;0,ｼ.有害燃え殻!D32&lt;0),ｼ.有害燃え殻!D32,IF(R$19&gt;0,"0",0))</f>
        <v>0</v>
      </c>
      <c r="S17" s="316">
        <f>IF(OR(ｽ.有害廃油!D32&gt;0,ｽ.有害廃油!D32&lt;0),ｽ.有害廃油!D32,IF(S$19&gt;0,"0",0))</f>
        <v>0</v>
      </c>
      <c r="T17" s="316">
        <f>IF(OR(ｾ.有害汚泥!D32&gt;0,ｾ.有害汚泥!D32&lt;0),ｾ.有害汚泥!D32,IF(T$19&gt;0,"0",0))</f>
        <v>0</v>
      </c>
      <c r="U17" s="316">
        <f>IF(OR(ｿ.有害廃酸!D32&gt;0,ｿ.有害廃酸!D32&lt;0),ｿ.有害廃酸!D32,IF(U$19&gt;0,"0",0))</f>
        <v>0</v>
      </c>
      <c r="V17" s="316">
        <f>IF(OR(ﾀ.有害廃ｱﾙｶﾘ!D32&gt;0,ﾀ.有害廃ｱﾙｶﾘ!D32&lt;0),ﾀ.有害廃ｱﾙｶﾘ!D32,IF(V$19&gt;0,"0",0))</f>
        <v>0</v>
      </c>
      <c r="W17" s="317">
        <f>IF(OR(ﾁ.廃水銀等!D32&gt;0,ﾁ.廃水銀等!D32&lt;0),ﾁ.廃水銀等!D32,IF(W$19&gt;0,"0",0))</f>
        <v>0</v>
      </c>
      <c r="X17" s="318">
        <f t="shared" si="0"/>
        <v>130</v>
      </c>
    </row>
    <row r="18" spans="2:24" ht="24" customHeight="1" thickBot="1">
      <c r="B18" s="159"/>
      <c r="C18" s="185" t="s">
        <v>201</v>
      </c>
      <c r="D18" s="663" t="s">
        <v>403</v>
      </c>
      <c r="E18" s="663"/>
      <c r="F18" s="664"/>
      <c r="G18" s="319">
        <f>IF(OR(ｱ.特管廃油!D33&gt;0,ｱ.特管廃油!D33&lt;0),ｱ.特管廃油!D33,IF(G$19&gt;0,"0",0))</f>
        <v>0</v>
      </c>
      <c r="H18" s="319">
        <f>IF(OR(ｲ.特管廃酸!D33&gt;0,ｲ.特管廃酸!D33&lt;0),ｲ.特管廃酸!D33,IF(H$19&gt;0,"0",0))</f>
        <v>0</v>
      </c>
      <c r="I18" s="319" t="str">
        <f>IF(OR(ｳ.特管廃ｱﾙｶﾘ!D33&gt;0,ｳ.特管廃ｱﾙｶﾘ!D33&lt;0),ｳ.特管廃ｱﾙｶﾘ!D33,IF(I$19&gt;0,"0",0))</f>
        <v>0</v>
      </c>
      <c r="J18" s="319">
        <f>IF(OR(ｴ.感染性廃棄物!$D33&gt;0,ｴ.感染性廃棄物!$D33&lt;0),ｴ.感染性廃棄物!D33,IF(J$19&gt;0,"0",0))</f>
        <v>0</v>
      </c>
      <c r="K18" s="319">
        <f>IF(OR(ｵ.廃PCB等!$D33&gt;0,ｵ.廃PCB等!$D33&lt;0),ｵ.廃PCB等!D33,IF(K$19&gt;0,"0",0))</f>
        <v>0</v>
      </c>
      <c r="L18" s="319">
        <f>IF(OR(ｶ.PCB汚染物!D33&gt;0,ｶ.PCB汚染物!D33&lt;0),ｶ.PCB汚染物!D33,IF(L$19&gt;0,"0",0))</f>
        <v>0</v>
      </c>
      <c r="M18" s="319">
        <f>IF(OR(ｷ.PCB処理物!D33&gt;0,ｷ.PCB処理物!D33&lt;0),ｷ.PCB処理物!D33,IF(M$19&gt;0,"0",0))</f>
        <v>0</v>
      </c>
      <c r="N18" s="319">
        <f>IF(OR(ｸ.指定下水汚泥!D33&gt;0,ｸ.指定下水汚泥!D33&lt;0),ｸ.指定下水汚泥!D33,IF(N$19&gt;0,"0",0))</f>
        <v>0</v>
      </c>
      <c r="O18" s="319">
        <f>IF(OR(ｹ.有害鉱さい!D33&gt;0,ｹ.有害鉱さい!D33&lt;0),ｹ.有害鉱さい!D33,IF(O$19&gt;0,"0",0))</f>
        <v>0</v>
      </c>
      <c r="P18" s="319">
        <f>IF(OR(ｺ.廃石綿等!D33&gt;0,ｺ.廃石綿等!D33&lt;0),ｺ.廃石綿等!D33,IF(P$19&gt;0,"0",0))</f>
        <v>0</v>
      </c>
      <c r="Q18" s="319">
        <f>IF(OR(ｻ.有害ばいじん!D33&gt;0,ｻ.有害ばいじん!D33&lt;0),ｻ.有害ばいじん!D33,IF(Q$19&gt;0,"0",0))</f>
        <v>0</v>
      </c>
      <c r="R18" s="319">
        <f>IF(OR(ｼ.有害燃え殻!D33&gt;0,ｼ.有害燃え殻!D33&lt;0),ｼ.有害燃え殻!D33,IF(R$19&gt;0,"0",0))</f>
        <v>0</v>
      </c>
      <c r="S18" s="319">
        <f>IF(OR(ｽ.有害廃油!D33&gt;0,ｽ.有害廃油!D33&lt;0),ｽ.有害廃油!D33,IF(S$19&gt;0,"0",0))</f>
        <v>0</v>
      </c>
      <c r="T18" s="319">
        <f>IF(OR(ｾ.有害汚泥!D33&gt;0,ｾ.有害汚泥!D33&lt;0),ｾ.有害汚泥!D33,IF(T$19&gt;0,"0",0))</f>
        <v>0</v>
      </c>
      <c r="U18" s="319">
        <f>IF(OR(ｿ.有害廃酸!D33&gt;0,ｿ.有害廃酸!D33&lt;0),ｿ.有害廃酸!D33,IF(U$19&gt;0,"0",0))</f>
        <v>0</v>
      </c>
      <c r="V18" s="319">
        <f>IF(OR(ﾀ.有害廃ｱﾙｶﾘ!D33&gt;0,ﾀ.有害廃ｱﾙｶﾘ!D33&lt;0),ﾀ.有害廃ｱﾙｶﾘ!D33,IF(V$19&gt;0,"0",0))</f>
        <v>0</v>
      </c>
      <c r="W18" s="320">
        <f>IF(OR(ﾁ.廃水銀等!D33&gt;0,ﾁ.廃水銀等!D33&lt;0),ﾁ.廃水銀等!D33,IF(W$19&gt;0,"0",0))</f>
        <v>0</v>
      </c>
      <c r="X18" s="321" t="str">
        <f t="shared" si="0"/>
        <v>0</v>
      </c>
    </row>
    <row r="19" spans="2:24" ht="24" customHeight="1" thickTop="1">
      <c r="B19" s="155"/>
      <c r="C19" s="160" t="s">
        <v>301</v>
      </c>
      <c r="D19" s="653" t="s">
        <v>302</v>
      </c>
      <c r="E19" s="653"/>
      <c r="F19" s="654"/>
      <c r="G19" s="322">
        <f t="shared" ref="G19:V19" si="1">+G37+G25+G23+G22+G21-G20</f>
        <v>0</v>
      </c>
      <c r="H19" s="322">
        <f t="shared" si="1"/>
        <v>0</v>
      </c>
      <c r="I19" s="322">
        <f t="shared" si="1"/>
        <v>114.48</v>
      </c>
      <c r="J19" s="322">
        <f t="shared" si="1"/>
        <v>0</v>
      </c>
      <c r="K19" s="322">
        <f t="shared" si="1"/>
        <v>0</v>
      </c>
      <c r="L19" s="322">
        <f t="shared" si="1"/>
        <v>0</v>
      </c>
      <c r="M19" s="322">
        <f t="shared" si="1"/>
        <v>0</v>
      </c>
      <c r="N19" s="322">
        <f t="shared" si="1"/>
        <v>0</v>
      </c>
      <c r="O19" s="322">
        <f t="shared" si="1"/>
        <v>0</v>
      </c>
      <c r="P19" s="322">
        <f t="shared" si="1"/>
        <v>0</v>
      </c>
      <c r="Q19" s="322">
        <f t="shared" si="1"/>
        <v>0</v>
      </c>
      <c r="R19" s="322">
        <f t="shared" si="1"/>
        <v>0</v>
      </c>
      <c r="S19" s="322">
        <f t="shared" si="1"/>
        <v>0</v>
      </c>
      <c r="T19" s="322">
        <f t="shared" si="1"/>
        <v>0</v>
      </c>
      <c r="U19" s="322">
        <f>+U37+U25+U23+U22+U21-U20</f>
        <v>0</v>
      </c>
      <c r="V19" s="322">
        <f t="shared" si="1"/>
        <v>0</v>
      </c>
      <c r="W19" s="322">
        <f>+W37+W25+W23+W22+W21-W20</f>
        <v>0</v>
      </c>
      <c r="X19" s="323">
        <f t="shared" ref="X19:X47" si="2">SUM(G19:W19)</f>
        <v>114.48</v>
      </c>
    </row>
    <row r="20" spans="2:24" ht="24" customHeight="1" thickBot="1">
      <c r="B20" s="156"/>
      <c r="C20" s="205" t="s">
        <v>173</v>
      </c>
      <c r="D20" s="655" t="s">
        <v>174</v>
      </c>
      <c r="E20" s="655"/>
      <c r="F20" s="656"/>
      <c r="G20" s="324">
        <f>+ｱ.特管廃油!$F$15</f>
        <v>0</v>
      </c>
      <c r="H20" s="324">
        <f>+ｲ.特管廃酸!$F$15</f>
        <v>0</v>
      </c>
      <c r="I20" s="324">
        <f>+ｳ.特管廃ｱﾙｶﾘ!$F$15</f>
        <v>0</v>
      </c>
      <c r="J20" s="324">
        <f>+ｴ.感染性廃棄物!$F$15</f>
        <v>0</v>
      </c>
      <c r="K20" s="324">
        <f>+ｵ.廃PCB等!$F$15</f>
        <v>0</v>
      </c>
      <c r="L20" s="324">
        <f>+ｶ.PCB汚染物!$F$15</f>
        <v>0</v>
      </c>
      <c r="M20" s="324">
        <f>+ｷ.PCB処理物!$F$15</f>
        <v>0</v>
      </c>
      <c r="N20" s="324">
        <f>+ｸ.指定下水汚泥!$F$15</f>
        <v>0</v>
      </c>
      <c r="O20" s="324">
        <f>+ｹ.有害鉱さい!$F$15</f>
        <v>0</v>
      </c>
      <c r="P20" s="324">
        <f>+ｺ.廃石綿等!$F$15</f>
        <v>0</v>
      </c>
      <c r="Q20" s="324">
        <f>+ｻ.有害ばいじん!$F$15</f>
        <v>0</v>
      </c>
      <c r="R20" s="324">
        <f>+ｼ.有害燃え殻!$F$15</f>
        <v>0</v>
      </c>
      <c r="S20" s="324">
        <f>+ｽ.有害廃油!$F$15</f>
        <v>0</v>
      </c>
      <c r="T20" s="324">
        <f>+ｾ.有害汚泥!$F$15</f>
        <v>0</v>
      </c>
      <c r="U20" s="324">
        <f>+ｿ.有害廃酸!$F$15</f>
        <v>0</v>
      </c>
      <c r="V20" s="324">
        <f>+ﾀ.有害廃ｱﾙｶﾘ!$F$15</f>
        <v>0</v>
      </c>
      <c r="W20" s="324">
        <f>+ﾁ.廃水銀等!$F$15</f>
        <v>0</v>
      </c>
      <c r="X20" s="325">
        <f t="shared" si="2"/>
        <v>0</v>
      </c>
    </row>
    <row r="21" spans="2:24" ht="24" customHeight="1">
      <c r="B21" s="156"/>
      <c r="C21" s="114"/>
      <c r="D21" s="204" t="s">
        <v>51</v>
      </c>
      <c r="E21" s="657" t="s">
        <v>215</v>
      </c>
      <c r="F21" s="658"/>
      <c r="G21" s="326">
        <f>+ｱ.特管廃油!$P$12</f>
        <v>0</v>
      </c>
      <c r="H21" s="326">
        <f>+ｲ.特管廃酸!$P$12</f>
        <v>0</v>
      </c>
      <c r="I21" s="326">
        <f>+ｳ.特管廃ｱﾙｶﾘ!$P$12</f>
        <v>0</v>
      </c>
      <c r="J21" s="326">
        <f>+ｴ.感染性廃棄物!$P$12</f>
        <v>0</v>
      </c>
      <c r="K21" s="326">
        <f>+ｵ.廃PCB等!$P$12</f>
        <v>0</v>
      </c>
      <c r="L21" s="326">
        <f>+ｶ.PCB汚染物!$P$12</f>
        <v>0</v>
      </c>
      <c r="M21" s="326">
        <f>+ｷ.PCB処理物!$P$12</f>
        <v>0</v>
      </c>
      <c r="N21" s="326">
        <f>+ｸ.指定下水汚泥!$P$12</f>
        <v>0</v>
      </c>
      <c r="O21" s="326">
        <f>+ｹ.有害鉱さい!$P$12</f>
        <v>0</v>
      </c>
      <c r="P21" s="326">
        <f>+ｺ.廃石綿等!$P$12</f>
        <v>0</v>
      </c>
      <c r="Q21" s="326">
        <f>+ｻ.有害ばいじん!$P$12</f>
        <v>0</v>
      </c>
      <c r="R21" s="326">
        <f>+ｼ.有害燃え殻!$P$12</f>
        <v>0</v>
      </c>
      <c r="S21" s="326">
        <f>+ｽ.有害廃油!$P$12</f>
        <v>0</v>
      </c>
      <c r="T21" s="326">
        <f>+ｾ.有害汚泥!$P$12</f>
        <v>0</v>
      </c>
      <c r="U21" s="326">
        <f>+ｿ.有害廃酸!$P$12</f>
        <v>0</v>
      </c>
      <c r="V21" s="326">
        <f>+ﾀ.有害廃ｱﾙｶﾘ!$P$12</f>
        <v>0</v>
      </c>
      <c r="W21" s="326">
        <f>+ﾁ.廃水銀等!$P$12</f>
        <v>0</v>
      </c>
      <c r="X21" s="327">
        <f t="shared" si="2"/>
        <v>0</v>
      </c>
    </row>
    <row r="22" spans="2:24" ht="24" customHeight="1">
      <c r="B22" s="156"/>
      <c r="C22" s="114"/>
      <c r="D22" s="113" t="s">
        <v>52</v>
      </c>
      <c r="E22" s="634" t="s">
        <v>282</v>
      </c>
      <c r="F22" s="635"/>
      <c r="G22" s="328">
        <f>+ｱ.特管廃油!$P$15</f>
        <v>0</v>
      </c>
      <c r="H22" s="328">
        <f>+ｲ.特管廃酸!$P$15</f>
        <v>0</v>
      </c>
      <c r="I22" s="328">
        <f>+ｳ.特管廃ｱﾙｶﾘ!$P$15</f>
        <v>0</v>
      </c>
      <c r="J22" s="328">
        <f>+ｴ.感染性廃棄物!$P$15</f>
        <v>0</v>
      </c>
      <c r="K22" s="328">
        <f>+ｵ.廃PCB等!$P$15</f>
        <v>0</v>
      </c>
      <c r="L22" s="328">
        <f>+ｶ.PCB汚染物!$P$15</f>
        <v>0</v>
      </c>
      <c r="M22" s="328">
        <f>+ｷ.PCB処理物!$P$15</f>
        <v>0</v>
      </c>
      <c r="N22" s="328">
        <f>+ｸ.指定下水汚泥!$P$15</f>
        <v>0</v>
      </c>
      <c r="O22" s="328">
        <f>+ｹ.有害鉱さい!$P$15</f>
        <v>0</v>
      </c>
      <c r="P22" s="328">
        <f>+ｺ.廃石綿等!$P$15</f>
        <v>0</v>
      </c>
      <c r="Q22" s="328">
        <f>+ｻ.有害ばいじん!$P$15</f>
        <v>0</v>
      </c>
      <c r="R22" s="328">
        <f>+ｼ.有害燃え殻!$P$15</f>
        <v>0</v>
      </c>
      <c r="S22" s="328">
        <f>+ｽ.有害廃油!$P$15</f>
        <v>0</v>
      </c>
      <c r="T22" s="328">
        <f>+ｾ.有害汚泥!$P$15</f>
        <v>0</v>
      </c>
      <c r="U22" s="328">
        <f>+ｿ.有害廃酸!$P$15</f>
        <v>0</v>
      </c>
      <c r="V22" s="328">
        <f>+ﾀ.有害廃ｱﾙｶﾘ!$P$15</f>
        <v>0</v>
      </c>
      <c r="W22" s="328">
        <f>+ﾁ.廃水銀等!$P$15</f>
        <v>0</v>
      </c>
      <c r="X22" s="329">
        <f t="shared" si="2"/>
        <v>0</v>
      </c>
    </row>
    <row r="23" spans="2:24" ht="24" customHeight="1">
      <c r="B23" s="156"/>
      <c r="C23" s="114"/>
      <c r="D23" s="359" t="s">
        <v>53</v>
      </c>
      <c r="E23" s="647" t="s">
        <v>216</v>
      </c>
      <c r="F23" s="648"/>
      <c r="G23" s="330">
        <f>+ｱ.特管廃油!$P$18</f>
        <v>0</v>
      </c>
      <c r="H23" s="330">
        <f>+ｲ.特管廃酸!$P$18</f>
        <v>0</v>
      </c>
      <c r="I23" s="330">
        <f>+ｳ.特管廃ｱﾙｶﾘ!$P$18</f>
        <v>0</v>
      </c>
      <c r="J23" s="330">
        <f>+ｴ.感染性廃棄物!$P$18</f>
        <v>0</v>
      </c>
      <c r="K23" s="330">
        <f>+ｵ.廃PCB等!$P$18</f>
        <v>0</v>
      </c>
      <c r="L23" s="330">
        <f>+ｶ.PCB汚染物!$P$18</f>
        <v>0</v>
      </c>
      <c r="M23" s="330">
        <f>+ｷ.PCB処理物!$P$18</f>
        <v>0</v>
      </c>
      <c r="N23" s="330">
        <f>+ｸ.指定下水汚泥!$P$18</f>
        <v>0</v>
      </c>
      <c r="O23" s="330">
        <f>+ｹ.有害鉱さい!$P$18</f>
        <v>0</v>
      </c>
      <c r="P23" s="330">
        <f>+ｺ.廃石綿等!$P$18</f>
        <v>0</v>
      </c>
      <c r="Q23" s="330">
        <f>+ｻ.有害ばいじん!$P$18</f>
        <v>0</v>
      </c>
      <c r="R23" s="330">
        <f>+ｼ.有害燃え殻!$P$18</f>
        <v>0</v>
      </c>
      <c r="S23" s="330">
        <f>+ｽ.有害廃油!$P$18</f>
        <v>0</v>
      </c>
      <c r="T23" s="330">
        <f>+ｾ.有害汚泥!$P$18</f>
        <v>0</v>
      </c>
      <c r="U23" s="330">
        <f>+ｿ.有害廃酸!$P$18</f>
        <v>0</v>
      </c>
      <c r="V23" s="330">
        <f>+ﾀ.有害廃ｱﾙｶﾘ!$P$18</f>
        <v>0</v>
      </c>
      <c r="W23" s="330">
        <f>+ﾁ.廃水銀等!$P$18</f>
        <v>0</v>
      </c>
      <c r="X23" s="331">
        <f t="shared" si="2"/>
        <v>0</v>
      </c>
    </row>
    <row r="24" spans="2:24" ht="24" customHeight="1">
      <c r="B24" s="156"/>
      <c r="C24" s="114"/>
      <c r="D24" s="186"/>
      <c r="E24" s="187" t="s">
        <v>54</v>
      </c>
      <c r="F24" s="188" t="s">
        <v>217</v>
      </c>
      <c r="G24" s="332">
        <f>+ｱ.特管廃油!$P$21</f>
        <v>0</v>
      </c>
      <c r="H24" s="332">
        <f>+ｲ.特管廃酸!$P$21</f>
        <v>0</v>
      </c>
      <c r="I24" s="332">
        <f>+ｳ.特管廃ｱﾙｶﾘ!$P$21</f>
        <v>0</v>
      </c>
      <c r="J24" s="332">
        <f>+ｴ.感染性廃棄物!$P$21</f>
        <v>0</v>
      </c>
      <c r="K24" s="332">
        <f>+ｵ.廃PCB等!$P$21</f>
        <v>0</v>
      </c>
      <c r="L24" s="332">
        <f>+ｶ.PCB汚染物!$P$21</f>
        <v>0</v>
      </c>
      <c r="M24" s="332">
        <f>+ｷ.PCB処理物!$P$21</f>
        <v>0</v>
      </c>
      <c r="N24" s="332">
        <f>+ｸ.指定下水汚泥!$P$21</f>
        <v>0</v>
      </c>
      <c r="O24" s="332">
        <f>+ｹ.有害鉱さい!$P$21</f>
        <v>0</v>
      </c>
      <c r="P24" s="332">
        <f>+ｺ.廃石綿等!$P$21</f>
        <v>0</v>
      </c>
      <c r="Q24" s="332">
        <f>+ｻ.有害ばいじん!$P$21</f>
        <v>0</v>
      </c>
      <c r="R24" s="332">
        <f>+ｼ.有害燃え殻!$P$21</f>
        <v>0</v>
      </c>
      <c r="S24" s="332">
        <f>+ｽ.有害廃油!$P$21</f>
        <v>0</v>
      </c>
      <c r="T24" s="332">
        <f>+ｾ.有害汚泥!$P$21</f>
        <v>0</v>
      </c>
      <c r="U24" s="332">
        <f>+ｿ.有害廃酸!$P$21</f>
        <v>0</v>
      </c>
      <c r="V24" s="332">
        <f>+ﾀ.有害廃ｱﾙｶﾘ!$P$21</f>
        <v>0</v>
      </c>
      <c r="W24" s="332">
        <f>+ﾁ.廃水銀等!$P$21</f>
        <v>0</v>
      </c>
      <c r="X24" s="333">
        <f t="shared" si="2"/>
        <v>0</v>
      </c>
    </row>
    <row r="25" spans="2:24" ht="24" customHeight="1">
      <c r="B25" s="156"/>
      <c r="C25" s="114"/>
      <c r="D25" s="161" t="s">
        <v>72</v>
      </c>
      <c r="E25" s="649" t="s">
        <v>203</v>
      </c>
      <c r="F25" s="650"/>
      <c r="G25" s="334">
        <f>+ｱ.特管廃油!$P$24</f>
        <v>0</v>
      </c>
      <c r="H25" s="334">
        <f>+ｲ.特管廃酸!$P$24</f>
        <v>0</v>
      </c>
      <c r="I25" s="334">
        <f>+ｳ.特管廃ｱﾙｶﾘ!$P$24</f>
        <v>0</v>
      </c>
      <c r="J25" s="334">
        <f>+ｴ.感染性廃棄物!$P$24</f>
        <v>0</v>
      </c>
      <c r="K25" s="334">
        <f>+ｵ.廃PCB等!$P$24</f>
        <v>0</v>
      </c>
      <c r="L25" s="334">
        <f>+ｶ.PCB汚染物!$P$24</f>
        <v>0</v>
      </c>
      <c r="M25" s="334">
        <f>+ｷ.PCB処理物!$P$24</f>
        <v>0</v>
      </c>
      <c r="N25" s="334">
        <f>+ｸ.指定下水汚泥!$P$24</f>
        <v>0</v>
      </c>
      <c r="O25" s="334">
        <f>+ｹ.有害鉱さい!$P$24</f>
        <v>0</v>
      </c>
      <c r="P25" s="334">
        <f>+ｺ.廃石綿等!$P$24</f>
        <v>0</v>
      </c>
      <c r="Q25" s="334">
        <f>+ｻ.有害ばいじん!$P$24</f>
        <v>0</v>
      </c>
      <c r="R25" s="334">
        <f>+ｼ.有害燃え殻!$P$24</f>
        <v>0</v>
      </c>
      <c r="S25" s="334">
        <f>+ｽ.有害廃油!$P$24</f>
        <v>0</v>
      </c>
      <c r="T25" s="334">
        <f>+ｾ.有害汚泥!$P$24</f>
        <v>0</v>
      </c>
      <c r="U25" s="334">
        <f>+ｿ.有害廃酸!$P$24</f>
        <v>0</v>
      </c>
      <c r="V25" s="334">
        <f>+ﾀ.有害廃ｱﾙｶﾘ!$P$24</f>
        <v>0</v>
      </c>
      <c r="W25" s="334">
        <f>+ﾁ.廃水銀等!$P$24</f>
        <v>0</v>
      </c>
      <c r="X25" s="335">
        <f t="shared" si="2"/>
        <v>0</v>
      </c>
    </row>
    <row r="26" spans="2:24" ht="24" customHeight="1">
      <c r="B26" s="156"/>
      <c r="C26" s="643" t="s">
        <v>136</v>
      </c>
      <c r="D26" s="365" t="s">
        <v>21</v>
      </c>
      <c r="E26" s="632" t="s">
        <v>218</v>
      </c>
      <c r="F26" s="633"/>
      <c r="G26" s="336">
        <f>+G28+G29+G30+G31</f>
        <v>0</v>
      </c>
      <c r="H26" s="336">
        <f t="shared" ref="H26:V26" si="3">+H28+H29+H30+H31</f>
        <v>0</v>
      </c>
      <c r="I26" s="336">
        <f t="shared" si="3"/>
        <v>0</v>
      </c>
      <c r="J26" s="336">
        <f t="shared" si="3"/>
        <v>0</v>
      </c>
      <c r="K26" s="336">
        <f t="shared" si="3"/>
        <v>0</v>
      </c>
      <c r="L26" s="336">
        <f t="shared" si="3"/>
        <v>0</v>
      </c>
      <c r="M26" s="336">
        <f t="shared" si="3"/>
        <v>0</v>
      </c>
      <c r="N26" s="336">
        <f t="shared" si="3"/>
        <v>0</v>
      </c>
      <c r="O26" s="336">
        <f t="shared" si="3"/>
        <v>0</v>
      </c>
      <c r="P26" s="336">
        <f t="shared" si="3"/>
        <v>0</v>
      </c>
      <c r="Q26" s="336">
        <f t="shared" si="3"/>
        <v>0</v>
      </c>
      <c r="R26" s="336">
        <f t="shared" si="3"/>
        <v>0</v>
      </c>
      <c r="S26" s="336">
        <f t="shared" si="3"/>
        <v>0</v>
      </c>
      <c r="T26" s="336">
        <f t="shared" si="3"/>
        <v>0</v>
      </c>
      <c r="U26" s="336">
        <f t="shared" si="3"/>
        <v>0</v>
      </c>
      <c r="V26" s="336">
        <f t="shared" si="3"/>
        <v>0</v>
      </c>
      <c r="W26" s="336">
        <f>+W28+W29+W30+W31</f>
        <v>0</v>
      </c>
      <c r="X26" s="337">
        <f t="shared" si="2"/>
        <v>0</v>
      </c>
    </row>
    <row r="27" spans="2:24" ht="24" customHeight="1">
      <c r="B27" s="156"/>
      <c r="C27" s="643"/>
      <c r="D27" s="161" t="s">
        <v>25</v>
      </c>
      <c r="E27" s="632" t="s">
        <v>219</v>
      </c>
      <c r="F27" s="633"/>
      <c r="G27" s="336">
        <f t="shared" ref="G27:V27" si="4">+G23-G26</f>
        <v>0</v>
      </c>
      <c r="H27" s="336">
        <f t="shared" si="4"/>
        <v>0</v>
      </c>
      <c r="I27" s="336">
        <f t="shared" si="4"/>
        <v>0</v>
      </c>
      <c r="J27" s="336">
        <f t="shared" si="4"/>
        <v>0</v>
      </c>
      <c r="K27" s="336">
        <f t="shared" si="4"/>
        <v>0</v>
      </c>
      <c r="L27" s="336">
        <f t="shared" si="4"/>
        <v>0</v>
      </c>
      <c r="M27" s="336">
        <f t="shared" si="4"/>
        <v>0</v>
      </c>
      <c r="N27" s="336">
        <f t="shared" si="4"/>
        <v>0</v>
      </c>
      <c r="O27" s="336">
        <f t="shared" si="4"/>
        <v>0</v>
      </c>
      <c r="P27" s="336">
        <f t="shared" si="4"/>
        <v>0</v>
      </c>
      <c r="Q27" s="336">
        <f t="shared" si="4"/>
        <v>0</v>
      </c>
      <c r="R27" s="336">
        <f t="shared" si="4"/>
        <v>0</v>
      </c>
      <c r="S27" s="336">
        <f t="shared" si="4"/>
        <v>0</v>
      </c>
      <c r="T27" s="336">
        <f t="shared" si="4"/>
        <v>0</v>
      </c>
      <c r="U27" s="336">
        <f t="shared" si="4"/>
        <v>0</v>
      </c>
      <c r="V27" s="336">
        <f t="shared" si="4"/>
        <v>0</v>
      </c>
      <c r="W27" s="336">
        <f>+W23-W26</f>
        <v>0</v>
      </c>
      <c r="X27" s="337">
        <f t="shared" si="2"/>
        <v>0</v>
      </c>
    </row>
    <row r="28" spans="2:24" ht="25.5" customHeight="1">
      <c r="B28" s="156"/>
      <c r="C28" s="644"/>
      <c r="D28" s="640" t="s">
        <v>200</v>
      </c>
      <c r="E28" s="363" t="s">
        <v>29</v>
      </c>
      <c r="F28" s="249" t="s">
        <v>304</v>
      </c>
      <c r="G28" s="328">
        <f>+ｱ.特管廃油!$AH$9</f>
        <v>0</v>
      </c>
      <c r="H28" s="328">
        <f>+ｲ.特管廃酸!$AH$9</f>
        <v>0</v>
      </c>
      <c r="I28" s="328">
        <f>+ｳ.特管廃ｱﾙｶﾘ!$AH$9</f>
        <v>0</v>
      </c>
      <c r="J28" s="328">
        <f>+ｴ.感染性廃棄物!$AH$9</f>
        <v>0</v>
      </c>
      <c r="K28" s="328">
        <f>+ｵ.廃PCB等!$AH$9</f>
        <v>0</v>
      </c>
      <c r="L28" s="328">
        <f>+ｶ.PCB汚染物!$AH$9</f>
        <v>0</v>
      </c>
      <c r="M28" s="328">
        <f>+ｷ.PCB処理物!$AH$9</f>
        <v>0</v>
      </c>
      <c r="N28" s="328">
        <f>+ｸ.指定下水汚泥!$AH$9</f>
        <v>0</v>
      </c>
      <c r="O28" s="328">
        <f>+ｹ.有害鉱さい!$AH$9</f>
        <v>0</v>
      </c>
      <c r="P28" s="328">
        <f>+ｺ.廃石綿等!$AH$9</f>
        <v>0</v>
      </c>
      <c r="Q28" s="328">
        <f>+ｻ.有害ばいじん!$AH$9</f>
        <v>0</v>
      </c>
      <c r="R28" s="328">
        <f>+ｼ.有害燃え殻!$AH$9</f>
        <v>0</v>
      </c>
      <c r="S28" s="328">
        <f>+ｽ.有害廃油!$AH$9</f>
        <v>0</v>
      </c>
      <c r="T28" s="328">
        <f>+ｾ.有害汚泥!$AH$9</f>
        <v>0</v>
      </c>
      <c r="U28" s="328">
        <f>+ｿ.有害廃酸!$AH$9</f>
        <v>0</v>
      </c>
      <c r="V28" s="328">
        <f>+ﾀ.有害廃ｱﾙｶﾘ!$AH$9</f>
        <v>0</v>
      </c>
      <c r="W28" s="328">
        <f>+ﾁ.廃水銀等!$AH$9</f>
        <v>0</v>
      </c>
      <c r="X28" s="329">
        <f t="shared" si="2"/>
        <v>0</v>
      </c>
    </row>
    <row r="29" spans="2:24" ht="25.5" customHeight="1">
      <c r="B29" s="156"/>
      <c r="C29" s="644"/>
      <c r="D29" s="641"/>
      <c r="E29" s="161" t="s">
        <v>36</v>
      </c>
      <c r="F29" s="200" t="s">
        <v>220</v>
      </c>
      <c r="G29" s="328">
        <f>+ｱ.特管廃油!$AH$12</f>
        <v>0</v>
      </c>
      <c r="H29" s="328">
        <f>+ｲ.特管廃酸!$AH$12</f>
        <v>0</v>
      </c>
      <c r="I29" s="328">
        <f>+ｳ.特管廃ｱﾙｶﾘ!$AH$12</f>
        <v>0</v>
      </c>
      <c r="J29" s="328">
        <f>+ｴ.感染性廃棄物!$AH$12</f>
        <v>0</v>
      </c>
      <c r="K29" s="328">
        <f>+ｵ.廃PCB等!$AH$12</f>
        <v>0</v>
      </c>
      <c r="L29" s="328">
        <f>+ｶ.PCB汚染物!$AH$12</f>
        <v>0</v>
      </c>
      <c r="M29" s="328">
        <f>+ｷ.PCB処理物!$AH$12</f>
        <v>0</v>
      </c>
      <c r="N29" s="328">
        <f>+ｸ.指定下水汚泥!$AH$12</f>
        <v>0</v>
      </c>
      <c r="O29" s="328">
        <f>+ｹ.有害鉱さい!$AH$12</f>
        <v>0</v>
      </c>
      <c r="P29" s="328">
        <f>+ｺ.廃石綿等!$AH$12</f>
        <v>0</v>
      </c>
      <c r="Q29" s="328">
        <f>+ｻ.有害ばいじん!$AH$12</f>
        <v>0</v>
      </c>
      <c r="R29" s="328">
        <f>+ｼ.有害燃え殻!$AH$12</f>
        <v>0</v>
      </c>
      <c r="S29" s="328">
        <f>+ｽ.有害廃油!$AH$12</f>
        <v>0</v>
      </c>
      <c r="T29" s="328">
        <f>+ｾ.有害汚泥!$AH$12</f>
        <v>0</v>
      </c>
      <c r="U29" s="328">
        <f>+ｿ.有害廃酸!$AH$12</f>
        <v>0</v>
      </c>
      <c r="V29" s="328">
        <f>+ﾀ.有害廃ｱﾙｶﾘ!$AH$12</f>
        <v>0</v>
      </c>
      <c r="W29" s="328">
        <f>+ﾁ.廃水銀等!$AH$12</f>
        <v>0</v>
      </c>
      <c r="X29" s="329">
        <f t="shared" si="2"/>
        <v>0</v>
      </c>
    </row>
    <row r="30" spans="2:24" ht="24.4" customHeight="1">
      <c r="B30" s="158" t="s">
        <v>327</v>
      </c>
      <c r="C30" s="644"/>
      <c r="D30" s="642"/>
      <c r="E30" s="161" t="s">
        <v>199</v>
      </c>
      <c r="F30" s="364" t="s">
        <v>221</v>
      </c>
      <c r="G30" s="338">
        <f>+ｱ.特管廃油!$AH$15</f>
        <v>0</v>
      </c>
      <c r="H30" s="338">
        <f>+ｲ.特管廃酸!$AH$15</f>
        <v>0</v>
      </c>
      <c r="I30" s="338">
        <f>+ｳ.特管廃ｱﾙｶﾘ!$AH$15</f>
        <v>0</v>
      </c>
      <c r="J30" s="338">
        <f>+ｴ.感染性廃棄物!$AH$15</f>
        <v>0</v>
      </c>
      <c r="K30" s="338">
        <f>+ｵ.廃PCB等!$AH$15</f>
        <v>0</v>
      </c>
      <c r="L30" s="338">
        <f>+ｶ.PCB汚染物!$AH$15</f>
        <v>0</v>
      </c>
      <c r="M30" s="338">
        <f>+ｷ.PCB処理物!$AH$15</f>
        <v>0</v>
      </c>
      <c r="N30" s="338">
        <f>+ｸ.指定下水汚泥!$AH$15</f>
        <v>0</v>
      </c>
      <c r="O30" s="338">
        <f>+ｹ.有害鉱さい!$AH$15</f>
        <v>0</v>
      </c>
      <c r="P30" s="338">
        <f>+ｺ.廃石綿等!$AH$15</f>
        <v>0</v>
      </c>
      <c r="Q30" s="338">
        <f>+ｻ.有害ばいじん!$AH$15</f>
        <v>0</v>
      </c>
      <c r="R30" s="338">
        <f>+ｼ.有害燃え殻!$AH$15</f>
        <v>0</v>
      </c>
      <c r="S30" s="338">
        <f>+ｽ.有害廃油!$AH$15</f>
        <v>0</v>
      </c>
      <c r="T30" s="338">
        <f>+ｾ.有害汚泥!$AH$15</f>
        <v>0</v>
      </c>
      <c r="U30" s="338">
        <f>+ｿ.有害廃酸!$AH$15</f>
        <v>0</v>
      </c>
      <c r="V30" s="338">
        <f>+ﾀ.有害廃ｱﾙｶﾘ!$AH$15</f>
        <v>0</v>
      </c>
      <c r="W30" s="338">
        <f>+ﾁ.廃水銀等!$AH$15</f>
        <v>0</v>
      </c>
      <c r="X30" s="339">
        <f t="shared" si="2"/>
        <v>0</v>
      </c>
    </row>
    <row r="31" spans="2:24" ht="24" customHeight="1">
      <c r="B31" s="158" t="s">
        <v>328</v>
      </c>
      <c r="C31" s="644"/>
      <c r="D31" s="113" t="s">
        <v>140</v>
      </c>
      <c r="E31" s="632" t="s">
        <v>223</v>
      </c>
      <c r="F31" s="633"/>
      <c r="G31" s="336">
        <f t="shared" ref="G31:V31" si="5">+G32+G36</f>
        <v>0</v>
      </c>
      <c r="H31" s="336">
        <f t="shared" si="5"/>
        <v>0</v>
      </c>
      <c r="I31" s="336">
        <f t="shared" si="5"/>
        <v>0</v>
      </c>
      <c r="J31" s="336">
        <f t="shared" si="5"/>
        <v>0</v>
      </c>
      <c r="K31" s="336">
        <f t="shared" si="5"/>
        <v>0</v>
      </c>
      <c r="L31" s="336">
        <f t="shared" si="5"/>
        <v>0</v>
      </c>
      <c r="M31" s="336">
        <f t="shared" si="5"/>
        <v>0</v>
      </c>
      <c r="N31" s="336">
        <f t="shared" si="5"/>
        <v>0</v>
      </c>
      <c r="O31" s="336">
        <f t="shared" si="5"/>
        <v>0</v>
      </c>
      <c r="P31" s="336">
        <f t="shared" si="5"/>
        <v>0</v>
      </c>
      <c r="Q31" s="336">
        <f t="shared" si="5"/>
        <v>0</v>
      </c>
      <c r="R31" s="336">
        <f t="shared" si="5"/>
        <v>0</v>
      </c>
      <c r="S31" s="336">
        <f t="shared" si="5"/>
        <v>0</v>
      </c>
      <c r="T31" s="336">
        <f t="shared" si="5"/>
        <v>0</v>
      </c>
      <c r="U31" s="336">
        <f t="shared" si="5"/>
        <v>0</v>
      </c>
      <c r="V31" s="336">
        <f t="shared" si="5"/>
        <v>0</v>
      </c>
      <c r="W31" s="336">
        <f>+W32+W36</f>
        <v>0</v>
      </c>
      <c r="X31" s="337">
        <f t="shared" si="2"/>
        <v>0</v>
      </c>
    </row>
    <row r="32" spans="2:24" ht="24" customHeight="1">
      <c r="B32" s="158">
        <v>5</v>
      </c>
      <c r="C32" s="114"/>
      <c r="D32" s="198"/>
      <c r="E32" s="193" t="s">
        <v>198</v>
      </c>
      <c r="F32" s="360"/>
      <c r="G32" s="340">
        <f t="shared" ref="G32:V32" si="6">SUM(G33:G35)</f>
        <v>0</v>
      </c>
      <c r="H32" s="340">
        <f t="shared" si="6"/>
        <v>0</v>
      </c>
      <c r="I32" s="340">
        <f t="shared" si="6"/>
        <v>0</v>
      </c>
      <c r="J32" s="340">
        <f t="shared" si="6"/>
        <v>0</v>
      </c>
      <c r="K32" s="340">
        <f t="shared" si="6"/>
        <v>0</v>
      </c>
      <c r="L32" s="340">
        <f t="shared" si="6"/>
        <v>0</v>
      </c>
      <c r="M32" s="340">
        <f t="shared" si="6"/>
        <v>0</v>
      </c>
      <c r="N32" s="340">
        <f t="shared" si="6"/>
        <v>0</v>
      </c>
      <c r="O32" s="340">
        <f t="shared" si="6"/>
        <v>0</v>
      </c>
      <c r="P32" s="340">
        <f t="shared" si="6"/>
        <v>0</v>
      </c>
      <c r="Q32" s="340">
        <f t="shared" si="6"/>
        <v>0</v>
      </c>
      <c r="R32" s="340">
        <f t="shared" si="6"/>
        <v>0</v>
      </c>
      <c r="S32" s="340">
        <f t="shared" si="6"/>
        <v>0</v>
      </c>
      <c r="T32" s="340">
        <f t="shared" si="6"/>
        <v>0</v>
      </c>
      <c r="U32" s="340">
        <f t="shared" si="6"/>
        <v>0</v>
      </c>
      <c r="V32" s="340">
        <f t="shared" si="6"/>
        <v>0</v>
      </c>
      <c r="W32" s="340">
        <f>SUM(W33:W35)</f>
        <v>0</v>
      </c>
      <c r="X32" s="341">
        <f t="shared" si="2"/>
        <v>0</v>
      </c>
    </row>
    <row r="33" spans="2:24" ht="24" customHeight="1">
      <c r="B33" s="158" t="s">
        <v>168</v>
      </c>
      <c r="C33" s="114"/>
      <c r="D33" s="196"/>
      <c r="E33" s="191"/>
      <c r="F33" s="189" t="s">
        <v>175</v>
      </c>
      <c r="G33" s="342">
        <f>+ｱ.特管廃油!$AU$16</f>
        <v>0</v>
      </c>
      <c r="H33" s="342">
        <f>+ｲ.特管廃酸!$AU$16</f>
        <v>0</v>
      </c>
      <c r="I33" s="342">
        <f>+ｳ.特管廃ｱﾙｶﾘ!$AU$16</f>
        <v>0</v>
      </c>
      <c r="J33" s="342">
        <f>+ｴ.感染性廃棄物!$AU$16</f>
        <v>0</v>
      </c>
      <c r="K33" s="342">
        <f>+ｵ.廃PCB等!$AU$16</f>
        <v>0</v>
      </c>
      <c r="L33" s="342">
        <f>+ｶ.PCB汚染物!$AU$16</f>
        <v>0</v>
      </c>
      <c r="M33" s="342">
        <f>+ｷ.PCB処理物!$AU$16</f>
        <v>0</v>
      </c>
      <c r="N33" s="342">
        <f>+ｸ.指定下水汚泥!$AU$16</f>
        <v>0</v>
      </c>
      <c r="O33" s="342">
        <f>+ｹ.有害鉱さい!$AU$16</f>
        <v>0</v>
      </c>
      <c r="P33" s="342">
        <f>+ｺ.廃石綿等!$AU$16</f>
        <v>0</v>
      </c>
      <c r="Q33" s="342">
        <f>+ｻ.有害ばいじん!$AU$16</f>
        <v>0</v>
      </c>
      <c r="R33" s="342">
        <f>+ｼ.有害燃え殻!$AU$16</f>
        <v>0</v>
      </c>
      <c r="S33" s="342">
        <f>+ｽ.有害廃油!$AU$16</f>
        <v>0</v>
      </c>
      <c r="T33" s="342">
        <f>+ｾ.有害汚泥!$AU$16</f>
        <v>0</v>
      </c>
      <c r="U33" s="342">
        <f>+ｿ.有害廃酸!$AU$16</f>
        <v>0</v>
      </c>
      <c r="V33" s="342">
        <f>+ﾀ.有害廃ｱﾙｶﾘ!$AU$16</f>
        <v>0</v>
      </c>
      <c r="W33" s="342">
        <f>+ﾁ.廃水銀等!$AU$16</f>
        <v>0</v>
      </c>
      <c r="X33" s="343">
        <f t="shared" si="2"/>
        <v>0</v>
      </c>
    </row>
    <row r="34" spans="2:24" ht="24" customHeight="1">
      <c r="B34" s="158" t="s">
        <v>169</v>
      </c>
      <c r="C34" s="114"/>
      <c r="D34" s="196"/>
      <c r="E34" s="191"/>
      <c r="F34" s="189" t="s">
        <v>194</v>
      </c>
      <c r="G34" s="342">
        <f>+ｱ.特管廃油!$AU$17</f>
        <v>0</v>
      </c>
      <c r="H34" s="342">
        <f>+ｲ.特管廃酸!$AU$17</f>
        <v>0</v>
      </c>
      <c r="I34" s="342">
        <f>+ｳ.特管廃ｱﾙｶﾘ!$AU$17</f>
        <v>0</v>
      </c>
      <c r="J34" s="342">
        <f>+ｴ.感染性廃棄物!$AU$17</f>
        <v>0</v>
      </c>
      <c r="K34" s="342">
        <f>+ｵ.廃PCB等!$AU$17</f>
        <v>0</v>
      </c>
      <c r="L34" s="342">
        <f>+ｶ.PCB汚染物!$AU$17</f>
        <v>0</v>
      </c>
      <c r="M34" s="342">
        <f>+ｷ.PCB処理物!$AU$17</f>
        <v>0</v>
      </c>
      <c r="N34" s="342">
        <f>+ｸ.指定下水汚泥!$AU$17</f>
        <v>0</v>
      </c>
      <c r="O34" s="342">
        <f>+ｹ.有害鉱さい!$AU$17</f>
        <v>0</v>
      </c>
      <c r="P34" s="342">
        <f>+ｺ.廃石綿等!$AU$17</f>
        <v>0</v>
      </c>
      <c r="Q34" s="342">
        <f>+ｻ.有害ばいじん!$AU$17</f>
        <v>0</v>
      </c>
      <c r="R34" s="342">
        <f>+ｼ.有害燃え殻!$AU$17</f>
        <v>0</v>
      </c>
      <c r="S34" s="342">
        <f>+ｽ.有害廃油!$AU$17</f>
        <v>0</v>
      </c>
      <c r="T34" s="342">
        <f>+ｾ.有害汚泥!$AU$17</f>
        <v>0</v>
      </c>
      <c r="U34" s="342">
        <f>+ｿ.有害廃酸!$AU$17</f>
        <v>0</v>
      </c>
      <c r="V34" s="342">
        <f>+ﾀ.有害廃ｱﾙｶﾘ!$AU$17</f>
        <v>0</v>
      </c>
      <c r="W34" s="342">
        <f>+ﾁ.廃水銀等!$AU$17</f>
        <v>0</v>
      </c>
      <c r="X34" s="343">
        <f t="shared" si="2"/>
        <v>0</v>
      </c>
    </row>
    <row r="35" spans="2:24" ht="24" customHeight="1">
      <c r="B35" s="158" t="s">
        <v>170</v>
      </c>
      <c r="C35" s="114"/>
      <c r="D35" s="196"/>
      <c r="E35" s="192"/>
      <c r="F35" s="189" t="s">
        <v>193</v>
      </c>
      <c r="G35" s="342">
        <f>+ｱ.特管廃油!$AU$18</f>
        <v>0</v>
      </c>
      <c r="H35" s="342">
        <f>+ｲ.特管廃酸!$AU$18</f>
        <v>0</v>
      </c>
      <c r="I35" s="342">
        <f>+ｳ.特管廃ｱﾙｶﾘ!$AU$18</f>
        <v>0</v>
      </c>
      <c r="J35" s="342">
        <f>+ｴ.感染性廃棄物!$AU$18</f>
        <v>0</v>
      </c>
      <c r="K35" s="342">
        <f>+ｵ.廃PCB等!$AU$18</f>
        <v>0</v>
      </c>
      <c r="L35" s="342">
        <f>+ｶ.PCB汚染物!$AU$18</f>
        <v>0</v>
      </c>
      <c r="M35" s="342">
        <f>+ｷ.PCB処理物!$AU$18</f>
        <v>0</v>
      </c>
      <c r="N35" s="342">
        <f>+ｸ.指定下水汚泥!$AU$18</f>
        <v>0</v>
      </c>
      <c r="O35" s="342">
        <f>+ｹ.有害鉱さい!$AU$18</f>
        <v>0</v>
      </c>
      <c r="P35" s="342">
        <f>+ｺ.廃石綿等!$AU$18</f>
        <v>0</v>
      </c>
      <c r="Q35" s="342">
        <f>+ｻ.有害ばいじん!$AU$18</f>
        <v>0</v>
      </c>
      <c r="R35" s="342">
        <f>+ｼ.有害燃え殻!$AU$18</f>
        <v>0</v>
      </c>
      <c r="S35" s="342">
        <f>+ｽ.有害廃油!$AU$18</f>
        <v>0</v>
      </c>
      <c r="T35" s="342">
        <f>+ｾ.有害汚泥!$AU$18</f>
        <v>0</v>
      </c>
      <c r="U35" s="342">
        <f>+ｿ.有害廃酸!$AU$18</f>
        <v>0</v>
      </c>
      <c r="V35" s="342">
        <f>+ﾀ.有害廃ｱﾙｶﾘ!$AU$18</f>
        <v>0</v>
      </c>
      <c r="W35" s="342">
        <f>+ﾁ.廃水銀等!$AU$18</f>
        <v>0</v>
      </c>
      <c r="X35" s="343">
        <f t="shared" si="2"/>
        <v>0</v>
      </c>
    </row>
    <row r="36" spans="2:24" ht="24" customHeight="1" thickBot="1">
      <c r="B36" s="158" t="s">
        <v>171</v>
      </c>
      <c r="C36" s="201"/>
      <c r="D36" s="202"/>
      <c r="E36" s="203" t="s">
        <v>197</v>
      </c>
      <c r="F36" s="361"/>
      <c r="G36" s="344">
        <f>+ｱ.特管廃油!$AO$21</f>
        <v>0</v>
      </c>
      <c r="H36" s="344">
        <f>+ｲ.特管廃酸!$AO$21</f>
        <v>0</v>
      </c>
      <c r="I36" s="344">
        <f>+ｳ.特管廃ｱﾙｶﾘ!$AO$21</f>
        <v>0</v>
      </c>
      <c r="J36" s="344">
        <f>+ｴ.感染性廃棄物!$AO$21</f>
        <v>0</v>
      </c>
      <c r="K36" s="344">
        <f>+ｵ.廃PCB等!$AO$21</f>
        <v>0</v>
      </c>
      <c r="L36" s="344">
        <f>+ｶ.PCB汚染物!$AO$21</f>
        <v>0</v>
      </c>
      <c r="M36" s="344">
        <f>+ｷ.PCB処理物!$AO$21</f>
        <v>0</v>
      </c>
      <c r="N36" s="344">
        <f>+ｸ.指定下水汚泥!$AO$21</f>
        <v>0</v>
      </c>
      <c r="O36" s="344">
        <f>+ｹ.有害鉱さい!$AO$21</f>
        <v>0</v>
      </c>
      <c r="P36" s="344">
        <f>+ｺ.廃石綿等!$AO$21</f>
        <v>0</v>
      </c>
      <c r="Q36" s="344">
        <f>+ｻ.有害ばいじん!$AO$21</f>
        <v>0</v>
      </c>
      <c r="R36" s="344">
        <f>+ｼ.有害燃え殻!$AO$21</f>
        <v>0</v>
      </c>
      <c r="S36" s="344">
        <f>+ｽ.有害廃油!$AO$21</f>
        <v>0</v>
      </c>
      <c r="T36" s="344">
        <f>+ｾ.有害汚泥!$AO$21</f>
        <v>0</v>
      </c>
      <c r="U36" s="344">
        <f>+ｿ.有害廃酸!$AO$21</f>
        <v>0</v>
      </c>
      <c r="V36" s="344">
        <f>+ﾀ.有害廃ｱﾙｶﾘ!$AO$21</f>
        <v>0</v>
      </c>
      <c r="W36" s="344">
        <f>+ﾁ.廃水銀等!$AO$21</f>
        <v>0</v>
      </c>
      <c r="X36" s="345">
        <f t="shared" si="2"/>
        <v>0</v>
      </c>
    </row>
    <row r="37" spans="2:24" ht="24" customHeight="1">
      <c r="B37" s="156"/>
      <c r="C37" s="638" t="s">
        <v>135</v>
      </c>
      <c r="D37" s="113" t="s">
        <v>141</v>
      </c>
      <c r="E37" s="645" t="s">
        <v>176</v>
      </c>
      <c r="F37" s="646"/>
      <c r="G37" s="346">
        <f t="shared" ref="G37:V37" si="7">+G38+G42</f>
        <v>0</v>
      </c>
      <c r="H37" s="346">
        <f t="shared" si="7"/>
        <v>0</v>
      </c>
      <c r="I37" s="346">
        <f t="shared" si="7"/>
        <v>114.48</v>
      </c>
      <c r="J37" s="346">
        <f t="shared" si="7"/>
        <v>0</v>
      </c>
      <c r="K37" s="346">
        <f t="shared" si="7"/>
        <v>0</v>
      </c>
      <c r="L37" s="346">
        <f t="shared" si="7"/>
        <v>0</v>
      </c>
      <c r="M37" s="346">
        <f t="shared" si="7"/>
        <v>0</v>
      </c>
      <c r="N37" s="346">
        <f t="shared" si="7"/>
        <v>0</v>
      </c>
      <c r="O37" s="346">
        <f t="shared" si="7"/>
        <v>0</v>
      </c>
      <c r="P37" s="346">
        <f t="shared" si="7"/>
        <v>0</v>
      </c>
      <c r="Q37" s="346">
        <f t="shared" si="7"/>
        <v>0</v>
      </c>
      <c r="R37" s="346">
        <f t="shared" si="7"/>
        <v>0</v>
      </c>
      <c r="S37" s="346">
        <f t="shared" si="7"/>
        <v>0</v>
      </c>
      <c r="T37" s="346">
        <f t="shared" si="7"/>
        <v>0</v>
      </c>
      <c r="U37" s="346">
        <f t="shared" si="7"/>
        <v>0</v>
      </c>
      <c r="V37" s="346">
        <f t="shared" si="7"/>
        <v>0</v>
      </c>
      <c r="W37" s="346">
        <f>+W38+W42</f>
        <v>0</v>
      </c>
      <c r="X37" s="347">
        <f t="shared" si="2"/>
        <v>114.48</v>
      </c>
    </row>
    <row r="38" spans="2:24" ht="24" customHeight="1">
      <c r="B38" s="156"/>
      <c r="C38" s="638"/>
      <c r="D38" s="195"/>
      <c r="E38" s="193" t="s">
        <v>195</v>
      </c>
      <c r="F38" s="360"/>
      <c r="G38" s="340">
        <f t="shared" ref="G38:V38" si="8">SUM(G39:G41)</f>
        <v>0</v>
      </c>
      <c r="H38" s="340">
        <f t="shared" si="8"/>
        <v>0</v>
      </c>
      <c r="I38" s="340">
        <f t="shared" si="8"/>
        <v>114.48</v>
      </c>
      <c r="J38" s="340">
        <f t="shared" si="8"/>
        <v>0</v>
      </c>
      <c r="K38" s="340">
        <f t="shared" si="8"/>
        <v>0</v>
      </c>
      <c r="L38" s="340">
        <f t="shared" si="8"/>
        <v>0</v>
      </c>
      <c r="M38" s="340">
        <f t="shared" si="8"/>
        <v>0</v>
      </c>
      <c r="N38" s="340">
        <f t="shared" si="8"/>
        <v>0</v>
      </c>
      <c r="O38" s="340">
        <f t="shared" si="8"/>
        <v>0</v>
      </c>
      <c r="P38" s="340">
        <f t="shared" si="8"/>
        <v>0</v>
      </c>
      <c r="Q38" s="340">
        <f t="shared" si="8"/>
        <v>0</v>
      </c>
      <c r="R38" s="340">
        <f t="shared" si="8"/>
        <v>0</v>
      </c>
      <c r="S38" s="340">
        <f t="shared" si="8"/>
        <v>0</v>
      </c>
      <c r="T38" s="340">
        <f t="shared" si="8"/>
        <v>0</v>
      </c>
      <c r="U38" s="340">
        <f t="shared" si="8"/>
        <v>0</v>
      </c>
      <c r="V38" s="340">
        <f t="shared" si="8"/>
        <v>0</v>
      </c>
      <c r="W38" s="340">
        <f>SUM(W39:W41)</f>
        <v>0</v>
      </c>
      <c r="X38" s="341">
        <f t="shared" si="2"/>
        <v>114.48</v>
      </c>
    </row>
    <row r="39" spans="2:24" ht="24" customHeight="1">
      <c r="B39" s="156"/>
      <c r="C39" s="638"/>
      <c r="D39" s="196"/>
      <c r="E39" s="191"/>
      <c r="F39" s="189" t="s">
        <v>175</v>
      </c>
      <c r="G39" s="342">
        <f>+ｱ.特管廃油!$AA$28</f>
        <v>0</v>
      </c>
      <c r="H39" s="342">
        <f>+ｲ.特管廃酸!$AA$28</f>
        <v>0</v>
      </c>
      <c r="I39" s="342">
        <f>+ｳ.特管廃ｱﾙｶﾘ!$AA$28</f>
        <v>0</v>
      </c>
      <c r="J39" s="342">
        <f>+ｴ.感染性廃棄物!$AA$28</f>
        <v>0</v>
      </c>
      <c r="K39" s="342">
        <f>+ｵ.廃PCB等!$AA$28</f>
        <v>0</v>
      </c>
      <c r="L39" s="342">
        <f>+ｶ.PCB汚染物!$AA$28</f>
        <v>0</v>
      </c>
      <c r="M39" s="342">
        <f>+ｷ.PCB処理物!$AA$28</f>
        <v>0</v>
      </c>
      <c r="N39" s="342">
        <f>+ｸ.指定下水汚泥!$AA$28</f>
        <v>0</v>
      </c>
      <c r="O39" s="342">
        <f>+ｹ.有害鉱さい!$AA$28</f>
        <v>0</v>
      </c>
      <c r="P39" s="342">
        <f>+ｺ.廃石綿等!$AA$28</f>
        <v>0</v>
      </c>
      <c r="Q39" s="342">
        <f>+ｻ.有害ばいじん!$AA$28</f>
        <v>0</v>
      </c>
      <c r="R39" s="342">
        <f>+ｼ.有害燃え殻!$AA$28</f>
        <v>0</v>
      </c>
      <c r="S39" s="342">
        <f>+ｽ.有害廃油!$AA$28</f>
        <v>0</v>
      </c>
      <c r="T39" s="342">
        <f>+ｾ.有害汚泥!$AA$28</f>
        <v>0</v>
      </c>
      <c r="U39" s="342">
        <f>+ｿ.有害廃酸!$AA$28</f>
        <v>0</v>
      </c>
      <c r="V39" s="342">
        <f>+ﾀ.有害廃ｱﾙｶﾘ!$AA$28</f>
        <v>0</v>
      </c>
      <c r="W39" s="342">
        <f>+ﾁ.廃水銀等!$AA$28</f>
        <v>0</v>
      </c>
      <c r="X39" s="343">
        <f t="shared" si="2"/>
        <v>0</v>
      </c>
    </row>
    <row r="40" spans="2:24" ht="24" customHeight="1">
      <c r="B40" s="156"/>
      <c r="C40" s="638"/>
      <c r="D40" s="196"/>
      <c r="E40" s="191"/>
      <c r="F40" s="189" t="s">
        <v>194</v>
      </c>
      <c r="G40" s="342">
        <f>+ｱ.特管廃油!$AA$29</f>
        <v>0</v>
      </c>
      <c r="H40" s="342">
        <f>+ｲ.特管廃酸!$AA$29</f>
        <v>0</v>
      </c>
      <c r="I40" s="342">
        <f>+ｳ.特管廃ｱﾙｶﾘ!$AA$29</f>
        <v>114.48</v>
      </c>
      <c r="J40" s="342">
        <f>+ｴ.感染性廃棄物!$AA$29</f>
        <v>0</v>
      </c>
      <c r="K40" s="342">
        <f>+ｵ.廃PCB等!$AA$29</f>
        <v>0</v>
      </c>
      <c r="L40" s="342">
        <f>+ｶ.PCB汚染物!$AA$29</f>
        <v>0</v>
      </c>
      <c r="M40" s="342">
        <f>+ｷ.PCB処理物!$AA$29</f>
        <v>0</v>
      </c>
      <c r="N40" s="342">
        <f>+ｸ.指定下水汚泥!$AA$29</f>
        <v>0</v>
      </c>
      <c r="O40" s="342">
        <f>+ｹ.有害鉱さい!$AA$29</f>
        <v>0</v>
      </c>
      <c r="P40" s="342">
        <f>+ｺ.廃石綿等!$AA$29</f>
        <v>0</v>
      </c>
      <c r="Q40" s="342">
        <f>+ｻ.有害ばいじん!$AA$29</f>
        <v>0</v>
      </c>
      <c r="R40" s="342">
        <f>+ｼ.有害燃え殻!$AA$29</f>
        <v>0</v>
      </c>
      <c r="S40" s="342">
        <f>+ｽ.有害廃油!$AA$29</f>
        <v>0</v>
      </c>
      <c r="T40" s="342">
        <f>+ｾ.有害汚泥!$AA$29</f>
        <v>0</v>
      </c>
      <c r="U40" s="342">
        <f>+ｿ.有害廃酸!$AA$29</f>
        <v>0</v>
      </c>
      <c r="V40" s="342">
        <f>+ﾀ.有害廃ｱﾙｶﾘ!$AA$29</f>
        <v>0</v>
      </c>
      <c r="W40" s="342">
        <f>+ﾁ.廃水銀等!$AA$29</f>
        <v>0</v>
      </c>
      <c r="X40" s="343">
        <f t="shared" si="2"/>
        <v>114.48</v>
      </c>
    </row>
    <row r="41" spans="2:24" ht="24" customHeight="1">
      <c r="B41" s="156"/>
      <c r="C41" s="638"/>
      <c r="D41" s="196"/>
      <c r="E41" s="192"/>
      <c r="F41" s="190" t="s">
        <v>193</v>
      </c>
      <c r="G41" s="342">
        <f>+ｱ.特管廃油!$AA$30</f>
        <v>0</v>
      </c>
      <c r="H41" s="342">
        <f>+ｲ.特管廃酸!$AA$30</f>
        <v>0</v>
      </c>
      <c r="I41" s="342">
        <f>+ｳ.特管廃ｱﾙｶﾘ!$AA$30</f>
        <v>0</v>
      </c>
      <c r="J41" s="342">
        <f>+ｴ.感染性廃棄物!$AA$30</f>
        <v>0</v>
      </c>
      <c r="K41" s="342">
        <f>+ｵ.廃PCB等!$AA$30</f>
        <v>0</v>
      </c>
      <c r="L41" s="342">
        <f>+ｶ.PCB汚染物!$AA$30</f>
        <v>0</v>
      </c>
      <c r="M41" s="342">
        <f>+ｷ.PCB処理物!$AA$30</f>
        <v>0</v>
      </c>
      <c r="N41" s="342">
        <f>+ｸ.指定下水汚泥!$AA$30</f>
        <v>0</v>
      </c>
      <c r="O41" s="342">
        <f>+ｹ.有害鉱さい!$AA$30</f>
        <v>0</v>
      </c>
      <c r="P41" s="342">
        <f>+ｺ.廃石綿等!$AA$30</f>
        <v>0</v>
      </c>
      <c r="Q41" s="342">
        <f>+ｻ.有害ばいじん!$AA$30</f>
        <v>0</v>
      </c>
      <c r="R41" s="342">
        <f>+ｼ.有害燃え殻!$AA$30</f>
        <v>0</v>
      </c>
      <c r="S41" s="342">
        <f>+ｽ.有害廃油!$AA$30</f>
        <v>0</v>
      </c>
      <c r="T41" s="342">
        <f>+ｾ.有害汚泥!$AA$30</f>
        <v>0</v>
      </c>
      <c r="U41" s="342">
        <f>+ｿ.有害廃酸!$AA$30</f>
        <v>0</v>
      </c>
      <c r="V41" s="342">
        <f>+ﾀ.有害廃ｱﾙｶﾘ!$AA$30</f>
        <v>0</v>
      </c>
      <c r="W41" s="342">
        <f>+ﾁ.廃水銀等!$AA$30</f>
        <v>0</v>
      </c>
      <c r="X41" s="343">
        <f t="shared" si="2"/>
        <v>0</v>
      </c>
    </row>
    <row r="42" spans="2:24" ht="24" customHeight="1" thickBot="1">
      <c r="B42" s="156"/>
      <c r="C42" s="639"/>
      <c r="D42" s="197"/>
      <c r="E42" s="194" t="s">
        <v>196</v>
      </c>
      <c r="F42" s="360"/>
      <c r="G42" s="344">
        <f>+ｱ.特管廃油!$R$33</f>
        <v>0</v>
      </c>
      <c r="H42" s="344">
        <f>+ｲ.特管廃酸!$R$33</f>
        <v>0</v>
      </c>
      <c r="I42" s="344">
        <f>+ｳ.特管廃ｱﾙｶﾘ!$R$33</f>
        <v>0</v>
      </c>
      <c r="J42" s="344">
        <f>+ｴ.感染性廃棄物!$R$33</f>
        <v>0</v>
      </c>
      <c r="K42" s="344">
        <f>+ｵ.廃PCB等!$R$33</f>
        <v>0</v>
      </c>
      <c r="L42" s="344">
        <f>+ｶ.PCB汚染物!$R$33</f>
        <v>0</v>
      </c>
      <c r="M42" s="344">
        <f>+ｷ.PCB処理物!$R$33</f>
        <v>0</v>
      </c>
      <c r="N42" s="344">
        <f>+ｸ.指定下水汚泥!$R$33</f>
        <v>0</v>
      </c>
      <c r="O42" s="344">
        <f>+ｹ.有害鉱さい!$R$33</f>
        <v>0</v>
      </c>
      <c r="P42" s="344">
        <f>+ｺ.廃石綿等!$R$33</f>
        <v>0</v>
      </c>
      <c r="Q42" s="344">
        <f>+ｻ.有害ばいじん!$R$33</f>
        <v>0</v>
      </c>
      <c r="R42" s="344">
        <f>+ｼ.有害燃え殻!$R$33</f>
        <v>0</v>
      </c>
      <c r="S42" s="344">
        <f>+ｽ.有害廃油!$R$33</f>
        <v>0</v>
      </c>
      <c r="T42" s="344">
        <f>+ｾ.有害汚泥!$R$33</f>
        <v>0</v>
      </c>
      <c r="U42" s="344">
        <f>+ｿ.有害廃酸!$R$33</f>
        <v>0</v>
      </c>
      <c r="V42" s="344">
        <f>+ﾀ.有害廃ｱﾙｶﾘ!$R$33</f>
        <v>0</v>
      </c>
      <c r="W42" s="344">
        <f>+ﾁ.廃水銀等!$R$33</f>
        <v>0</v>
      </c>
      <c r="X42" s="345">
        <f t="shared" si="2"/>
        <v>0</v>
      </c>
    </row>
    <row r="43" spans="2:24" ht="24" customHeight="1">
      <c r="B43" s="156"/>
      <c r="C43" s="112" t="s">
        <v>177</v>
      </c>
      <c r="D43" s="630" t="s">
        <v>224</v>
      </c>
      <c r="E43" s="630"/>
      <c r="F43" s="631"/>
      <c r="G43" s="348">
        <f>+ｱ.特管廃油!$AL$27</f>
        <v>0</v>
      </c>
      <c r="H43" s="348">
        <f>+ｲ.特管廃酸!$AL$27</f>
        <v>0</v>
      </c>
      <c r="I43" s="348">
        <f>+ｳ.特管廃ｱﾙｶﾘ!$AL$27</f>
        <v>114.48</v>
      </c>
      <c r="J43" s="348">
        <f>+ｴ.感染性廃棄物!$AL$27</f>
        <v>0</v>
      </c>
      <c r="K43" s="348">
        <f>+ｵ.廃PCB等!$AL$27</f>
        <v>0</v>
      </c>
      <c r="L43" s="348">
        <f>+ｶ.PCB汚染物!$AL$27</f>
        <v>0</v>
      </c>
      <c r="M43" s="348">
        <f>+ｷ.PCB処理物!$AL$27</f>
        <v>0</v>
      </c>
      <c r="N43" s="348">
        <f>+ｸ.指定下水汚泥!$AL$27</f>
        <v>0</v>
      </c>
      <c r="O43" s="348">
        <f>+ｹ.有害鉱さい!$AL$27</f>
        <v>0</v>
      </c>
      <c r="P43" s="348">
        <f>+ｺ.廃石綿等!$AL$27</f>
        <v>0</v>
      </c>
      <c r="Q43" s="348">
        <f>+ｻ.有害ばいじん!$AL$27</f>
        <v>0</v>
      </c>
      <c r="R43" s="348">
        <f>+ｼ.有害燃え殻!$AL$27</f>
        <v>0</v>
      </c>
      <c r="S43" s="348">
        <f>+ｽ.有害廃油!$AL$27</f>
        <v>0</v>
      </c>
      <c r="T43" s="348">
        <f>+ｾ.有害汚泥!$AL$27</f>
        <v>0</v>
      </c>
      <c r="U43" s="348">
        <f>+ｿ.有害廃酸!$AL$27</f>
        <v>0</v>
      </c>
      <c r="V43" s="348">
        <f>+ﾀ.有害廃ｱﾙｶﾘ!$AL$27</f>
        <v>0</v>
      </c>
      <c r="W43" s="348">
        <f>+ﾁ.廃水銀等!$AL$27</f>
        <v>0</v>
      </c>
      <c r="X43" s="349">
        <f t="shared" si="2"/>
        <v>114.48</v>
      </c>
    </row>
    <row r="44" spans="2:24" ht="24" customHeight="1">
      <c r="B44" s="156"/>
      <c r="C44" s="163"/>
      <c r="D44" s="161" t="s">
        <v>150</v>
      </c>
      <c r="E44" s="632" t="s">
        <v>178</v>
      </c>
      <c r="F44" s="633"/>
      <c r="G44" s="350">
        <f>+ｱ.特管廃油!$AL$30</f>
        <v>0</v>
      </c>
      <c r="H44" s="350">
        <f>+ｲ.特管廃酸!$AL$30</f>
        <v>0</v>
      </c>
      <c r="I44" s="350">
        <f>+ｳ.特管廃ｱﾙｶﾘ!$AL$30</f>
        <v>114.48</v>
      </c>
      <c r="J44" s="350">
        <f>+ｴ.感染性廃棄物!$AL$30</f>
        <v>0</v>
      </c>
      <c r="K44" s="350">
        <f>+ｵ.廃PCB等!$AL$30</f>
        <v>0</v>
      </c>
      <c r="L44" s="350">
        <f>+ｶ.PCB汚染物!$AL$30</f>
        <v>0</v>
      </c>
      <c r="M44" s="350">
        <f>+ｷ.PCB処理物!$AL$30</f>
        <v>0</v>
      </c>
      <c r="N44" s="350">
        <f>+ｸ.指定下水汚泥!$AL$30</f>
        <v>0</v>
      </c>
      <c r="O44" s="350">
        <f>+ｹ.有害鉱さい!$AL$30</f>
        <v>0</v>
      </c>
      <c r="P44" s="350">
        <f>+ｺ.廃石綿等!$AL$30</f>
        <v>0</v>
      </c>
      <c r="Q44" s="350">
        <f>+ｻ.有害ばいじん!$AL$30</f>
        <v>0</v>
      </c>
      <c r="R44" s="350">
        <f>+ｼ.有害燃え殻!$AL$30</f>
        <v>0</v>
      </c>
      <c r="S44" s="350">
        <f>+ｽ.有害廃油!$AL$30</f>
        <v>0</v>
      </c>
      <c r="T44" s="350">
        <f>+ｾ.有害汚泥!$AL$30</f>
        <v>0</v>
      </c>
      <c r="U44" s="350">
        <f>+ｿ.有害廃酸!$AL$30</f>
        <v>0</v>
      </c>
      <c r="V44" s="350">
        <f>+ﾀ.有害廃ｱﾙｶﾘ!$AL$30</f>
        <v>0</v>
      </c>
      <c r="W44" s="350">
        <f>+ﾁ.廃水銀等!$AL$30</f>
        <v>0</v>
      </c>
      <c r="X44" s="351">
        <f t="shared" si="2"/>
        <v>114.48</v>
      </c>
    </row>
    <row r="45" spans="2:24" ht="24" customHeight="1">
      <c r="B45" s="156"/>
      <c r="C45" s="163"/>
      <c r="D45" s="362" t="s">
        <v>152</v>
      </c>
      <c r="E45" s="634" t="s">
        <v>179</v>
      </c>
      <c r="F45" s="635"/>
      <c r="G45" s="352">
        <f>+ｱ.特管廃油!$AS$24</f>
        <v>0</v>
      </c>
      <c r="H45" s="352">
        <f>+ｲ.特管廃酸!$AS$24</f>
        <v>0</v>
      </c>
      <c r="I45" s="352">
        <f>+ｳ.特管廃ｱﾙｶﾘ!$AS$24</f>
        <v>0</v>
      </c>
      <c r="J45" s="352">
        <f>+ｴ.感染性廃棄物!$AS$24</f>
        <v>0</v>
      </c>
      <c r="K45" s="352">
        <f>+ｵ.廃PCB等!$AS$24</f>
        <v>0</v>
      </c>
      <c r="L45" s="352">
        <f>+ｶ.PCB汚染物!$AS$24</f>
        <v>0</v>
      </c>
      <c r="M45" s="352">
        <f>+ｷ.PCB処理物!$AS$24</f>
        <v>0</v>
      </c>
      <c r="N45" s="352">
        <f>+ｸ.指定下水汚泥!$AS$24</f>
        <v>0</v>
      </c>
      <c r="O45" s="352">
        <f>+ｹ.有害鉱さい!$AS$24</f>
        <v>0</v>
      </c>
      <c r="P45" s="352">
        <f>+ｺ.廃石綿等!$AS$24</f>
        <v>0</v>
      </c>
      <c r="Q45" s="352">
        <f>+ｻ.有害ばいじん!$AS$24</f>
        <v>0</v>
      </c>
      <c r="R45" s="352">
        <f>+ｼ.有害燃え殻!$AS$24</f>
        <v>0</v>
      </c>
      <c r="S45" s="352">
        <f>+ｽ.有害廃油!$AS$24</f>
        <v>0</v>
      </c>
      <c r="T45" s="352">
        <f>+ｾ.有害汚泥!$AS$24</f>
        <v>0</v>
      </c>
      <c r="U45" s="352">
        <f>+ｿ.有害廃酸!$AS$24</f>
        <v>0</v>
      </c>
      <c r="V45" s="352">
        <f>+ﾀ.有害廃ｱﾙｶﾘ!$AS$24</f>
        <v>0</v>
      </c>
      <c r="W45" s="352">
        <f>+ﾁ.廃水銀等!$AS$24</f>
        <v>0</v>
      </c>
      <c r="X45" s="353">
        <f t="shared" si="2"/>
        <v>0</v>
      </c>
    </row>
    <row r="46" spans="2:24" ht="24" customHeight="1">
      <c r="B46" s="156"/>
      <c r="C46" s="163"/>
      <c r="D46" s="358" t="s">
        <v>154</v>
      </c>
      <c r="E46" s="636" t="s">
        <v>404</v>
      </c>
      <c r="F46" s="637"/>
      <c r="G46" s="342">
        <f>+ｱ.特管廃油!$AS$27</f>
        <v>0</v>
      </c>
      <c r="H46" s="342">
        <f>+ｲ.特管廃酸!$AS$27</f>
        <v>0</v>
      </c>
      <c r="I46" s="342">
        <f>+ｳ.特管廃ｱﾙｶﾘ!$AS$27</f>
        <v>114.48</v>
      </c>
      <c r="J46" s="342">
        <f>+ｴ.感染性廃棄物!$AS$27</f>
        <v>0</v>
      </c>
      <c r="K46" s="342">
        <f>+ｵ.廃PCB等!$AS$27</f>
        <v>0</v>
      </c>
      <c r="L46" s="342">
        <f>+ｶ.PCB汚染物!$AS$27</f>
        <v>0</v>
      </c>
      <c r="M46" s="342">
        <f>+ｷ.PCB処理物!$AS$27</f>
        <v>0</v>
      </c>
      <c r="N46" s="342">
        <f>+ｸ.指定下水汚泥!$AS$27</f>
        <v>0</v>
      </c>
      <c r="O46" s="342">
        <f>+ｹ.有害鉱さい!$AS$27</f>
        <v>0</v>
      </c>
      <c r="P46" s="342">
        <f>+ｺ.廃石綿等!$AS$27</f>
        <v>0</v>
      </c>
      <c r="Q46" s="342">
        <f>+ｻ.有害ばいじん!$AS$27</f>
        <v>0</v>
      </c>
      <c r="R46" s="342">
        <f>+ｼ.有害燃え殻!$AS$27</f>
        <v>0</v>
      </c>
      <c r="S46" s="342">
        <f>+ｽ.有害廃油!$AS$27</f>
        <v>0</v>
      </c>
      <c r="T46" s="342">
        <f>+ｾ.有害汚泥!$AS$27</f>
        <v>0</v>
      </c>
      <c r="U46" s="342">
        <f>+ｿ.有害廃酸!$AS$27</f>
        <v>0</v>
      </c>
      <c r="V46" s="342">
        <f>+ﾀ.有害廃ｱﾙｶﾘ!$AS$27</f>
        <v>0</v>
      </c>
      <c r="W46" s="342">
        <f>+ﾁ.廃水銀等!$AS$27</f>
        <v>0</v>
      </c>
      <c r="X46" s="343">
        <f t="shared" si="2"/>
        <v>114.48</v>
      </c>
    </row>
    <row r="47" spans="2:24" ht="26.65" customHeight="1" thickBot="1">
      <c r="B47" s="157"/>
      <c r="C47" s="164"/>
      <c r="D47" s="162" t="s">
        <v>155</v>
      </c>
      <c r="E47" s="628" t="s">
        <v>405</v>
      </c>
      <c r="F47" s="629"/>
      <c r="G47" s="354">
        <f>+ｱ.特管廃油!$AS$31</f>
        <v>0</v>
      </c>
      <c r="H47" s="354">
        <f>+ｲ.特管廃酸!$AS$31</f>
        <v>0</v>
      </c>
      <c r="I47" s="354">
        <f>+ｳ.特管廃ｱﾙｶﾘ!$AS$31</f>
        <v>0</v>
      </c>
      <c r="J47" s="354">
        <f>+ｴ.感染性廃棄物!$AS$31</f>
        <v>0</v>
      </c>
      <c r="K47" s="354">
        <f>+ｵ.廃PCB等!$AS$31</f>
        <v>0</v>
      </c>
      <c r="L47" s="354">
        <f>+ｶ.PCB汚染物!$AS$31</f>
        <v>0</v>
      </c>
      <c r="M47" s="354">
        <f>+ｷ.PCB処理物!$AS$31</f>
        <v>0</v>
      </c>
      <c r="N47" s="354">
        <f>+ｸ.指定下水汚泥!$AS$31</f>
        <v>0</v>
      </c>
      <c r="O47" s="354">
        <f>+ｹ.有害鉱さい!$AS$31</f>
        <v>0</v>
      </c>
      <c r="P47" s="354">
        <f>+ｺ.廃石綿等!$AS$31</f>
        <v>0</v>
      </c>
      <c r="Q47" s="354">
        <f>+ｻ.有害ばいじん!$AS$31</f>
        <v>0</v>
      </c>
      <c r="R47" s="354">
        <f>+ｼ.有害燃え殻!$AS$31</f>
        <v>0</v>
      </c>
      <c r="S47" s="354">
        <f>+ｽ.有害廃油!$AS$31</f>
        <v>0</v>
      </c>
      <c r="T47" s="354">
        <f>+ｾ.有害汚泥!$AS$31</f>
        <v>0</v>
      </c>
      <c r="U47" s="354">
        <f>+ｿ.有害廃酸!$AS$31</f>
        <v>0</v>
      </c>
      <c r="V47" s="354">
        <f>+ﾀ.有害廃ｱﾙｶﾘ!$AS$31</f>
        <v>0</v>
      </c>
      <c r="W47" s="354">
        <f>+ﾁ.廃水銀等!$AS$31</f>
        <v>0</v>
      </c>
      <c r="X47" s="355">
        <f t="shared" si="2"/>
        <v>0</v>
      </c>
    </row>
    <row r="48" spans="2:24" ht="19.899999999999999" customHeight="1">
      <c r="G48" s="5" t="s">
        <v>283</v>
      </c>
    </row>
    <row r="50" spans="6:24" s="385" customFormat="1">
      <c r="G50" s="385">
        <f>IF(ｱ.特管廃油!$P$16="エラー！：⑥残さ物量があるのに、④自ら中間処理した量がゼロになっています",1,0)</f>
        <v>0</v>
      </c>
      <c r="H50" s="385">
        <f>IF(ｲ.特管廃酸!$P$16="エラー！：⑥残さ物量があるのに、④自ら中間処理した量がゼロになっています",1,0)</f>
        <v>0</v>
      </c>
      <c r="I50" s="385">
        <f>IF(ｳ.特管廃ｱﾙｶﾘ!$P$16="エラー！：⑥残さ物量があるのに、④自ら中間処理した量がゼロになっています",1,0)</f>
        <v>0</v>
      </c>
      <c r="J50" s="385">
        <f>IF(ｴ.感染性廃棄物!$P$16="エラー！：⑥残さ物量があるのに、④自ら中間処理した量がゼロになっています",1,0)</f>
        <v>0</v>
      </c>
      <c r="K50" s="385">
        <f>IF(ｵ.廃PCB等!$P$16="エラー！：⑥残さ物量があるのに、④自ら中間処理した量がゼロになっています",1,0)</f>
        <v>0</v>
      </c>
      <c r="L50" s="385">
        <f>IF(ｶ.PCB汚染物!$P$16="エラー！：⑥残さ物量があるのに、④自ら中間処理した量がゼロになっています",1,0)</f>
        <v>0</v>
      </c>
      <c r="M50" s="385">
        <f>IF(ｷ.PCB処理物!$P$16="エラー！：⑥残さ物量があるのに、④自ら中間処理した量がゼロになっています",1,0)</f>
        <v>0</v>
      </c>
      <c r="N50" s="385">
        <f>IF(ｸ.指定下水汚泥!$P$16="エラー！：⑥残さ物量があるのに、④自ら中間処理した量がゼロになっています",1,0)</f>
        <v>0</v>
      </c>
      <c r="O50" s="385">
        <f>IF(ｹ.有害鉱さい!$P$16="エラー！：⑥残さ物量があるのに、④自ら中間処理した量がゼロになっています",1,0)</f>
        <v>0</v>
      </c>
      <c r="P50" s="385">
        <f>IF(ｺ.廃石綿等!$P$16="エラー！：⑥残さ物量があるのに、④自ら中間処理した量がゼロになっています",1,0)</f>
        <v>0</v>
      </c>
      <c r="Q50" s="385">
        <f>IF(ｻ.有害ばいじん!$P$16="エラー！：⑥残さ物量があるのに、④自ら中間処理した量がゼロになっています",1,0)</f>
        <v>0</v>
      </c>
      <c r="R50" s="385">
        <f>IF(ｼ.有害燃え殻!$P$16="エラー！：⑥残さ物量があるのに、④自ら中間処理した量がゼロになっています",1,0)</f>
        <v>0</v>
      </c>
      <c r="S50" s="385">
        <f>IF(ｽ.有害廃油!$P$16="エラー！：⑥残さ物量があるのに、④自ら中間処理した量がゼロになっています",1,0)</f>
        <v>0</v>
      </c>
      <c r="T50" s="385">
        <f>IF(ｾ.有害汚泥!$P$16="エラー！：⑥残さ物量があるのに、④自ら中間処理した量がゼロになっています",1,0)</f>
        <v>0</v>
      </c>
      <c r="U50" s="385">
        <f>IF(ｿ.有害廃酸!$P$16="エラー！：⑥残さ物量があるのに、④自ら中間処理した量がゼロになっています",1,0)</f>
        <v>0</v>
      </c>
      <c r="V50" s="385">
        <f>IF(ﾀ.有害廃ｱﾙｶﾘ!$P$16="エラー！：⑥残さ物量があるのに、④自ら中間処理した量がゼロになっています",1,0)</f>
        <v>0</v>
      </c>
      <c r="W50" s="385">
        <f>IF(ﾁ.廃水銀等!$P$16="エラー！：⑥残さ物量があるのに、④自ら中間処理した量がゼロになっています",1,0)</f>
        <v>0</v>
      </c>
    </row>
    <row r="51" spans="6:24" s="385" customFormat="1">
      <c r="G51" s="385">
        <f>IF(ｱ.特管廃油!$P$22="エラー !：④の内数である⑤の量が④を超えています",1,0)</f>
        <v>0</v>
      </c>
      <c r="H51" s="385">
        <f>IF(ｲ.特管廃酸!$P$22="エラー !：④の内数である⑤の量が④を超えています",1,0)</f>
        <v>0</v>
      </c>
      <c r="I51" s="385">
        <f>IF(ｳ.特管廃ｱﾙｶﾘ!$P$22="エラー !：④の内数である⑤の量が④を超えています",1,0)</f>
        <v>0</v>
      </c>
      <c r="J51" s="385">
        <f>IF(ｴ.感染性廃棄物!$P$22="エラー !：④の内数である⑤の量が④を超えています",1,0)</f>
        <v>0</v>
      </c>
      <c r="K51" s="385">
        <f>IF(ｵ.廃PCB等!$P$22="エラー !：④の内数である⑤の量が④を超えています",1,0)</f>
        <v>0</v>
      </c>
      <c r="L51" s="385">
        <f>IF(ｶ.PCB汚染物!$P$22="エラー !：④の内数である⑤の量が④を超えています",1,0)</f>
        <v>0</v>
      </c>
      <c r="M51" s="385">
        <f>IF(ｷ.PCB処理物!$P$22="エラー !：④の内数である⑤の量が④を超えています",1,0)</f>
        <v>0</v>
      </c>
      <c r="N51" s="385">
        <f>IF(ｸ.指定下水汚泥!$P$22="エラー !：④の内数である⑤の量が④を超えています",1,0)</f>
        <v>0</v>
      </c>
      <c r="O51" s="385">
        <f>IF(ｹ.有害鉱さい!$P$22="エラー !：④の内数である⑤の量が④を超えています",1,0)</f>
        <v>0</v>
      </c>
      <c r="P51" s="385">
        <f>IF(ｺ.廃石綿等!$P$22="エラー !：④の内数である⑤の量が④を超えています",1,0)</f>
        <v>0</v>
      </c>
      <c r="Q51" s="385">
        <f>IF(ｻ.有害ばいじん!$P$22="エラー !：④の内数である⑤の量が④を超えています",1,0)</f>
        <v>0</v>
      </c>
      <c r="R51" s="385">
        <f>IF(ｼ.有害燃え殻!$P$22="エラー !：④の内数である⑤の量が④を超えています",1,0)</f>
        <v>0</v>
      </c>
      <c r="S51" s="385">
        <f>IF(ｽ.有害廃油!$P$22="エラー !：④の内数である⑤の量が④を超えています",1,0)</f>
        <v>0</v>
      </c>
      <c r="T51" s="385">
        <f>IF(ｾ.有害汚泥!$P$22="エラー !：④の内数である⑤の量が④を超えています",1,0)</f>
        <v>0</v>
      </c>
      <c r="U51" s="385">
        <f>IF(ｿ.有害廃酸!$P$22="エラー !：④の内数である⑤の量が④を超えています",1,0)</f>
        <v>0</v>
      </c>
      <c r="V51" s="385">
        <f>IF(ﾀ.有害廃ｱﾙｶﾘ!$P$22="エラー !：④の内数である⑤の量が④を超えています",1,0)</f>
        <v>0</v>
      </c>
      <c r="W51" s="385">
        <f>IF(ﾁ.廃水銀等!$P$22="エラー !：④の内数である⑤の量が④を超えています",1,0)</f>
        <v>0</v>
      </c>
    </row>
    <row r="52" spans="6:24" s="385" customFormat="1">
      <c r="G52" s="385">
        <f>IF(ｱ.特管廃油!$AL$31="エラー !：⑩の内数である⑪の量が⑩を超えています",1,0)</f>
        <v>0</v>
      </c>
      <c r="H52" s="385">
        <f>IF(ｲ.特管廃酸!$AL$31="エラー !：⑩の内数である⑪の量が⑩を超えています",1,0)</f>
        <v>0</v>
      </c>
      <c r="I52" s="385">
        <f>IF(ｳ.特管廃ｱﾙｶﾘ!$AL$31="エラー !：⑩の内数である⑪の量が⑩を超えています",1,0)</f>
        <v>0</v>
      </c>
      <c r="J52" s="385">
        <f>IF(ｴ.感染性廃棄物!$AL$31="エラー !：⑩の内数である⑪の量が⑩を超えています",1,0)</f>
        <v>0</v>
      </c>
      <c r="K52" s="385">
        <f>IF(ｵ.廃PCB等!$AL$31="エラー !：⑩の内数である⑪の量が⑩を超えています",1,0)</f>
        <v>0</v>
      </c>
      <c r="L52" s="385">
        <f>IF(ｶ.PCB汚染物!$AL$31="エラー !：⑩の内数である⑪の量が⑩を超えています",1,0)</f>
        <v>0</v>
      </c>
      <c r="M52" s="385">
        <f>IF(ｷ.PCB処理物!$AL$31="エラー !：⑩の内数である⑪の量が⑩を超えています",1,0)</f>
        <v>0</v>
      </c>
      <c r="N52" s="385">
        <f>IF(ｸ.指定下水汚泥!$AL$31="エラー !：⑩の内数である⑪の量が⑩を超えています",1,0)</f>
        <v>0</v>
      </c>
      <c r="O52" s="385">
        <f>IF(ｹ.有害鉱さい!$AL$31="エラー !：⑩の内数である⑪の量が⑩を超えています",1,0)</f>
        <v>0</v>
      </c>
      <c r="P52" s="385">
        <f>IF(ｺ.廃石綿等!$AL$31="エラー !：⑩の内数である⑪の量が⑩を超えています",1,0)</f>
        <v>0</v>
      </c>
      <c r="Q52" s="385">
        <f>IF(ｻ.有害ばいじん!$AL$31="エラー !：⑩の内数である⑪の量が⑩を超えています",1,0)</f>
        <v>0</v>
      </c>
      <c r="R52" s="385">
        <f>IF(ｼ.有害燃え殻!$AL$31="エラー !：⑩の内数である⑪の量が⑩を超えています",1,0)</f>
        <v>0</v>
      </c>
      <c r="S52" s="385">
        <f>IF(ｽ.有害廃油!$AL$31="エラー !：⑩の内数である⑪の量が⑩を超えています",1,0)</f>
        <v>0</v>
      </c>
      <c r="T52" s="385">
        <f>IF(ｾ.有害汚泥!$AL$31="エラー !：⑩の内数である⑪の量が⑩を超えています",1,0)</f>
        <v>0</v>
      </c>
      <c r="U52" s="385">
        <f>IF(ｿ.有害廃酸!$AL$31="エラー !：⑩の内数である⑪の量が⑩を超えています",1,0)</f>
        <v>0</v>
      </c>
      <c r="V52" s="385">
        <f>IF(ﾀ.有害廃ｱﾙｶﾘ!$AL$31="エラー !：⑩の内数である⑪の量が⑩を超えています",1,0)</f>
        <v>0</v>
      </c>
      <c r="W52" s="385">
        <f>IF(ﾁ.廃水銀等!$AL$31="エラー !：⑩の内数である⑪の量が⑩を超えています",1,0)</f>
        <v>0</v>
      </c>
    </row>
    <row r="53" spans="6:24" s="385" customFormat="1">
      <c r="G53" s="385">
        <f>IF(ｱ.特管廃油!$AS$28="エラー !：⑩の内数である（⑫+⑬＋⑭）の量が⑩を超えています",1,0)</f>
        <v>0</v>
      </c>
      <c r="H53" s="385">
        <f>IF(ｲ.特管廃酸!$AS$28="エラー !：⑩の内数である（⑫+⑬＋⑭）の量が⑩を超えています",1,0)</f>
        <v>0</v>
      </c>
      <c r="I53" s="385">
        <f>IF(ｳ.特管廃ｱﾙｶﾘ!$AS$28="エラー !：⑩の内数である（⑫+⑬＋⑭）の量が⑩を超えています",1,0)</f>
        <v>0</v>
      </c>
      <c r="J53" s="385">
        <f>IF(ｴ.感染性廃棄物!$AS$28="エラー !：⑩の内数である（⑫+⑬＋⑭）の量が⑩を超えています",1,0)</f>
        <v>0</v>
      </c>
      <c r="K53" s="385">
        <f>IF(ｵ.廃PCB等!$AS$28="エラー !：⑩の内数である（⑫+⑬＋⑭）の量が⑩を超えています",1,0)</f>
        <v>0</v>
      </c>
      <c r="L53" s="385">
        <f>IF(ｶ.PCB汚染物!$AS$28="エラー !：⑩の内数である（⑫+⑬＋⑭）の量が⑩を超えています",1,0)</f>
        <v>0</v>
      </c>
      <c r="M53" s="385">
        <f>IF(ｷ.PCB処理物!$AS$28="エラー !：⑩の内数である（⑫+⑬＋⑭）の量が⑩を超えています",1,0)</f>
        <v>0</v>
      </c>
      <c r="N53" s="385">
        <f>IF(ｸ.指定下水汚泥!$AS$28="エラー !：⑩の内数である（⑫+⑬＋⑭）の量が⑩を超えています",1,0)</f>
        <v>0</v>
      </c>
      <c r="O53" s="385">
        <f>IF(ｹ.有害鉱さい!$AS$28="エラー !：⑩の内数である（⑫+⑬＋⑭）の量が⑩を超えています",1,0)</f>
        <v>0</v>
      </c>
      <c r="P53" s="385">
        <f>IF(ｺ.廃石綿等!$AS$28="エラー !：⑩の内数である（⑫+⑬＋⑭）の量が⑩を超えています",1,0)</f>
        <v>0</v>
      </c>
      <c r="Q53" s="385">
        <f>IF(ｻ.有害ばいじん!$AS$28="エラー !：⑩の内数である（⑫+⑬＋⑭）の量が⑩を超えています",1,0)</f>
        <v>0</v>
      </c>
      <c r="R53" s="385">
        <f>IF(ｼ.有害燃え殻!$AS$28="エラー !：⑩の内数である（⑫+⑬＋⑭）の量が⑩を超えています",1,0)</f>
        <v>0</v>
      </c>
      <c r="S53" s="385">
        <f>IF(ｽ.有害廃油!$AS$28="エラー !：⑩の内数である（⑫+⑬＋⑭）の量が⑩を超えています",1,0)</f>
        <v>0</v>
      </c>
      <c r="T53" s="385">
        <f>IF(ｾ.有害汚泥!$AS$28="エラー !：⑩の内数である（⑫+⑬＋⑭）の量が⑩を超えています",1,0)</f>
        <v>0</v>
      </c>
      <c r="U53" s="385">
        <f>IF(ｿ.有害廃酸!$AS$28="エラー !：⑩の内数である（⑫+⑬＋⑭）の量が⑩を超えています",1,0)</f>
        <v>0</v>
      </c>
      <c r="V53" s="385">
        <f>IF(ﾀ.有害廃ｱﾙｶﾘ!$AS$28="エラー !：⑩の内数である（⑫+⑬＋⑭）の量が⑩を超えています",1,0)</f>
        <v>0</v>
      </c>
      <c r="W53" s="385">
        <f>IF(ﾁ.廃水銀等!$AS$28="エラー !：⑩の内数である（⑫+⑬＋⑭）の量が⑩を超えています",1,0)</f>
        <v>0</v>
      </c>
    </row>
    <row r="54" spans="6:24" s="385" customFormat="1">
      <c r="G54" s="385">
        <f>IF(ｱ.特管廃油!$AS$32="エラー !：⑩の内数である（⑫+⑬＋⑭）の量が⑩を超えています",1,0)</f>
        <v>0</v>
      </c>
      <c r="H54" s="385">
        <f>IF(ｲ.特管廃酸!$AS$32="エラー !：⑩の内数である（⑫+⑬＋⑭）の量が⑩を超えています",1,0)</f>
        <v>0</v>
      </c>
      <c r="I54" s="385">
        <f>IF(ｳ.特管廃ｱﾙｶﾘ!$AS$32="エラー !：⑩の内数である（⑫+⑬＋⑭）の量が⑩を超えています",1,0)</f>
        <v>0</v>
      </c>
      <c r="J54" s="385">
        <f>IF(ｴ.感染性廃棄物!$AS$32="エラー !：⑩の内数である（⑫+⑬＋⑭）の量が⑩を超えています",1,0)</f>
        <v>0</v>
      </c>
      <c r="K54" s="385">
        <f>IF(ｵ.廃PCB等!$AS$32="エラー !：⑩の内数である（⑫+⑬＋⑭）の量が⑩を超えています",1,0)</f>
        <v>0</v>
      </c>
      <c r="L54" s="385">
        <f>IF(ｶ.PCB汚染物!$AS$32="エラー !：⑩の内数である（⑫+⑬＋⑭）の量が⑩を超えています",1,0)</f>
        <v>0</v>
      </c>
      <c r="M54" s="385">
        <f>IF(ｷ.PCB処理物!$AS$32="エラー !：⑩の内数である（⑫+⑬＋⑭）の量が⑩を超えています",1,0)</f>
        <v>0</v>
      </c>
      <c r="N54" s="385">
        <f>IF(ｸ.指定下水汚泥!$AS$32="エラー !：⑩の内数である（⑫+⑬＋⑭）の量が⑩を超えています",1,0)</f>
        <v>0</v>
      </c>
      <c r="O54" s="385">
        <f>IF(ｹ.有害鉱さい!$AS$32="エラー !：⑩の内数である（⑫+⑬＋⑭）の量が⑩を超えています",1,0)</f>
        <v>0</v>
      </c>
      <c r="P54" s="385">
        <f>IF(ｺ.廃石綿等!$AS$32="エラー !：⑩の内数である（⑫+⑬＋⑭）の量が⑩を超えています",1,0)</f>
        <v>0</v>
      </c>
      <c r="Q54" s="385">
        <f>IF(ｻ.有害ばいじん!$AS$32="エラー !：⑩の内数である（⑫+⑬＋⑭）の量が⑩を超えています",1,0)</f>
        <v>0</v>
      </c>
      <c r="R54" s="385">
        <f>IF(ｼ.有害燃え殻!$AS$32="エラー !：⑩の内数である（⑫+⑬＋⑭）の量が⑩を超えています",1,0)</f>
        <v>0</v>
      </c>
      <c r="S54" s="385">
        <f>IF(ｽ.有害廃油!$AS$32="エラー !：⑩の内数である（⑫+⑬＋⑭）の量が⑩を超えています",1,0)</f>
        <v>0</v>
      </c>
      <c r="T54" s="385">
        <f>IF(ｾ.有害汚泥!$AS$32="エラー !：⑩の内数である（⑫+⑬＋⑭）の量が⑩を超えています",1,0)</f>
        <v>0</v>
      </c>
      <c r="U54" s="385">
        <f>IF(ｿ.有害廃酸!$AS$32="エラー !：⑩の内数である（⑫+⑬＋⑭）の量が⑩を超えています",1,0)</f>
        <v>0</v>
      </c>
      <c r="V54" s="385">
        <f>IF(ﾀ.有害廃ｱﾙｶﾘ!$AS$32="エラー !：⑩の内数である（⑫+⑬＋⑭）の量が⑩を超えています",1,0)</f>
        <v>0</v>
      </c>
      <c r="W54" s="385">
        <f>IF(ﾁ.廃水銀等!$AS$32="エラー !：⑩の内数である（⑫+⑬＋⑭）の量が⑩を超えています",1,0)</f>
        <v>0</v>
      </c>
    </row>
    <row r="55" spans="6:24" s="385" customFormat="1">
      <c r="G55" s="385">
        <f>IF(G9="0",+G19+G20,+G9+G19+G20)</f>
        <v>0</v>
      </c>
      <c r="H55" s="385">
        <f t="shared" ref="H55:V55" si="9">IF(H9="0",+H19+H20,+H9+H19+H20)</f>
        <v>0</v>
      </c>
      <c r="I55" s="385">
        <f t="shared" si="9"/>
        <v>244.48000000000002</v>
      </c>
      <c r="J55" s="385">
        <f t="shared" si="9"/>
        <v>0</v>
      </c>
      <c r="K55" s="385">
        <f t="shared" si="9"/>
        <v>0</v>
      </c>
      <c r="L55" s="385">
        <f t="shared" si="9"/>
        <v>0</v>
      </c>
      <c r="M55" s="385">
        <f t="shared" si="9"/>
        <v>0</v>
      </c>
      <c r="N55" s="385">
        <f t="shared" si="9"/>
        <v>0</v>
      </c>
      <c r="O55" s="385">
        <f t="shared" si="9"/>
        <v>0</v>
      </c>
      <c r="P55" s="385">
        <f t="shared" si="9"/>
        <v>0</v>
      </c>
      <c r="Q55" s="385">
        <f t="shared" si="9"/>
        <v>0</v>
      </c>
      <c r="R55" s="385">
        <f t="shared" si="9"/>
        <v>0</v>
      </c>
      <c r="S55" s="385">
        <f t="shared" si="9"/>
        <v>0</v>
      </c>
      <c r="T55" s="385">
        <f t="shared" si="9"/>
        <v>0</v>
      </c>
      <c r="U55" s="385">
        <f t="shared" si="9"/>
        <v>0</v>
      </c>
      <c r="V55" s="385">
        <f t="shared" si="9"/>
        <v>0</v>
      </c>
      <c r="W55" s="385">
        <f>IF(W9="0",+W19+W20,+W9+W19+W20)</f>
        <v>0</v>
      </c>
      <c r="X55" s="386">
        <f>+X9+X19+X20</f>
        <v>244.48000000000002</v>
      </c>
    </row>
    <row r="56" spans="6:24" s="385" customFormat="1" ht="13.5">
      <c r="F56" s="387"/>
    </row>
    <row r="57" spans="6:24" s="385" customFormat="1" ht="13.5">
      <c r="F57" s="387"/>
    </row>
    <row r="58" spans="6:24" s="385" customFormat="1" ht="13.5">
      <c r="F58" s="387"/>
    </row>
    <row r="59" spans="6:24" s="385" customFormat="1" ht="13.5">
      <c r="F59" s="387"/>
    </row>
  </sheetData>
  <sheetProtection algorithmName="SHA-512" hashValue="B511MRxQJeXw0LcTm5ZlLSc5wVeDuwSWRZjUvXPlaCpnZx0dSc3FKHYj2X40WJix2imGrxbN5E6LrwfyzZGxtg==" saltValue="ZJdewMHSDnMQU0IaxosuHg==" spinCount="100000" sheet="1" objects="1" scenarios="1"/>
  <mergeCells count="32">
    <mergeCell ref="M6:N6"/>
    <mergeCell ref="V4:V5"/>
    <mergeCell ref="P6:U6"/>
    <mergeCell ref="D18:F18"/>
    <mergeCell ref="C10:F10"/>
    <mergeCell ref="C11:F11"/>
    <mergeCell ref="C12:F12"/>
    <mergeCell ref="C13:F13"/>
    <mergeCell ref="C17:F17"/>
    <mergeCell ref="B3:F4"/>
    <mergeCell ref="C9:F9"/>
    <mergeCell ref="E23:F23"/>
    <mergeCell ref="E25:F25"/>
    <mergeCell ref="E22:F22"/>
    <mergeCell ref="C14:F14"/>
    <mergeCell ref="C15:F15"/>
    <mergeCell ref="C16:F16"/>
    <mergeCell ref="D19:F19"/>
    <mergeCell ref="D20:F20"/>
    <mergeCell ref="E21:F21"/>
    <mergeCell ref="E26:F26"/>
    <mergeCell ref="C37:C42"/>
    <mergeCell ref="D28:D30"/>
    <mergeCell ref="E27:F27"/>
    <mergeCell ref="C26:C31"/>
    <mergeCell ref="E37:F37"/>
    <mergeCell ref="E47:F47"/>
    <mergeCell ref="D43:F43"/>
    <mergeCell ref="E44:F44"/>
    <mergeCell ref="E45:F45"/>
    <mergeCell ref="E31:F31"/>
    <mergeCell ref="E46:F46"/>
  </mergeCells>
  <phoneticPr fontId="3"/>
  <conditionalFormatting sqref="G23">
    <cfRule type="expression" dxfId="79" priority="6" stopIfTrue="1">
      <formula>$G$50=1</formula>
    </cfRule>
  </conditionalFormatting>
  <conditionalFormatting sqref="G24">
    <cfRule type="expression" dxfId="78" priority="7" stopIfTrue="1">
      <formula>$G$51=1</formula>
    </cfRule>
  </conditionalFormatting>
  <conditionalFormatting sqref="G44">
    <cfRule type="expression" dxfId="77" priority="8" stopIfTrue="1">
      <formula>$G$52=1</formula>
    </cfRule>
  </conditionalFormatting>
  <conditionalFormatting sqref="G46">
    <cfRule type="expression" dxfId="76" priority="9" stopIfTrue="1">
      <formula>$G$53=1</formula>
    </cfRule>
  </conditionalFormatting>
  <conditionalFormatting sqref="G47">
    <cfRule type="expression" dxfId="75" priority="10" stopIfTrue="1">
      <formula>$G$54=1</formula>
    </cfRule>
  </conditionalFormatting>
  <conditionalFormatting sqref="H23">
    <cfRule type="expression" dxfId="74" priority="11" stopIfTrue="1">
      <formula>$H$50=1</formula>
    </cfRule>
  </conditionalFormatting>
  <conditionalFormatting sqref="H24">
    <cfRule type="expression" dxfId="73" priority="12" stopIfTrue="1">
      <formula>$H$51=1</formula>
    </cfRule>
  </conditionalFormatting>
  <conditionalFormatting sqref="H44">
    <cfRule type="expression" dxfId="72" priority="13" stopIfTrue="1">
      <formula>$H$52=1</formula>
    </cfRule>
  </conditionalFormatting>
  <conditionalFormatting sqref="H46">
    <cfRule type="expression" dxfId="71" priority="14" stopIfTrue="1">
      <formula>$H$53=1</formula>
    </cfRule>
  </conditionalFormatting>
  <conditionalFormatting sqref="H47">
    <cfRule type="expression" dxfId="70" priority="15" stopIfTrue="1">
      <formula>$H$54=1</formula>
    </cfRule>
  </conditionalFormatting>
  <conditionalFormatting sqref="I23">
    <cfRule type="expression" dxfId="69" priority="16" stopIfTrue="1">
      <formula>$I$50=1</formula>
    </cfRule>
  </conditionalFormatting>
  <conditionalFormatting sqref="I24">
    <cfRule type="expression" dxfId="68" priority="17" stopIfTrue="1">
      <formula>$I$51=1</formula>
    </cfRule>
  </conditionalFormatting>
  <conditionalFormatting sqref="I44">
    <cfRule type="expression" dxfId="67" priority="18" stopIfTrue="1">
      <formula>$I$52=1</formula>
    </cfRule>
  </conditionalFormatting>
  <conditionalFormatting sqref="I46">
    <cfRule type="expression" dxfId="66" priority="19" stopIfTrue="1">
      <formula>$I$53=1</formula>
    </cfRule>
  </conditionalFormatting>
  <conditionalFormatting sqref="I47">
    <cfRule type="expression" dxfId="65" priority="20" stopIfTrue="1">
      <formula>$I$54=1</formula>
    </cfRule>
  </conditionalFormatting>
  <conditionalFormatting sqref="J23">
    <cfRule type="expression" dxfId="64" priority="21" stopIfTrue="1">
      <formula>$J$50=1</formula>
    </cfRule>
  </conditionalFormatting>
  <conditionalFormatting sqref="J24">
    <cfRule type="expression" dxfId="63" priority="22" stopIfTrue="1">
      <formula>$J$51=1</formula>
    </cfRule>
  </conditionalFormatting>
  <conditionalFormatting sqref="J44">
    <cfRule type="expression" dxfId="62" priority="23" stopIfTrue="1">
      <formula>$J$52=1</formula>
    </cfRule>
  </conditionalFormatting>
  <conditionalFormatting sqref="J46">
    <cfRule type="expression" dxfId="61" priority="24" stopIfTrue="1">
      <formula>$J$53=1</formula>
    </cfRule>
  </conditionalFormatting>
  <conditionalFormatting sqref="J47">
    <cfRule type="expression" dxfId="60" priority="25" stopIfTrue="1">
      <formula>$J$54=1</formula>
    </cfRule>
  </conditionalFormatting>
  <conditionalFormatting sqref="K23">
    <cfRule type="expression" dxfId="59" priority="26" stopIfTrue="1">
      <formula>$K$50=1</formula>
    </cfRule>
  </conditionalFormatting>
  <conditionalFormatting sqref="K24">
    <cfRule type="expression" dxfId="58" priority="27" stopIfTrue="1">
      <formula>$K$51=1</formula>
    </cfRule>
  </conditionalFormatting>
  <conditionalFormatting sqref="K44">
    <cfRule type="expression" dxfId="57" priority="28" stopIfTrue="1">
      <formula>$K$52=1</formula>
    </cfRule>
  </conditionalFormatting>
  <conditionalFormatting sqref="K46">
    <cfRule type="expression" dxfId="56" priority="29" stopIfTrue="1">
      <formula>$K$53=1</formula>
    </cfRule>
  </conditionalFormatting>
  <conditionalFormatting sqref="K47">
    <cfRule type="expression" dxfId="55" priority="30" stopIfTrue="1">
      <formula>$K$54=1</formula>
    </cfRule>
  </conditionalFormatting>
  <conditionalFormatting sqref="L23">
    <cfRule type="expression" dxfId="54" priority="31" stopIfTrue="1">
      <formula>$L$50=1</formula>
    </cfRule>
  </conditionalFormatting>
  <conditionalFormatting sqref="L24">
    <cfRule type="expression" dxfId="53" priority="32" stopIfTrue="1">
      <formula>$L$51=1</formula>
    </cfRule>
  </conditionalFormatting>
  <conditionalFormatting sqref="L44">
    <cfRule type="expression" dxfId="52" priority="33" stopIfTrue="1">
      <formula>$L$52=1</formula>
    </cfRule>
  </conditionalFormatting>
  <conditionalFormatting sqref="L46">
    <cfRule type="expression" dxfId="51" priority="34" stopIfTrue="1">
      <formula>$L$53=1</formula>
    </cfRule>
  </conditionalFormatting>
  <conditionalFormatting sqref="L47">
    <cfRule type="expression" dxfId="50" priority="35" stopIfTrue="1">
      <formula>$L$54=1</formula>
    </cfRule>
  </conditionalFormatting>
  <conditionalFormatting sqref="M23">
    <cfRule type="expression" dxfId="49" priority="36" stopIfTrue="1">
      <formula>$M$50=1</formula>
    </cfRule>
  </conditionalFormatting>
  <conditionalFormatting sqref="M24">
    <cfRule type="expression" dxfId="48" priority="37" stopIfTrue="1">
      <formula>$M$51=1</formula>
    </cfRule>
  </conditionalFormatting>
  <conditionalFormatting sqref="M44">
    <cfRule type="expression" dxfId="47" priority="38" stopIfTrue="1">
      <formula>$M$52=1</formula>
    </cfRule>
  </conditionalFormatting>
  <conditionalFormatting sqref="M46">
    <cfRule type="expression" dxfId="46" priority="39" stopIfTrue="1">
      <formula>$M$53=1</formula>
    </cfRule>
  </conditionalFormatting>
  <conditionalFormatting sqref="M47">
    <cfRule type="expression" dxfId="45" priority="40" stopIfTrue="1">
      <formula>$M$54=1</formula>
    </cfRule>
  </conditionalFormatting>
  <conditionalFormatting sqref="N23">
    <cfRule type="expression" dxfId="44" priority="41" stopIfTrue="1">
      <formula>$N$50=1</formula>
    </cfRule>
  </conditionalFormatting>
  <conditionalFormatting sqref="N24">
    <cfRule type="expression" dxfId="43" priority="42" stopIfTrue="1">
      <formula>$N$51=1</formula>
    </cfRule>
  </conditionalFormatting>
  <conditionalFormatting sqref="N44">
    <cfRule type="expression" dxfId="42" priority="43" stopIfTrue="1">
      <formula>$N$52=1</formula>
    </cfRule>
  </conditionalFormatting>
  <conditionalFormatting sqref="N46">
    <cfRule type="expression" dxfId="41" priority="44" stopIfTrue="1">
      <formula>$N$53=1</formula>
    </cfRule>
  </conditionalFormatting>
  <conditionalFormatting sqref="N47">
    <cfRule type="expression" dxfId="40" priority="45" stopIfTrue="1">
      <formula>$N$54=1</formula>
    </cfRule>
  </conditionalFormatting>
  <conditionalFormatting sqref="O23">
    <cfRule type="expression" dxfId="39" priority="46" stopIfTrue="1">
      <formula>$O$50=1</formula>
    </cfRule>
  </conditionalFormatting>
  <conditionalFormatting sqref="O24">
    <cfRule type="expression" dxfId="38" priority="47" stopIfTrue="1">
      <formula>$O$51=1</formula>
    </cfRule>
  </conditionalFormatting>
  <conditionalFormatting sqref="O44">
    <cfRule type="expression" dxfId="37" priority="48" stopIfTrue="1">
      <formula>$O$52=1</formula>
    </cfRule>
  </conditionalFormatting>
  <conditionalFormatting sqref="O46">
    <cfRule type="expression" dxfId="36" priority="49" stopIfTrue="1">
      <formula>$O$53=1</formula>
    </cfRule>
  </conditionalFormatting>
  <conditionalFormatting sqref="O47">
    <cfRule type="expression" dxfId="35" priority="50" stopIfTrue="1">
      <formula>$O$54=1</formula>
    </cfRule>
  </conditionalFormatting>
  <conditionalFormatting sqref="P23">
    <cfRule type="expression" dxfId="34" priority="51" stopIfTrue="1">
      <formula>$P$50=1</formula>
    </cfRule>
  </conditionalFormatting>
  <conditionalFormatting sqref="P24">
    <cfRule type="expression" dxfId="33" priority="52" stopIfTrue="1">
      <formula>$P$51=1</formula>
    </cfRule>
  </conditionalFormatting>
  <conditionalFormatting sqref="P44">
    <cfRule type="expression" dxfId="32" priority="53" stopIfTrue="1">
      <formula>$P$52=1</formula>
    </cfRule>
  </conditionalFormatting>
  <conditionalFormatting sqref="P46">
    <cfRule type="expression" dxfId="31" priority="54" stopIfTrue="1">
      <formula>$P$53=1</formula>
    </cfRule>
  </conditionalFormatting>
  <conditionalFormatting sqref="P47">
    <cfRule type="expression" dxfId="30" priority="55" stopIfTrue="1">
      <formula>$P$54=1</formula>
    </cfRule>
  </conditionalFormatting>
  <conditionalFormatting sqref="Q23">
    <cfRule type="expression" dxfId="29" priority="56" stopIfTrue="1">
      <formula>$Q$50=1</formula>
    </cfRule>
  </conditionalFormatting>
  <conditionalFormatting sqref="Q24">
    <cfRule type="expression" dxfId="28" priority="57" stopIfTrue="1">
      <formula>$Q$51=1</formula>
    </cfRule>
  </conditionalFormatting>
  <conditionalFormatting sqref="Q44">
    <cfRule type="expression" dxfId="27" priority="58" stopIfTrue="1">
      <formula>$Q$52=1</formula>
    </cfRule>
  </conditionalFormatting>
  <conditionalFormatting sqref="Q46">
    <cfRule type="expression" dxfId="26" priority="59" stopIfTrue="1">
      <formula>$Q$53=1</formula>
    </cfRule>
  </conditionalFormatting>
  <conditionalFormatting sqref="Q47">
    <cfRule type="expression" dxfId="25" priority="60" stopIfTrue="1">
      <formula>$Q$54=1</formula>
    </cfRule>
  </conditionalFormatting>
  <conditionalFormatting sqref="R23">
    <cfRule type="expression" dxfId="24" priority="61" stopIfTrue="1">
      <formula>$R$50=1</formula>
    </cfRule>
  </conditionalFormatting>
  <conditionalFormatting sqref="R24">
    <cfRule type="expression" dxfId="23" priority="62" stopIfTrue="1">
      <formula>$R$51=1</formula>
    </cfRule>
  </conditionalFormatting>
  <conditionalFormatting sqref="R44">
    <cfRule type="expression" dxfId="22" priority="63" stopIfTrue="1">
      <formula>$R$52=1</formula>
    </cfRule>
  </conditionalFormatting>
  <conditionalFormatting sqref="R46">
    <cfRule type="expression" dxfId="21" priority="64" stopIfTrue="1">
      <formula>$R$53=1</formula>
    </cfRule>
  </conditionalFormatting>
  <conditionalFormatting sqref="R47">
    <cfRule type="expression" dxfId="20" priority="65" stopIfTrue="1">
      <formula>$R$54=1</formula>
    </cfRule>
  </conditionalFormatting>
  <conditionalFormatting sqref="S23">
    <cfRule type="expression" dxfId="19" priority="66" stopIfTrue="1">
      <formula>$S$50=1</formula>
    </cfRule>
  </conditionalFormatting>
  <conditionalFormatting sqref="S24">
    <cfRule type="expression" dxfId="18" priority="67" stopIfTrue="1">
      <formula>$S$51=1</formula>
    </cfRule>
  </conditionalFormatting>
  <conditionalFormatting sqref="S44">
    <cfRule type="expression" dxfId="17" priority="68" stopIfTrue="1">
      <formula>$S$52=1</formula>
    </cfRule>
  </conditionalFormatting>
  <conditionalFormatting sqref="S46">
    <cfRule type="expression" dxfId="16" priority="69" stopIfTrue="1">
      <formula>$S$53=1</formula>
    </cfRule>
  </conditionalFormatting>
  <conditionalFormatting sqref="S47">
    <cfRule type="expression" dxfId="15" priority="70" stopIfTrue="1">
      <formula>$S$54=1</formula>
    </cfRule>
  </conditionalFormatting>
  <conditionalFormatting sqref="T23">
    <cfRule type="expression" dxfId="14" priority="71" stopIfTrue="1">
      <formula>$T$50=1</formula>
    </cfRule>
  </conditionalFormatting>
  <conditionalFormatting sqref="T24">
    <cfRule type="expression" dxfId="13" priority="72" stopIfTrue="1">
      <formula>$T$51=1</formula>
    </cfRule>
  </conditionalFormatting>
  <conditionalFormatting sqref="T44">
    <cfRule type="expression" dxfId="12" priority="73" stopIfTrue="1">
      <formula>$T$52=1</formula>
    </cfRule>
  </conditionalFormatting>
  <conditionalFormatting sqref="T46">
    <cfRule type="expression" dxfId="11" priority="74" stopIfTrue="1">
      <formula>$T$53=1</formula>
    </cfRule>
  </conditionalFormatting>
  <conditionalFormatting sqref="T47">
    <cfRule type="expression" dxfId="10" priority="75" stopIfTrue="1">
      <formula>$T$54=1</formula>
    </cfRule>
  </conditionalFormatting>
  <conditionalFormatting sqref="U23">
    <cfRule type="expression" dxfId="9" priority="76" stopIfTrue="1">
      <formula>$U$50=1</formula>
    </cfRule>
  </conditionalFormatting>
  <conditionalFormatting sqref="U24">
    <cfRule type="expression" dxfId="8" priority="77" stopIfTrue="1">
      <formula>$U$51=1</formula>
    </cfRule>
  </conditionalFormatting>
  <conditionalFormatting sqref="U44">
    <cfRule type="expression" dxfId="7" priority="78" stopIfTrue="1">
      <formula>$U$52=1</formula>
    </cfRule>
  </conditionalFormatting>
  <conditionalFormatting sqref="U46">
    <cfRule type="expression" dxfId="6" priority="79" stopIfTrue="1">
      <formula>$U$53=1</formula>
    </cfRule>
  </conditionalFormatting>
  <conditionalFormatting sqref="U47">
    <cfRule type="expression" dxfId="5" priority="80" stopIfTrue="1">
      <formula>$U$54=1</formula>
    </cfRule>
  </conditionalFormatting>
  <conditionalFormatting sqref="V23:W23">
    <cfRule type="expression" dxfId="4" priority="1" stopIfTrue="1">
      <formula>$V$50=1</formula>
    </cfRule>
  </conditionalFormatting>
  <conditionalFormatting sqref="V24:W24">
    <cfRule type="expression" dxfId="3" priority="2" stopIfTrue="1">
      <formula>$V$51=1</formula>
    </cfRule>
  </conditionalFormatting>
  <conditionalFormatting sqref="V44:W44">
    <cfRule type="expression" dxfId="2" priority="3" stopIfTrue="1">
      <formula>$V$52=1</formula>
    </cfRule>
  </conditionalFormatting>
  <conditionalFormatting sqref="V46:W46">
    <cfRule type="expression" dxfId="1" priority="4" stopIfTrue="1">
      <formula>$V$53=1</formula>
    </cfRule>
  </conditionalFormatting>
  <conditionalFormatting sqref="V47:W47">
    <cfRule type="expression" dxfId="0" priority="5" stopIfTrue="1">
      <formula>$V$54=1</formula>
    </cfRule>
  </conditionalFormatting>
  <printOptions horizontalCentered="1"/>
  <pageMargins left="0.39370078740157483" right="0.39370078740157483" top="0.6692913385826772" bottom="0.55118110236220474" header="0.51181102362204722" footer="0.51181102362204722"/>
  <pageSetup paperSize="9" scale="49"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0" width="9" style="38"/>
    <col min="51" max="51" width="49.75" style="38" bestFit="1" customWidth="1"/>
    <col min="52" max="53" width="9" style="38"/>
    <col min="54" max="54" width="54.5" style="38" bestFit="1" customWidth="1"/>
    <col min="55" max="55" width="13" style="38" bestFit="1" customWidth="1"/>
    <col min="56" max="56" width="24.375" style="38" bestFit="1" customWidth="1"/>
    <col min="57" max="58" width="9" style="38"/>
    <col min="59" max="59" width="16.25" style="38" customWidth="1"/>
    <col min="60" max="16384" width="9" style="38"/>
  </cols>
  <sheetData>
    <row r="1" spans="2:49" ht="27" customHeight="1">
      <c r="F1" s="37"/>
      <c r="S1" s="83" t="s">
        <v>73</v>
      </c>
      <c r="T1" s="83" t="s">
        <v>214</v>
      </c>
    </row>
    <row r="2" spans="2:49" ht="12" customHeight="1" thickBot="1">
      <c r="B2" s="611" t="s">
        <v>277</v>
      </c>
      <c r="C2" s="611"/>
      <c r="D2" s="611"/>
      <c r="E2" s="611"/>
      <c r="F2" s="611"/>
      <c r="G2" s="611"/>
      <c r="H2" s="611"/>
      <c r="I2" s="611"/>
      <c r="J2" s="611"/>
      <c r="K2"/>
      <c r="L2"/>
      <c r="M2"/>
      <c r="N2"/>
      <c r="O2"/>
      <c r="P2"/>
      <c r="Q2"/>
      <c r="R2"/>
      <c r="S2"/>
      <c r="T2"/>
      <c r="U2"/>
      <c r="V2"/>
      <c r="W2"/>
      <c r="X2"/>
      <c r="Y2"/>
      <c r="Z2" s="39"/>
      <c r="AA2" s="39"/>
      <c r="AB2" s="39"/>
      <c r="AC2" s="39"/>
      <c r="AD2" s="39"/>
      <c r="AE2" s="39"/>
      <c r="AF2" s="39"/>
      <c r="AG2" s="39"/>
      <c r="AH2" s="39"/>
      <c r="AI2" s="39"/>
      <c r="AJ2" s="39"/>
      <c r="AK2" s="39"/>
      <c r="AL2" s="39"/>
      <c r="AM2" s="39"/>
      <c r="AN2" s="39"/>
      <c r="AO2" s="39"/>
      <c r="AP2" s="39"/>
      <c r="AQ2" s="39"/>
      <c r="AR2" s="39"/>
      <c r="AS2" s="39"/>
      <c r="AT2" s="39"/>
      <c r="AU2" s="109"/>
      <c r="AV2" s="105"/>
      <c r="AW2" s="381"/>
    </row>
    <row r="3" spans="2:49" ht="13.15" customHeight="1">
      <c r="B3" s="611"/>
      <c r="C3" s="611"/>
      <c r="D3" s="611"/>
      <c r="E3" s="611"/>
      <c r="F3" s="611"/>
      <c r="G3" s="611"/>
      <c r="H3" s="611"/>
      <c r="I3" s="611"/>
      <c r="J3" s="611"/>
      <c r="K3"/>
      <c r="L3"/>
      <c r="M3"/>
      <c r="N3"/>
      <c r="O3"/>
      <c r="P3"/>
      <c r="Q3"/>
      <c r="R3"/>
      <c r="S3"/>
      <c r="T3"/>
      <c r="U3"/>
      <c r="V3"/>
      <c r="W3"/>
      <c r="X3"/>
      <c r="Y3"/>
      <c r="Z3" s="40"/>
      <c r="AA3" s="40"/>
      <c r="AB3" s="536"/>
      <c r="AC3" s="537"/>
      <c r="AD3" s="537"/>
      <c r="AE3" s="84"/>
      <c r="AF3" s="98"/>
      <c r="AG3" s="98"/>
      <c r="AH3" s="98"/>
      <c r="AI3" s="98"/>
      <c r="AJ3" s="98"/>
      <c r="AK3" s="98"/>
      <c r="AL3" s="98"/>
      <c r="AM3" s="98"/>
      <c r="AN3" s="98"/>
      <c r="AO3" s="98"/>
      <c r="AP3" s="521" t="s">
        <v>298</v>
      </c>
      <c r="AQ3" s="522"/>
      <c r="AR3" s="523"/>
      <c r="AS3" s="531" t="s">
        <v>0</v>
      </c>
      <c r="AT3" s="532"/>
      <c r="AU3" s="108" t="s">
        <v>88</v>
      </c>
      <c r="AV3" s="106"/>
      <c r="AW3" s="381"/>
    </row>
    <row r="4" spans="2:49" ht="14.25" thickBot="1">
      <c r="C4"/>
      <c r="F4"/>
      <c r="G4"/>
      <c r="H4"/>
      <c r="I4"/>
      <c r="J4"/>
      <c r="K4"/>
      <c r="L4"/>
      <c r="M4"/>
      <c r="N4"/>
      <c r="O4"/>
      <c r="P4"/>
      <c r="Q4"/>
      <c r="R4"/>
      <c r="S4"/>
      <c r="T4"/>
      <c r="U4"/>
      <c r="V4"/>
      <c r="W4"/>
      <c r="X4"/>
      <c r="Y4"/>
      <c r="Z4" s="40"/>
      <c r="AA4" s="40"/>
      <c r="AB4" s="99"/>
      <c r="AC4" s="96"/>
      <c r="AD4" s="96"/>
      <c r="AE4" s="84"/>
      <c r="AF4" s="98"/>
      <c r="AG4" s="98"/>
      <c r="AH4" s="98"/>
      <c r="AI4" s="98"/>
      <c r="AJ4" s="98"/>
      <c r="AK4" s="98"/>
      <c r="AL4" s="98"/>
      <c r="AM4" s="98"/>
      <c r="AN4" s="98"/>
      <c r="AO4" s="98"/>
      <c r="AP4" s="524"/>
      <c r="AQ4" s="525"/>
      <c r="AR4" s="526"/>
      <c r="AS4" s="533" t="str">
        <f>+表紙!N28</f>
        <v>○</v>
      </c>
      <c r="AT4" s="534"/>
      <c r="AU4" s="250" t="str">
        <f>+表紙!O28</f>
        <v>　</v>
      </c>
      <c r="AV4" s="106"/>
      <c r="AW4" s="381"/>
    </row>
    <row r="5" spans="2:49" ht="15" customHeight="1">
      <c r="B5" s="142" t="s">
        <v>82</v>
      </c>
      <c r="C5" s="142"/>
      <c r="F5" s="142"/>
      <c r="G5" s="96"/>
      <c r="H5" s="96"/>
      <c r="I5" s="96"/>
      <c r="J5" s="96"/>
      <c r="K5" s="96"/>
      <c r="L5" s="96"/>
      <c r="M5" s="40"/>
      <c r="N5" s="40"/>
      <c r="O5" s="40"/>
      <c r="P5" s="40"/>
      <c r="Q5" s="40"/>
      <c r="R5" s="40"/>
      <c r="S5" s="40"/>
      <c r="T5" s="40"/>
      <c r="U5" s="40"/>
      <c r="V5" s="40"/>
      <c r="W5" s="40"/>
      <c r="X5" s="40"/>
      <c r="Y5" s="40"/>
      <c r="Z5" s="538" t="s">
        <v>81</v>
      </c>
      <c r="AA5" s="538"/>
      <c r="AB5" s="539"/>
      <c r="AC5" s="539"/>
      <c r="AD5" s="539"/>
      <c r="AE5" s="84" t="s">
        <v>75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7"/>
      <c r="AW5" s="381"/>
    </row>
    <row r="6" spans="2:49" ht="24.75" customHeight="1" thickBot="1">
      <c r="B6" s="294" t="s">
        <v>419</v>
      </c>
      <c r="C6" s="144"/>
      <c r="F6" s="144"/>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1"/>
    </row>
    <row r="7" spans="2:49" ht="28.15" customHeight="1" thickBot="1">
      <c r="B7" s="548" t="s">
        <v>278</v>
      </c>
      <c r="C7" s="549"/>
      <c r="D7" s="545" t="s">
        <v>248</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1"/>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1"/>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1"/>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4"/>
      <c r="AE10" s="543"/>
      <c r="AF10" s="54"/>
      <c r="AN10" s="51"/>
      <c r="AO10" s="51"/>
      <c r="AP10" s="51"/>
      <c r="AQ10" s="51"/>
      <c r="AR10" s="51"/>
      <c r="AS10"/>
      <c r="AT10"/>
      <c r="AU10"/>
      <c r="AV10"/>
      <c r="AW10" s="381"/>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1"/>
    </row>
    <row r="12" spans="2:49" ht="24.75" customHeight="1" thickTop="1" thickBot="1">
      <c r="F12" s="562">
        <f>+ROUND(P12,2)+ROUND(P15,2)+ROUND(P18,2)+ROUND(P24,2)+P27-ROUND(F15,2)</f>
        <v>0</v>
      </c>
      <c r="G12" s="563"/>
      <c r="H12" s="563"/>
      <c r="I12" s="222" t="s">
        <v>189</v>
      </c>
      <c r="J12" s="51"/>
      <c r="K12" s="52"/>
      <c r="L12" s="51"/>
      <c r="M12" s="567"/>
      <c r="N12" s="53"/>
      <c r="P12" s="527"/>
      <c r="Q12" s="528"/>
      <c r="R12" s="528"/>
      <c r="S12" s="528"/>
      <c r="T12" s="50" t="s">
        <v>22</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1"/>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1"/>
    </row>
    <row r="14" spans="2:49" ht="27" customHeight="1" thickTop="1" thickBot="1">
      <c r="F14" s="49" t="s">
        <v>402</v>
      </c>
      <c r="G14" s="569" t="s">
        <v>23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1"/>
    </row>
    <row r="15" spans="2:49" ht="24.75" customHeight="1" thickBot="1">
      <c r="F15" s="605"/>
      <c r="G15" s="606"/>
      <c r="H15" s="606"/>
      <c r="I15" s="42" t="s">
        <v>189</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1"/>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31</v>
      </c>
      <c r="AT16" s="587"/>
      <c r="AU16" s="223"/>
      <c r="AV16" s="42" t="s">
        <v>13</v>
      </c>
      <c r="AW16" s="381"/>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1"/>
    </row>
    <row r="18" spans="2:49" ht="27" customHeight="1" thickBot="1">
      <c r="K18" s="54"/>
      <c r="L18" s="51"/>
      <c r="M18" s="567"/>
      <c r="N18" s="54"/>
      <c r="P18" s="527"/>
      <c r="Q18" s="528"/>
      <c r="R18" s="528"/>
      <c r="S18" s="528"/>
      <c r="T18" s="50" t="s">
        <v>14</v>
      </c>
      <c r="U18"/>
      <c r="V18" s="227"/>
      <c r="W18"/>
      <c r="X18" s="181"/>
      <c r="Y18" s="562">
        <f>+ROUND(AH9,2)+ROUND(AH12,2)+ROUND(AH15,2)+AH18</f>
        <v>0</v>
      </c>
      <c r="Z18" s="563"/>
      <c r="AA18" s="563"/>
      <c r="AB18" s="50" t="s">
        <v>4</v>
      </c>
      <c r="AC18" s="179"/>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09"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10"/>
    </row>
    <row r="20" spans="2:49" ht="27" customHeight="1" thickTop="1" thickBot="1">
      <c r="K20" s="54"/>
      <c r="L20" s="51"/>
      <c r="M20" s="567"/>
      <c r="N20" s="54"/>
      <c r="P20" s="43" t="s">
        <v>48</v>
      </c>
      <c r="Q20" s="552" t="s">
        <v>208</v>
      </c>
      <c r="R20" s="552"/>
      <c r="S20" s="552"/>
      <c r="T20" s="553"/>
      <c r="U20" s="122"/>
      <c r="V20" s="228"/>
      <c r="W20" s="230"/>
      <c r="X20" s="231"/>
      <c r="Y20" s="125" t="s">
        <v>25</v>
      </c>
      <c r="Z20" s="552" t="s">
        <v>209</v>
      </c>
      <c r="AA20" s="552"/>
      <c r="AB20" s="553"/>
      <c r="AC20" s="51"/>
      <c r="AD20" s="51"/>
      <c r="AE20" s="567"/>
      <c r="AG20" s="51"/>
      <c r="AH20" s="51"/>
      <c r="AI20" s="54"/>
      <c r="AJ20" s="51"/>
      <c r="AK20" s="51"/>
      <c r="AL20" s="136"/>
      <c r="AM20" s="54"/>
      <c r="AN20" s="235"/>
      <c r="AO20" s="577" t="s">
        <v>187</v>
      </c>
      <c r="AP20" s="570"/>
      <c r="AQ20" s="178"/>
      <c r="AR20" s="51"/>
      <c r="AS20" s="56"/>
      <c r="AT20" s="56"/>
      <c r="AW20" s="610"/>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2"/>
      <c r="V21" s="122"/>
      <c r="W21" s="122"/>
      <c r="X21" s="122"/>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1"/>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1"/>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1"/>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34</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1"/>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1"/>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141</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1"/>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1"/>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1"/>
    </row>
    <row r="29" spans="2:49" ht="27" customHeight="1" thickTop="1" thickBot="1">
      <c r="B29" s="588" t="s">
        <v>165</v>
      </c>
      <c r="C29" s="589"/>
      <c r="D29" s="557">
        <v>0</v>
      </c>
      <c r="E29" s="557"/>
      <c r="F29" s="557"/>
      <c r="G29" s="182" t="s">
        <v>158</v>
      </c>
      <c r="H29" s="602">
        <f>+AL27</f>
        <v>0</v>
      </c>
      <c r="I29" s="599"/>
      <c r="J29" s="182" t="s">
        <v>158</v>
      </c>
      <c r="M29" s="567"/>
      <c r="P29" s="54"/>
      <c r="Q29" s="133"/>
      <c r="R29" s="49" t="s">
        <v>144</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1"/>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1"/>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1"/>
    </row>
    <row r="32" spans="2:49" ht="27" customHeight="1" thickTop="1" thickBot="1">
      <c r="B32" s="588" t="s">
        <v>400</v>
      </c>
      <c r="C32" s="589"/>
      <c r="D32" s="557">
        <v>0</v>
      </c>
      <c r="E32" s="557"/>
      <c r="F32" s="557"/>
      <c r="G32" s="182" t="s">
        <v>158</v>
      </c>
      <c r="H32" s="602">
        <f>+AS27</f>
        <v>0</v>
      </c>
      <c r="I32" s="599"/>
      <c r="J32" s="182" t="s">
        <v>158</v>
      </c>
      <c r="M32" s="567"/>
      <c r="P32" s="54"/>
      <c r="Q32" s="133"/>
      <c r="R32" s="49" t="s">
        <v>146</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1"/>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1"/>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1"/>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213"/>
      <c r="AZ36" s="213"/>
      <c r="BA36" s="213"/>
      <c r="BB36" s="213"/>
      <c r="BC36" s="213"/>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81"/>
      <c r="AZ37" s="214"/>
      <c r="BA37" s="214"/>
      <c r="BB37" s="214"/>
      <c r="BC37" s="214"/>
      <c r="BD37" s="214"/>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117"/>
      <c r="AZ38" s="117"/>
      <c r="BA38" s="117"/>
      <c r="BB38" s="117"/>
      <c r="BC38" s="117"/>
      <c r="BD38" s="117"/>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117"/>
      <c r="AZ39" s="117"/>
      <c r="BA39" s="117"/>
      <c r="BB39" s="117"/>
      <c r="BC39" s="117"/>
      <c r="BD39" s="117"/>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117"/>
      <c r="AZ40" s="117"/>
      <c r="BA40" s="117"/>
      <c r="BB40" s="117"/>
      <c r="BC40" s="117"/>
      <c r="BD40" s="117"/>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117"/>
      <c r="AZ41" s="117"/>
      <c r="BA41" s="117"/>
      <c r="BB41" s="117"/>
      <c r="BC41" s="117"/>
      <c r="BD41" s="117"/>
    </row>
    <row r="42" spans="2:62" ht="13.5">
      <c r="I42" s="66"/>
      <c r="J42" s="66"/>
      <c r="K42" s="66"/>
      <c r="R42" s="66"/>
      <c r="S42" s="66"/>
      <c r="T42" s="66"/>
      <c r="AQ42" s="51"/>
      <c r="AR42" s="51"/>
      <c r="AS42" s="117"/>
      <c r="AT42" s="62"/>
      <c r="AY42" s="117"/>
      <c r="AZ42" s="117"/>
      <c r="BA42" s="117"/>
      <c r="BB42" s="117"/>
      <c r="BC42" s="117"/>
      <c r="BD42" s="117"/>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ht="13.5">
      <c r="I45" s="66"/>
      <c r="J45" s="66"/>
      <c r="K45" s="66"/>
      <c r="R45" s="66"/>
      <c r="S45" s="66"/>
      <c r="T45" s="66"/>
      <c r="AY45" s="67"/>
      <c r="AZ45" s="67"/>
      <c r="BA45" s="67"/>
      <c r="BB45" s="67"/>
      <c r="BC45" s="67"/>
      <c r="BD45" s="67"/>
    </row>
    <row r="46" spans="2:62" ht="13.5">
      <c r="I46" s="66"/>
      <c r="J46" s="66"/>
      <c r="K46" s="66"/>
      <c r="R46" s="66"/>
      <c r="S46" s="66"/>
      <c r="T46" s="66"/>
      <c r="AY46" s="67"/>
      <c r="AZ46" s="67"/>
      <c r="BA46" s="67"/>
      <c r="BB46" s="67"/>
      <c r="BC46" s="67"/>
      <c r="BD46" s="67"/>
    </row>
    <row r="47" spans="2:62" ht="13.5">
      <c r="I47" s="66"/>
      <c r="J47" s="66"/>
      <c r="K47" s="66"/>
      <c r="R47" s="66"/>
      <c r="S47" s="66"/>
      <c r="T47" s="66"/>
      <c r="AY47" s="67"/>
      <c r="AZ47" s="67"/>
      <c r="BA47" s="67"/>
      <c r="BB47" s="67"/>
      <c r="BC47" s="67"/>
      <c r="BE47" s="65"/>
      <c r="BF47" s="65"/>
      <c r="BG47" s="67"/>
      <c r="BH47" s="67"/>
      <c r="BI47" s="67"/>
      <c r="BJ47" s="65"/>
    </row>
    <row r="48" spans="2:62">
      <c r="I48" s="66"/>
      <c r="J48" s="66"/>
      <c r="K48" s="66"/>
      <c r="R48" s="66"/>
      <c r="S48" s="66"/>
      <c r="T48" s="66"/>
      <c r="BE48" s="65"/>
      <c r="BF48" s="65"/>
      <c r="BG48" s="65"/>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vuw48cnDiP5WOi9x5W9Rfqd7hWzl4O5Z3Kr4lnFLbD2OMDdtK6CJV8Xmou9HhSvtUM9rP8q2zU5oyHLA8QBEg==" saltValue="sZGfongY+hJY3Tzd1OIAeQ==" spinCount="100000" sheet="1" objects="1" scenarios="1"/>
  <mergeCells count="113">
    <mergeCell ref="AW18:AW20"/>
    <mergeCell ref="B2:J3"/>
    <mergeCell ref="AA32:AF34"/>
    <mergeCell ref="AG32:AJ34"/>
    <mergeCell ref="AK32:AO34"/>
    <mergeCell ref="AF5:AU5"/>
    <mergeCell ref="H25:I25"/>
    <mergeCell ref="H26:I26"/>
    <mergeCell ref="H27:I27"/>
    <mergeCell ref="H28:I28"/>
    <mergeCell ref="H29:I29"/>
    <mergeCell ref="B26:C26"/>
    <mergeCell ref="B27:C27"/>
    <mergeCell ref="B29:C29"/>
    <mergeCell ref="B30:C30"/>
    <mergeCell ref="B31:C31"/>
    <mergeCell ref="B28:C28"/>
    <mergeCell ref="AT26:AV26"/>
    <mergeCell ref="AS27:AU27"/>
    <mergeCell ref="AM26:AP26"/>
    <mergeCell ref="Z20:AB20"/>
    <mergeCell ref="AO17:AP17"/>
    <mergeCell ref="Y21:AA21"/>
    <mergeCell ref="AS18:AT18"/>
    <mergeCell ref="AH18:AK18"/>
    <mergeCell ref="B21:J22"/>
    <mergeCell ref="H30:I30"/>
    <mergeCell ref="H31:I31"/>
    <mergeCell ref="H32:I32"/>
    <mergeCell ref="H33:I33"/>
    <mergeCell ref="H23:J23"/>
    <mergeCell ref="F12:H12"/>
    <mergeCell ref="F15:H15"/>
    <mergeCell ref="H24:I24"/>
    <mergeCell ref="B33:C33"/>
    <mergeCell ref="AS16:AT16"/>
    <mergeCell ref="AS17:AT17"/>
    <mergeCell ref="G14:I14"/>
    <mergeCell ref="AI17:AL17"/>
    <mergeCell ref="B32:C32"/>
    <mergeCell ref="D24:F24"/>
    <mergeCell ref="D25:F25"/>
    <mergeCell ref="D26:F26"/>
    <mergeCell ref="D27:F27"/>
    <mergeCell ref="D28:F28"/>
    <mergeCell ref="B23:C23"/>
    <mergeCell ref="B24:C24"/>
    <mergeCell ref="B25:C25"/>
    <mergeCell ref="Z17:AB17"/>
    <mergeCell ref="AS31:AU31"/>
    <mergeCell ref="AT29:AV30"/>
    <mergeCell ref="AS29:AS30"/>
    <mergeCell ref="AA28:AE28"/>
    <mergeCell ref="AT23:AV23"/>
    <mergeCell ref="AA29:AE29"/>
    <mergeCell ref="AA30:AE30"/>
    <mergeCell ref="AS24:AU24"/>
    <mergeCell ref="AL27:AO27"/>
    <mergeCell ref="Y28:Z28"/>
    <mergeCell ref="AO20:AP20"/>
    <mergeCell ref="D33:F33"/>
    <mergeCell ref="AM29:AP29"/>
    <mergeCell ref="S29:V29"/>
    <mergeCell ref="AL30:AO30"/>
    <mergeCell ref="AL31:AQ31"/>
    <mergeCell ref="D29:F29"/>
    <mergeCell ref="D30:F30"/>
    <mergeCell ref="D31:F31"/>
    <mergeCell ref="D32:F32"/>
    <mergeCell ref="M26:M33"/>
    <mergeCell ref="Q26:T26"/>
    <mergeCell ref="R33:U33"/>
    <mergeCell ref="S32:V32"/>
    <mergeCell ref="R30:U30"/>
    <mergeCell ref="P27:S27"/>
    <mergeCell ref="Y29:Z29"/>
    <mergeCell ref="Y30:Z30"/>
    <mergeCell ref="D7:I7"/>
    <mergeCell ref="B7:C7"/>
    <mergeCell ref="D23:G23"/>
    <mergeCell ref="AI11:AN11"/>
    <mergeCell ref="U17:X17"/>
    <mergeCell ref="AH15:AM15"/>
    <mergeCell ref="F9:I9"/>
    <mergeCell ref="C8:K8"/>
    <mergeCell ref="AI8:AN8"/>
    <mergeCell ref="Y18:AA18"/>
    <mergeCell ref="G11:I11"/>
    <mergeCell ref="Q11:T11"/>
    <mergeCell ref="P18:S18"/>
    <mergeCell ref="M11:M24"/>
    <mergeCell ref="Q23:T23"/>
    <mergeCell ref="P22:V22"/>
    <mergeCell ref="U23:X23"/>
    <mergeCell ref="P21:S21"/>
    <mergeCell ref="P24:S24"/>
    <mergeCell ref="Q14:T14"/>
    <mergeCell ref="Q20:T20"/>
    <mergeCell ref="P16:AB16"/>
    <mergeCell ref="Q17:T17"/>
    <mergeCell ref="AE17:AE21"/>
    <mergeCell ref="AP3:AR4"/>
    <mergeCell ref="P15:S15"/>
    <mergeCell ref="AI14:AN14"/>
    <mergeCell ref="P12:S12"/>
    <mergeCell ref="AS3:AT3"/>
    <mergeCell ref="AS4:AT4"/>
    <mergeCell ref="AH12:AM12"/>
    <mergeCell ref="AB3:AD3"/>
    <mergeCell ref="Z5:AD5"/>
    <mergeCell ref="AH9:AM9"/>
    <mergeCell ref="S7:V7"/>
    <mergeCell ref="AE9:AE14"/>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L30:AO30 AS27:AU27 AS31:AU31 AA28:AE30 F15:H15 P12:S12 P15:S15 P18:S18 P21:S21 P24:S24 AH9:AM9 AH12:AM12 AH15:AM15 AU16:AU18 AO21 D24:F33">
      <formula1>D9=ROUND(D9,2)</formula1>
    </dataValidation>
    <dataValidation type="textLength" allowBlank="1" showInputMessage="1" showErrorMessage="1" errorTitle="要確認" error="「廃油」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cellWatches>
    <cellWatch r="U18"/>
  </cellWatches>
  <drawing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Q86"/>
  <sheetViews>
    <sheetView showGridLines="0" topLeftCell="B1" zoomScaleNormal="100" zoomScaleSheetLayoutView="145" workbookViewId="0">
      <selection activeCell="B1" sqref="B1"/>
    </sheetView>
  </sheetViews>
  <sheetFormatPr defaultColWidth="9" defaultRowHeight="12"/>
  <cols>
    <col min="1" max="1" width="1.875" style="17" hidden="1" customWidth="1"/>
    <col min="2" max="2" width="3.375" style="17" customWidth="1"/>
    <col min="3" max="3" width="3.375" style="16" customWidth="1"/>
    <col min="4" max="4" width="4.375" style="16" customWidth="1"/>
    <col min="5" max="5" width="11" style="16" customWidth="1"/>
    <col min="6" max="6" width="2.75" style="16" customWidth="1"/>
    <col min="7" max="7" width="7.5" style="16" customWidth="1"/>
    <col min="8" max="8" width="13.75" style="16" customWidth="1"/>
    <col min="9" max="9" width="5.75" style="16" customWidth="1"/>
    <col min="10" max="10" width="3.75" style="16" customWidth="1"/>
    <col min="11" max="11" width="10.75" style="16" customWidth="1"/>
    <col min="12" max="12" width="9.625" style="16" customWidth="1"/>
    <col min="13" max="13" width="7.75" style="16" customWidth="1"/>
    <col min="14" max="14" width="6.75" style="16" customWidth="1"/>
    <col min="15" max="15" width="7.75" style="16" customWidth="1"/>
    <col min="16" max="16" width="2.25" style="16" customWidth="1"/>
    <col min="17" max="16384" width="9" style="16"/>
  </cols>
  <sheetData>
    <row r="1" spans="1:16" ht="16.149999999999999" customHeight="1">
      <c r="C1" s="72" t="s">
        <v>204</v>
      </c>
    </row>
    <row r="2" spans="1:16" ht="16.149999999999999" customHeight="1">
      <c r="C2" s="72"/>
    </row>
    <row r="3" spans="1:16" ht="13.9" customHeight="1" thickBot="1">
      <c r="O3" s="95" t="s">
        <v>133</v>
      </c>
    </row>
    <row r="4" spans="1:16" ht="13.5">
      <c r="A4" s="16">
        <v>14</v>
      </c>
      <c r="M4" s="519" t="s">
        <v>295</v>
      </c>
      <c r="N4" s="93" t="s">
        <v>87</v>
      </c>
      <c r="O4" s="94" t="s">
        <v>88</v>
      </c>
    </row>
    <row r="5" spans="1:16" ht="20.100000000000001" customHeight="1" thickBot="1">
      <c r="A5" s="17" t="e">
        <f>+#REF!</f>
        <v>#REF!</v>
      </c>
      <c r="C5" s="16" t="s">
        <v>285</v>
      </c>
      <c r="M5" s="661"/>
      <c r="N5" s="209" t="str">
        <f>+表紙!N28</f>
        <v>○</v>
      </c>
      <c r="O5" s="210" t="str">
        <f>+表紙!O28</f>
        <v>　</v>
      </c>
    </row>
    <row r="6" spans="1:16" ht="13.5">
      <c r="C6" s="420" t="s">
        <v>380</v>
      </c>
      <c r="D6" s="687"/>
      <c r="E6" s="687"/>
      <c r="F6" s="687"/>
      <c r="G6" s="687"/>
      <c r="H6" s="687"/>
      <c r="I6" s="687"/>
      <c r="J6" s="687"/>
      <c r="K6" s="687"/>
      <c r="L6" s="687"/>
      <c r="M6" s="687"/>
      <c r="N6" s="687"/>
      <c r="O6" s="687"/>
    </row>
    <row r="7" spans="1:16" ht="13.15" customHeight="1">
      <c r="C7" s="73"/>
      <c r="D7" s="74"/>
      <c r="E7" s="74"/>
      <c r="F7" s="74"/>
      <c r="G7" s="74"/>
      <c r="H7" s="74"/>
      <c r="I7" s="74"/>
      <c r="J7" s="74"/>
      <c r="K7" s="74"/>
      <c r="L7" s="74"/>
      <c r="M7" s="74"/>
      <c r="N7" s="74"/>
      <c r="O7" s="75"/>
    </row>
    <row r="8" spans="1:16" ht="12" customHeight="1">
      <c r="C8" s="441" t="s">
        <v>286</v>
      </c>
      <c r="D8" s="688"/>
      <c r="E8" s="688"/>
      <c r="F8" s="688"/>
      <c r="G8" s="688"/>
      <c r="H8" s="688"/>
      <c r="I8" s="688"/>
      <c r="J8" s="688"/>
      <c r="K8" s="688"/>
      <c r="L8" s="688"/>
      <c r="M8" s="688"/>
      <c r="N8" s="688"/>
      <c r="O8" s="689"/>
      <c r="P8" s="15"/>
    </row>
    <row r="9" spans="1:16" ht="12" customHeight="1">
      <c r="C9" s="690"/>
      <c r="D9" s="691"/>
      <c r="E9" s="691"/>
      <c r="F9" s="691"/>
      <c r="G9" s="691"/>
      <c r="H9" s="691"/>
      <c r="I9" s="691"/>
      <c r="J9" s="691"/>
      <c r="K9" s="691"/>
      <c r="L9" s="691"/>
      <c r="M9" s="691"/>
      <c r="N9" s="691"/>
      <c r="O9" s="692"/>
    </row>
    <row r="10" spans="1:16" ht="10.15" customHeight="1">
      <c r="C10" s="76"/>
      <c r="O10" s="77"/>
    </row>
    <row r="11" spans="1:16" ht="13.5">
      <c r="C11" s="76"/>
      <c r="L11" s="693" t="str">
        <f>+表紙!L34</f>
        <v>令和   6年   6月   27日</v>
      </c>
      <c r="M11" s="694"/>
      <c r="N11" s="694"/>
      <c r="O11" s="695"/>
    </row>
    <row r="12" spans="1:16" ht="7.5" customHeight="1">
      <c r="C12" s="76"/>
      <c r="O12" s="78"/>
    </row>
    <row r="13" spans="1:16" ht="13.5">
      <c r="C13" s="699" t="str">
        <f>+表紙!C36</f>
        <v>横浜市長</v>
      </c>
      <c r="D13" s="700"/>
      <c r="E13" s="700"/>
      <c r="F13" s="700"/>
      <c r="G13" s="86" t="s">
        <v>5</v>
      </c>
      <c r="O13" s="77"/>
    </row>
    <row r="14" spans="1:16" ht="9" customHeight="1">
      <c r="C14" s="76"/>
      <c r="O14" s="77"/>
    </row>
    <row r="15" spans="1:16" ht="13.15" customHeight="1">
      <c r="A15" s="17">
        <v>3</v>
      </c>
      <c r="C15" s="76"/>
      <c r="H15" s="206" t="s">
        <v>202</v>
      </c>
      <c r="I15" s="206"/>
      <c r="O15" s="77"/>
    </row>
    <row r="16" spans="1:16" ht="26.25" customHeight="1">
      <c r="C16" s="76"/>
      <c r="H16" s="18" t="s">
        <v>6</v>
      </c>
      <c r="I16" s="18"/>
      <c r="J16" s="696" t="str">
        <f>+表紙!J39</f>
        <v>神奈川県横浜市中区北仲通３丁目31番地</v>
      </c>
      <c r="K16" s="696"/>
      <c r="L16" s="697"/>
      <c r="M16" s="697"/>
      <c r="N16" s="697"/>
      <c r="O16" s="698"/>
    </row>
    <row r="17" spans="1:17" ht="26.25" customHeight="1">
      <c r="C17" s="76"/>
      <c r="H17" s="18" t="s">
        <v>7</v>
      </c>
      <c r="I17" s="18"/>
      <c r="J17" s="696" t="str">
        <f>+表紙!J40</f>
        <v>株式会社上組　横浜支店　冨田　和孝</v>
      </c>
      <c r="K17" s="696"/>
      <c r="L17" s="697"/>
      <c r="M17" s="697"/>
      <c r="N17" s="697"/>
      <c r="O17" s="698"/>
    </row>
    <row r="18" spans="1:17">
      <c r="C18" s="76"/>
      <c r="J18" s="16" t="s">
        <v>8</v>
      </c>
      <c r="O18" s="77"/>
    </row>
    <row r="19" spans="1:17">
      <c r="C19" s="76"/>
      <c r="J19" s="19" t="s">
        <v>9</v>
      </c>
      <c r="K19" s="19"/>
      <c r="L19" s="701" t="str">
        <f>IF(+表紙!L42="","",+表紙!L42)</f>
        <v/>
      </c>
      <c r="M19" s="701"/>
      <c r="N19" s="701"/>
      <c r="O19" s="702"/>
    </row>
    <row r="20" spans="1:17">
      <c r="C20" s="76"/>
      <c r="J20" s="19"/>
      <c r="K20" s="19"/>
      <c r="O20" s="77"/>
    </row>
    <row r="21" spans="1:17">
      <c r="C21" s="76"/>
      <c r="O21" s="77"/>
    </row>
    <row r="22" spans="1:17" ht="30" customHeight="1">
      <c r="A22" s="17">
        <v>4</v>
      </c>
      <c r="C22" s="450" t="s">
        <v>423</v>
      </c>
      <c r="D22" s="716"/>
      <c r="E22" s="716"/>
      <c r="F22" s="716"/>
      <c r="G22" s="716"/>
      <c r="H22" s="716"/>
      <c r="I22" s="716"/>
      <c r="J22" s="716"/>
      <c r="K22" s="716"/>
      <c r="L22" s="716"/>
      <c r="M22" s="716"/>
      <c r="N22" s="716"/>
      <c r="O22" s="717"/>
    </row>
    <row r="23" spans="1:17" ht="7.5" customHeight="1">
      <c r="C23" s="79"/>
      <c r="D23" s="20"/>
      <c r="E23" s="20"/>
      <c r="F23" s="20"/>
      <c r="G23" s="20"/>
      <c r="H23" s="20"/>
      <c r="I23" s="20"/>
      <c r="J23" s="20"/>
      <c r="K23" s="20"/>
      <c r="L23" s="20"/>
      <c r="M23" s="20"/>
      <c r="N23" s="20"/>
      <c r="O23" s="80"/>
    </row>
    <row r="24" spans="1:17" ht="21" customHeight="1">
      <c r="C24" s="435" t="s">
        <v>10</v>
      </c>
      <c r="D24" s="514"/>
      <c r="E24" s="515"/>
      <c r="F24" s="706" t="str">
        <f>+表紙!F47</f>
        <v>株式会社上組　横浜支店　出田町青果センター</v>
      </c>
      <c r="G24" s="707"/>
      <c r="H24" s="708"/>
      <c r="I24" s="708"/>
      <c r="J24" s="708"/>
      <c r="K24" s="708"/>
      <c r="L24" s="708"/>
      <c r="M24" s="425" t="s">
        <v>426</v>
      </c>
      <c r="N24" s="711"/>
      <c r="O24" s="712"/>
    </row>
    <row r="25" spans="1:17" ht="21" customHeight="1">
      <c r="C25" s="516"/>
      <c r="D25" s="517"/>
      <c r="E25" s="518"/>
      <c r="F25" s="709"/>
      <c r="G25" s="710"/>
      <c r="H25" s="710"/>
      <c r="I25" s="710"/>
      <c r="J25" s="710"/>
      <c r="K25" s="710"/>
      <c r="L25" s="710"/>
      <c r="M25" s="713">
        <f>表紙!M48</f>
        <v>2949</v>
      </c>
      <c r="N25" s="714"/>
      <c r="O25" s="715"/>
    </row>
    <row r="26" spans="1:17" ht="21" customHeight="1">
      <c r="C26" s="435" t="s">
        <v>11</v>
      </c>
      <c r="D26" s="436"/>
      <c r="E26" s="437"/>
      <c r="F26" s="718" t="str">
        <f>+表紙!F49</f>
        <v>神奈川県横浜市神奈川区出田町３番地</v>
      </c>
      <c r="G26" s="719"/>
      <c r="H26" s="719"/>
      <c r="I26" s="719"/>
      <c r="J26" s="719"/>
      <c r="K26" s="719"/>
      <c r="L26" s="115" t="s">
        <v>134</v>
      </c>
      <c r="M26" s="207"/>
      <c r="N26" s="682" t="str">
        <f>IF(+表紙!N49="","",+表紙!N49)</f>
        <v>045－461－3496</v>
      </c>
      <c r="O26" s="683"/>
    </row>
    <row r="27" spans="1:17" ht="21" customHeight="1">
      <c r="C27" s="438"/>
      <c r="D27" s="439"/>
      <c r="E27" s="440"/>
      <c r="F27" s="720"/>
      <c r="G27" s="721"/>
      <c r="H27" s="721"/>
      <c r="I27" s="721"/>
      <c r="J27" s="721"/>
      <c r="K27" s="721"/>
      <c r="L27" s="254"/>
      <c r="M27" s="260"/>
      <c r="N27" s="261"/>
      <c r="O27" s="255"/>
    </row>
    <row r="28" spans="1:17" ht="18.75" customHeight="1">
      <c r="C28" s="167" t="s">
        <v>338</v>
      </c>
      <c r="D28" s="168"/>
      <c r="E28" s="168"/>
      <c r="F28" s="25"/>
      <c r="G28" s="25"/>
      <c r="H28" s="25"/>
      <c r="I28" s="25"/>
      <c r="J28" s="25"/>
      <c r="K28" s="25"/>
      <c r="L28" s="295"/>
      <c r="M28" s="285"/>
      <c r="N28" s="296"/>
      <c r="O28" s="286"/>
    </row>
    <row r="29" spans="1:17" ht="37.5" customHeight="1">
      <c r="C29" s="287"/>
      <c r="D29" s="297" t="s">
        <v>17</v>
      </c>
      <c r="E29" s="298" t="s">
        <v>12</v>
      </c>
      <c r="F29" s="677" t="str">
        <f>IF(+表紙!F52="","",+表紙!F52)</f>
        <v>Ｒ－サービス業（他に分類されないもの）</v>
      </c>
      <c r="G29" s="679"/>
      <c r="H29" s="679"/>
      <c r="I29" s="679"/>
      <c r="J29" s="25" t="s">
        <v>47</v>
      </c>
      <c r="K29" s="25"/>
      <c r="L29" s="684" t="str">
        <f>IF(+表紙!L52="","",+表紙!L52)</f>
        <v>港湾運送業</v>
      </c>
      <c r="M29" s="684"/>
      <c r="N29" s="685"/>
      <c r="O29" s="686"/>
      <c r="Q29" s="21"/>
    </row>
    <row r="30" spans="1:17" ht="19.5" customHeight="1">
      <c r="C30" s="288"/>
      <c r="D30" s="299" t="s">
        <v>19</v>
      </c>
      <c r="E30" s="300" t="s">
        <v>339</v>
      </c>
      <c r="F30" s="677" t="s">
        <v>340</v>
      </c>
      <c r="G30" s="389"/>
      <c r="H30" s="678"/>
      <c r="I30" s="677" t="s">
        <v>341</v>
      </c>
      <c r="J30" s="392"/>
      <c r="K30" s="474"/>
      <c r="L30" s="680" t="str">
        <f>IF(+表紙!L53="","",+表紙!L53)</f>
        <v/>
      </c>
      <c r="M30" s="681"/>
      <c r="N30" s="301" t="s">
        <v>342</v>
      </c>
      <c r="O30" s="298"/>
      <c r="Q30" s="21"/>
    </row>
    <row r="31" spans="1:17" ht="19.5" customHeight="1">
      <c r="C31" s="288"/>
      <c r="D31" s="287"/>
      <c r="E31" s="302"/>
      <c r="F31" s="677" t="s">
        <v>343</v>
      </c>
      <c r="G31" s="389"/>
      <c r="H31" s="678"/>
      <c r="I31" s="679" t="s">
        <v>344</v>
      </c>
      <c r="J31" s="392"/>
      <c r="K31" s="392"/>
      <c r="L31" s="680" t="str">
        <f>IF(+表紙!L54="","",+表紙!L54)</f>
        <v/>
      </c>
      <c r="M31" s="681"/>
      <c r="N31" s="301" t="s">
        <v>342</v>
      </c>
      <c r="O31" s="298"/>
      <c r="Q31" s="21"/>
    </row>
    <row r="32" spans="1:17" ht="19.5" customHeight="1">
      <c r="C32" s="288"/>
      <c r="D32" s="395" t="s">
        <v>345</v>
      </c>
      <c r="E32" s="396"/>
      <c r="F32" s="677" t="s">
        <v>346</v>
      </c>
      <c r="G32" s="389"/>
      <c r="H32" s="678"/>
      <c r="I32" s="679" t="s">
        <v>347</v>
      </c>
      <c r="J32" s="392"/>
      <c r="K32" s="392"/>
      <c r="L32" s="680" t="str">
        <f>IF(+表紙!L55="","",+表紙!L55)</f>
        <v/>
      </c>
      <c r="M32" s="681"/>
      <c r="N32" s="301" t="s">
        <v>348</v>
      </c>
      <c r="O32" s="298"/>
      <c r="Q32" s="21"/>
    </row>
    <row r="33" spans="3:17" ht="19.5" customHeight="1">
      <c r="C33" s="288"/>
      <c r="D33" s="395"/>
      <c r="E33" s="396"/>
      <c r="F33" s="677" t="s">
        <v>349</v>
      </c>
      <c r="G33" s="389"/>
      <c r="H33" s="678"/>
      <c r="I33" s="679" t="s">
        <v>350</v>
      </c>
      <c r="J33" s="392"/>
      <c r="K33" s="392"/>
      <c r="L33" s="680">
        <f>IF(+表紙!L56="","",+表紙!L56)</f>
        <v>13400</v>
      </c>
      <c r="M33" s="681"/>
      <c r="N33" s="301" t="s">
        <v>342</v>
      </c>
      <c r="O33" s="298"/>
      <c r="Q33" s="21"/>
    </row>
    <row r="34" spans="3:17" ht="15" customHeight="1">
      <c r="C34" s="288"/>
      <c r="D34" s="287"/>
      <c r="E34" s="302"/>
      <c r="F34" s="165" t="s">
        <v>351</v>
      </c>
      <c r="G34" s="303"/>
      <c r="H34" s="303"/>
      <c r="I34" s="303"/>
      <c r="J34" s="30"/>
      <c r="K34" s="30"/>
      <c r="L34" s="304"/>
      <c r="M34" s="304"/>
      <c r="N34" s="305"/>
      <c r="O34" s="306"/>
      <c r="Q34" s="21"/>
    </row>
    <row r="35" spans="3:17" ht="19.5" customHeight="1">
      <c r="C35" s="288"/>
      <c r="D35" s="307"/>
      <c r="E35" s="308"/>
      <c r="F35" s="671" t="str">
        <f>IF(+表紙!F58="","",+表紙!F58)</f>
        <v/>
      </c>
      <c r="G35" s="672"/>
      <c r="H35" s="672"/>
      <c r="I35" s="672"/>
      <c r="J35" s="672"/>
      <c r="K35" s="672"/>
      <c r="L35" s="672"/>
      <c r="M35" s="672"/>
      <c r="N35" s="672"/>
      <c r="O35" s="673"/>
      <c r="Q35" s="21"/>
    </row>
    <row r="36" spans="3:17" ht="19.5" customHeight="1">
      <c r="C36" s="293"/>
      <c r="D36" s="309" t="s">
        <v>24</v>
      </c>
      <c r="E36" s="310" t="s">
        <v>352</v>
      </c>
      <c r="F36" s="674" t="str">
        <f>IF(+表紙!F59="","",+表紙!F59)</f>
        <v>上組従業員30名　協力会社従業員30名</v>
      </c>
      <c r="G36" s="675"/>
      <c r="H36" s="675"/>
      <c r="I36" s="675"/>
      <c r="J36" s="675"/>
      <c r="K36" s="675"/>
      <c r="L36" s="675"/>
      <c r="M36" s="675"/>
      <c r="N36" s="675"/>
      <c r="O36" s="676"/>
      <c r="Q36" s="21"/>
    </row>
    <row r="37" spans="3:17" ht="33.75" customHeight="1">
      <c r="C37" s="478" t="s">
        <v>287</v>
      </c>
      <c r="D37" s="479"/>
      <c r="E37" s="480"/>
      <c r="F37" s="703" t="str">
        <f>+表紙!F60</f>
        <v>令和 ５ 年 ４ 月 １ 日 ～ 令和 ６ 年 ３ 月 31 日（ １ 年間）</v>
      </c>
      <c r="G37" s="704"/>
      <c r="H37" s="704"/>
      <c r="I37" s="704"/>
      <c r="J37" s="704"/>
      <c r="K37" s="704"/>
      <c r="L37" s="704"/>
      <c r="M37" s="704"/>
      <c r="N37" s="704"/>
      <c r="O37" s="705"/>
    </row>
    <row r="38" spans="3:17" ht="30" customHeight="1">
      <c r="C38" s="167" t="s">
        <v>288</v>
      </c>
      <c r="D38" s="282"/>
      <c r="E38" s="168"/>
      <c r="F38" s="22"/>
      <c r="G38" s="22"/>
      <c r="H38" s="23"/>
      <c r="I38" s="23"/>
      <c r="J38" s="24"/>
      <c r="K38" s="24"/>
      <c r="L38" s="25"/>
      <c r="M38" s="25"/>
      <c r="N38" s="25"/>
      <c r="O38" s="26"/>
    </row>
    <row r="39" spans="3:17" ht="18" customHeight="1">
      <c r="C39" s="722"/>
      <c r="D39" s="475" t="s">
        <v>225</v>
      </c>
      <c r="E39" s="476"/>
      <c r="F39" s="476"/>
      <c r="G39" s="477"/>
      <c r="H39" s="475" t="s">
        <v>242</v>
      </c>
      <c r="I39" s="477"/>
      <c r="J39" s="475" t="s">
        <v>226</v>
      </c>
      <c r="K39" s="476"/>
      <c r="L39" s="477"/>
      <c r="M39" s="475" t="s">
        <v>243</v>
      </c>
      <c r="N39" s="476"/>
      <c r="O39" s="477"/>
    </row>
    <row r="40" spans="3:17" ht="30" customHeight="1">
      <c r="C40" s="723"/>
      <c r="D40" s="401" t="s">
        <v>227</v>
      </c>
      <c r="E40" s="402"/>
      <c r="F40" s="402"/>
      <c r="G40" s="403"/>
      <c r="H40" s="224">
        <f>+表紙!H63</f>
        <v>130</v>
      </c>
      <c r="I40" s="216" t="s">
        <v>4</v>
      </c>
      <c r="J40" s="404" t="s">
        <v>293</v>
      </c>
      <c r="K40" s="405"/>
      <c r="L40" s="406"/>
      <c r="M40" s="724">
        <f>+表紙!M63</f>
        <v>130</v>
      </c>
      <c r="N40" s="725">
        <f>+表紙!N63</f>
        <v>0</v>
      </c>
      <c r="O40" s="378" t="s">
        <v>4</v>
      </c>
    </row>
    <row r="41" spans="3:17" ht="30" customHeight="1">
      <c r="C41" s="723"/>
      <c r="D41" s="401" t="s">
        <v>289</v>
      </c>
      <c r="E41" s="402"/>
      <c r="F41" s="402"/>
      <c r="G41" s="403"/>
      <c r="H41" s="224" t="str">
        <f>+表紙!H64</f>
        <v>0</v>
      </c>
      <c r="I41" s="216" t="s">
        <v>4</v>
      </c>
      <c r="J41" s="404" t="s">
        <v>229</v>
      </c>
      <c r="K41" s="405"/>
      <c r="L41" s="406"/>
      <c r="M41" s="724">
        <f>+表紙!M64</f>
        <v>130</v>
      </c>
      <c r="N41" s="725">
        <f>+表紙!N64</f>
        <v>0</v>
      </c>
      <c r="O41" s="26" t="s">
        <v>4</v>
      </c>
    </row>
    <row r="42" spans="3:17" ht="30" customHeight="1">
      <c r="C42" s="723"/>
      <c r="D42" s="401" t="s">
        <v>290</v>
      </c>
      <c r="E42" s="402"/>
      <c r="F42" s="402"/>
      <c r="G42" s="403"/>
      <c r="H42" s="224" t="str">
        <f>+表紙!H65</f>
        <v>0</v>
      </c>
      <c r="I42" s="216" t="s">
        <v>4</v>
      </c>
      <c r="J42" s="401" t="s">
        <v>230</v>
      </c>
      <c r="K42" s="402"/>
      <c r="L42" s="403"/>
      <c r="M42" s="726" t="str">
        <f>+表紙!M65</f>
        <v>0</v>
      </c>
      <c r="N42" s="727">
        <f>+表紙!N65</f>
        <v>0</v>
      </c>
      <c r="O42" s="256" t="s">
        <v>4</v>
      </c>
    </row>
    <row r="43" spans="3:17" ht="30" customHeight="1">
      <c r="C43" s="166"/>
      <c r="D43" s="401" t="s">
        <v>291</v>
      </c>
      <c r="E43" s="402"/>
      <c r="F43" s="402"/>
      <c r="G43" s="403"/>
      <c r="H43" s="224" t="str">
        <f>+表紙!H66</f>
        <v>0</v>
      </c>
      <c r="I43" s="216" t="s">
        <v>4</v>
      </c>
      <c r="J43" s="401" t="s">
        <v>231</v>
      </c>
      <c r="K43" s="402"/>
      <c r="L43" s="403"/>
      <c r="M43" s="726">
        <f>+表紙!M66</f>
        <v>130</v>
      </c>
      <c r="N43" s="727">
        <f>+表紙!N66</f>
        <v>0</v>
      </c>
      <c r="O43" s="256" t="s">
        <v>4</v>
      </c>
    </row>
    <row r="44" spans="3:17" ht="30" customHeight="1">
      <c r="C44" s="215"/>
      <c r="D44" s="401" t="s">
        <v>292</v>
      </c>
      <c r="E44" s="402"/>
      <c r="F44" s="402"/>
      <c r="G44" s="403"/>
      <c r="H44" s="224" t="str">
        <f>+表紙!H67</f>
        <v>0</v>
      </c>
      <c r="I44" s="216" t="s">
        <v>4</v>
      </c>
      <c r="J44" s="401" t="s">
        <v>232</v>
      </c>
      <c r="K44" s="402"/>
      <c r="L44" s="403"/>
      <c r="M44" s="726" t="str">
        <f>+表紙!M67</f>
        <v>0</v>
      </c>
      <c r="N44" s="727">
        <f>+表紙!N67</f>
        <v>0</v>
      </c>
      <c r="O44" s="256" t="s">
        <v>4</v>
      </c>
    </row>
    <row r="45" spans="3:17" ht="30" customHeight="1">
      <c r="C45" s="507" t="s">
        <v>322</v>
      </c>
      <c r="D45" s="412"/>
      <c r="E45" s="412"/>
      <c r="F45" s="412"/>
      <c r="G45" s="412"/>
      <c r="H45" s="412"/>
      <c r="I45" s="412"/>
      <c r="J45" s="273"/>
      <c r="K45" s="273"/>
      <c r="L45" s="273"/>
      <c r="M45" s="274"/>
      <c r="N45" s="274"/>
      <c r="O45" s="275"/>
    </row>
    <row r="46" spans="3:17" ht="17.25" customHeight="1">
      <c r="C46" s="276"/>
      <c r="D46" s="407" t="s">
        <v>326</v>
      </c>
      <c r="E46" s="492"/>
      <c r="F46" s="492"/>
      <c r="G46" s="492"/>
      <c r="H46" s="492"/>
      <c r="I46" s="493"/>
      <c r="J46" s="407" t="s">
        <v>424</v>
      </c>
      <c r="K46" s="408"/>
      <c r="L46" s="408"/>
      <c r="M46" s="274">
        <f>IF(表紙!M69="","",表紙!M69)</f>
        <v>122.6</v>
      </c>
      <c r="N46" s="274" t="s">
        <v>329</v>
      </c>
      <c r="O46" s="275"/>
    </row>
    <row r="47" spans="3:17" ht="17.25" customHeight="1">
      <c r="C47" s="276"/>
      <c r="D47" s="494"/>
      <c r="E47" s="495"/>
      <c r="F47" s="495"/>
      <c r="G47" s="495"/>
      <c r="H47" s="495"/>
      <c r="I47" s="496"/>
      <c r="J47" s="409" t="s">
        <v>413</v>
      </c>
      <c r="K47" s="410"/>
      <c r="L47" s="410"/>
      <c r="M47" s="278">
        <f>IF(表紙!M70="","",表紙!M70)</f>
        <v>114.48</v>
      </c>
      <c r="N47" s="278" t="s">
        <v>325</v>
      </c>
      <c r="O47" s="279"/>
    </row>
    <row r="48" spans="3:17" ht="16.5" customHeight="1">
      <c r="C48" s="276"/>
      <c r="D48" s="411" t="s">
        <v>324</v>
      </c>
      <c r="E48" s="412"/>
      <c r="F48" s="412"/>
      <c r="G48" s="412"/>
      <c r="H48" s="412"/>
      <c r="I48" s="412"/>
      <c r="J48" s="273"/>
      <c r="K48" s="280"/>
      <c r="L48" s="273"/>
      <c r="M48" s="274"/>
      <c r="N48" s="274"/>
      <c r="O48" s="275"/>
    </row>
    <row r="49" spans="1:15" ht="49.5" customHeight="1">
      <c r="C49" s="277"/>
      <c r="D49" s="731" t="str">
        <f>IF(表紙!D72="","",表紙!D72)</f>
        <v/>
      </c>
      <c r="E49" s="732"/>
      <c r="F49" s="732"/>
      <c r="G49" s="732"/>
      <c r="H49" s="732"/>
      <c r="I49" s="732"/>
      <c r="J49" s="732"/>
      <c r="K49" s="732"/>
      <c r="L49" s="732"/>
      <c r="M49" s="732"/>
      <c r="N49" s="732"/>
      <c r="O49" s="733"/>
    </row>
    <row r="50" spans="1:15" ht="22.5" customHeight="1">
      <c r="C50" s="728" t="s">
        <v>15</v>
      </c>
      <c r="D50" s="729"/>
      <c r="E50" s="730"/>
      <c r="F50" s="22"/>
      <c r="G50" s="22"/>
      <c r="H50" s="23"/>
      <c r="I50" s="23"/>
      <c r="J50" s="24"/>
      <c r="K50" s="24"/>
      <c r="L50" s="25"/>
      <c r="M50" s="25"/>
      <c r="N50" s="25"/>
      <c r="O50" s="26"/>
    </row>
    <row r="51" spans="1:15" ht="5.45" customHeight="1">
      <c r="C51" s="262"/>
      <c r="D51" s="263"/>
      <c r="E51" s="263"/>
      <c r="F51" s="27"/>
      <c r="G51" s="27"/>
      <c r="H51" s="28"/>
      <c r="I51" s="28"/>
      <c r="J51" s="29"/>
      <c r="K51" s="29"/>
      <c r="L51" s="30"/>
      <c r="M51" s="30"/>
      <c r="N51" s="30"/>
      <c r="O51" s="28"/>
    </row>
    <row r="52" spans="1:15" ht="15" customHeight="1">
      <c r="C52" s="420" t="s">
        <v>379</v>
      </c>
      <c r="D52" s="687"/>
      <c r="E52" s="687"/>
      <c r="F52" s="687"/>
      <c r="G52" s="687"/>
      <c r="H52" s="687"/>
      <c r="I52" s="687"/>
      <c r="J52" s="687"/>
      <c r="K52" s="687"/>
      <c r="L52" s="687"/>
      <c r="M52" s="687"/>
      <c r="N52" s="687"/>
      <c r="O52" s="687"/>
    </row>
    <row r="53" spans="1:15" ht="13.5">
      <c r="C53" s="165" t="s">
        <v>180</v>
      </c>
      <c r="D53" s="4"/>
      <c r="E53" s="4"/>
      <c r="F53" s="27"/>
      <c r="G53" s="27"/>
      <c r="H53" s="28"/>
      <c r="I53" s="28"/>
      <c r="J53" s="29"/>
      <c r="K53" s="29"/>
      <c r="L53" s="30"/>
      <c r="M53" s="30"/>
      <c r="N53" s="30"/>
      <c r="O53" s="31"/>
    </row>
    <row r="54" spans="1:15" ht="15" customHeight="1">
      <c r="A54" s="17">
        <v>11</v>
      </c>
      <c r="C54" s="208"/>
      <c r="D54" s="32"/>
      <c r="E54" s="32"/>
      <c r="F54" s="32"/>
      <c r="G54" s="32"/>
      <c r="H54" s="32"/>
      <c r="I54" s="32"/>
      <c r="J54" s="32"/>
      <c r="K54" s="32"/>
      <c r="L54" s="32"/>
      <c r="M54" s="32"/>
      <c r="N54" s="32"/>
      <c r="O54" s="33"/>
    </row>
    <row r="55" spans="1:15" ht="15" customHeight="1">
      <c r="C55" s="169">
        <v>1</v>
      </c>
      <c r="D55" s="399" t="s">
        <v>415</v>
      </c>
      <c r="E55" s="399"/>
      <c r="F55" s="399"/>
      <c r="G55" s="399"/>
      <c r="H55" s="399"/>
      <c r="I55" s="399"/>
      <c r="J55" s="399"/>
      <c r="K55" s="399"/>
      <c r="L55" s="399"/>
      <c r="M55" s="399"/>
      <c r="N55" s="399"/>
      <c r="O55" s="400"/>
    </row>
    <row r="56" spans="1:15" ht="15" customHeight="1">
      <c r="C56" s="169">
        <v>2</v>
      </c>
      <c r="D56" s="399" t="s">
        <v>358</v>
      </c>
      <c r="E56" s="399"/>
      <c r="F56" s="399"/>
      <c r="G56" s="399"/>
      <c r="H56" s="399"/>
      <c r="I56" s="399"/>
      <c r="J56" s="399"/>
      <c r="K56" s="399"/>
      <c r="L56" s="399"/>
      <c r="M56" s="399"/>
      <c r="N56" s="399"/>
      <c r="O56" s="400"/>
    </row>
    <row r="57" spans="1:15" ht="15" customHeight="1">
      <c r="C57" s="169"/>
      <c r="D57" s="416" t="s">
        <v>353</v>
      </c>
      <c r="E57" s="416"/>
      <c r="F57" s="416"/>
      <c r="G57" s="416"/>
      <c r="H57" s="416"/>
      <c r="I57" s="416"/>
      <c r="J57" s="416"/>
      <c r="K57" s="416"/>
      <c r="L57" s="416"/>
      <c r="M57" s="416"/>
      <c r="N57" s="416"/>
      <c r="O57" s="417"/>
    </row>
    <row r="58" spans="1:15" ht="39" customHeight="1">
      <c r="C58" s="169"/>
      <c r="D58" s="416" t="s">
        <v>354</v>
      </c>
      <c r="E58" s="416"/>
      <c r="F58" s="416"/>
      <c r="G58" s="416"/>
      <c r="H58" s="416"/>
      <c r="I58" s="416"/>
      <c r="J58" s="416"/>
      <c r="K58" s="416"/>
      <c r="L58" s="416"/>
      <c r="M58" s="416"/>
      <c r="N58" s="416"/>
      <c r="O58" s="417"/>
    </row>
    <row r="59" spans="1:15" ht="28.15" customHeight="1">
      <c r="A59" s="16"/>
      <c r="B59" s="16"/>
      <c r="C59" s="169">
        <v>3</v>
      </c>
      <c r="D59" s="399" t="s">
        <v>416</v>
      </c>
      <c r="E59" s="399"/>
      <c r="F59" s="399"/>
      <c r="G59" s="399"/>
      <c r="H59" s="399"/>
      <c r="I59" s="399"/>
      <c r="J59" s="399"/>
      <c r="K59" s="399"/>
      <c r="L59" s="399"/>
      <c r="M59" s="399"/>
      <c r="N59" s="399"/>
      <c r="O59" s="400"/>
    </row>
    <row r="60" spans="1:15" ht="28.15" customHeight="1">
      <c r="A60" s="16"/>
      <c r="B60" s="16"/>
      <c r="C60" s="169">
        <v>4</v>
      </c>
      <c r="D60" s="399" t="s">
        <v>425</v>
      </c>
      <c r="E60" s="399"/>
      <c r="F60" s="399"/>
      <c r="G60" s="399"/>
      <c r="H60" s="399"/>
      <c r="I60" s="399"/>
      <c r="J60" s="399"/>
      <c r="K60" s="399"/>
      <c r="L60" s="399"/>
      <c r="M60" s="399"/>
      <c r="N60" s="399"/>
      <c r="O60" s="400"/>
    </row>
    <row r="61" spans="1:15" ht="15" customHeight="1">
      <c r="A61" s="16"/>
      <c r="B61" s="16"/>
      <c r="C61" s="169"/>
      <c r="D61" s="170" t="s">
        <v>361</v>
      </c>
      <c r="E61" s="399" t="s">
        <v>294</v>
      </c>
      <c r="F61" s="399"/>
      <c r="G61" s="399"/>
      <c r="H61" s="399"/>
      <c r="I61" s="399"/>
      <c r="J61" s="399"/>
      <c r="K61" s="399"/>
      <c r="L61" s="399"/>
      <c r="M61" s="399"/>
      <c r="N61" s="399"/>
      <c r="O61" s="400"/>
    </row>
    <row r="62" spans="1:15" ht="15" customHeight="1">
      <c r="A62" s="16"/>
      <c r="B62" s="16"/>
      <c r="C62" s="169"/>
      <c r="D62" s="170" t="s">
        <v>362</v>
      </c>
      <c r="E62" s="399" t="s">
        <v>364</v>
      </c>
      <c r="F62" s="399"/>
      <c r="G62" s="399"/>
      <c r="H62" s="399"/>
      <c r="I62" s="399"/>
      <c r="J62" s="399"/>
      <c r="K62" s="399"/>
      <c r="L62" s="399"/>
      <c r="M62" s="399"/>
      <c r="N62" s="399"/>
      <c r="O62" s="400"/>
    </row>
    <row r="63" spans="1:15" ht="15" customHeight="1">
      <c r="A63" s="16"/>
      <c r="B63" s="16"/>
      <c r="C63" s="169"/>
      <c r="D63" s="170" t="s">
        <v>363</v>
      </c>
      <c r="E63" s="399" t="s">
        <v>365</v>
      </c>
      <c r="F63" s="399"/>
      <c r="G63" s="399"/>
      <c r="H63" s="399"/>
      <c r="I63" s="399"/>
      <c r="J63" s="399"/>
      <c r="K63" s="399"/>
      <c r="L63" s="399"/>
      <c r="M63" s="399"/>
      <c r="N63" s="399"/>
      <c r="O63" s="400"/>
    </row>
    <row r="64" spans="1:15" ht="15" customHeight="1">
      <c r="A64" s="16"/>
      <c r="B64" s="16"/>
      <c r="C64" s="169"/>
      <c r="D64" s="170" t="s">
        <v>366</v>
      </c>
      <c r="E64" s="399" t="s">
        <v>367</v>
      </c>
      <c r="F64" s="399"/>
      <c r="G64" s="399"/>
      <c r="H64" s="399"/>
      <c r="I64" s="399"/>
      <c r="J64" s="399"/>
      <c r="K64" s="399"/>
      <c r="L64" s="399"/>
      <c r="M64" s="399"/>
      <c r="N64" s="399"/>
      <c r="O64" s="400"/>
    </row>
    <row r="65" spans="1:15" ht="15" customHeight="1">
      <c r="A65" s="16"/>
      <c r="B65" s="16"/>
      <c r="C65" s="169"/>
      <c r="D65" s="170" t="s">
        <v>368</v>
      </c>
      <c r="E65" s="399" t="s">
        <v>369</v>
      </c>
      <c r="F65" s="399"/>
      <c r="G65" s="399"/>
      <c r="H65" s="399"/>
      <c r="I65" s="399"/>
      <c r="J65" s="399"/>
      <c r="K65" s="399"/>
      <c r="L65" s="399"/>
      <c r="M65" s="399"/>
      <c r="N65" s="399"/>
      <c r="O65" s="400"/>
    </row>
    <row r="66" spans="1:15" ht="15" customHeight="1">
      <c r="A66" s="16"/>
      <c r="B66" s="16"/>
      <c r="C66" s="169"/>
      <c r="D66" s="170" t="s">
        <v>370</v>
      </c>
      <c r="E66" s="399" t="s">
        <v>238</v>
      </c>
      <c r="F66" s="399"/>
      <c r="G66" s="399"/>
      <c r="H66" s="399"/>
      <c r="I66" s="399"/>
      <c r="J66" s="399"/>
      <c r="K66" s="399"/>
      <c r="L66" s="399"/>
      <c r="M66" s="399"/>
      <c r="N66" s="399"/>
      <c r="O66" s="400"/>
    </row>
    <row r="67" spans="1:15" ht="15" customHeight="1">
      <c r="A67" s="16"/>
      <c r="B67" s="16"/>
      <c r="C67" s="169"/>
      <c r="D67" s="170" t="s">
        <v>371</v>
      </c>
      <c r="E67" s="399" t="s">
        <v>372</v>
      </c>
      <c r="F67" s="399"/>
      <c r="G67" s="399"/>
      <c r="H67" s="399"/>
      <c r="I67" s="399"/>
      <c r="J67" s="399"/>
      <c r="K67" s="399"/>
      <c r="L67" s="399"/>
      <c r="M67" s="399"/>
      <c r="N67" s="399"/>
      <c r="O67" s="400"/>
    </row>
    <row r="68" spans="1:15" ht="15" customHeight="1">
      <c r="A68" s="16"/>
      <c r="B68" s="16"/>
      <c r="C68" s="169"/>
      <c r="D68" s="170" t="s">
        <v>373</v>
      </c>
      <c r="E68" s="399" t="s">
        <v>374</v>
      </c>
      <c r="F68" s="399"/>
      <c r="G68" s="399"/>
      <c r="H68" s="399"/>
      <c r="I68" s="399"/>
      <c r="J68" s="399"/>
      <c r="K68" s="399"/>
      <c r="L68" s="399"/>
      <c r="M68" s="399"/>
      <c r="N68" s="399"/>
      <c r="O68" s="400"/>
    </row>
    <row r="69" spans="1:15" ht="15" customHeight="1">
      <c r="A69" s="16"/>
      <c r="B69" s="16"/>
      <c r="C69" s="169"/>
      <c r="D69" s="170" t="s">
        <v>375</v>
      </c>
      <c r="E69" s="399" t="s">
        <v>376</v>
      </c>
      <c r="F69" s="399"/>
      <c r="G69" s="399"/>
      <c r="H69" s="399"/>
      <c r="I69" s="399"/>
      <c r="J69" s="399"/>
      <c r="K69" s="399"/>
      <c r="L69" s="399"/>
      <c r="M69" s="399"/>
      <c r="N69" s="399"/>
      <c r="O69" s="400"/>
    </row>
    <row r="70" spans="1:15" ht="15" customHeight="1">
      <c r="A70" s="16"/>
      <c r="B70" s="16"/>
      <c r="C70" s="169"/>
      <c r="D70" s="170" t="s">
        <v>233</v>
      </c>
      <c r="E70" s="399" t="s">
        <v>239</v>
      </c>
      <c r="F70" s="399"/>
      <c r="G70" s="399"/>
      <c r="H70" s="399"/>
      <c r="I70" s="399"/>
      <c r="J70" s="399"/>
      <c r="K70" s="399"/>
      <c r="L70" s="399"/>
      <c r="M70" s="399"/>
      <c r="N70" s="399"/>
      <c r="O70" s="400"/>
    </row>
    <row r="71" spans="1:15" ht="28.15" customHeight="1">
      <c r="A71" s="16"/>
      <c r="B71" s="16"/>
      <c r="C71" s="169"/>
      <c r="D71" s="170" t="s">
        <v>234</v>
      </c>
      <c r="E71" s="399" t="s">
        <v>377</v>
      </c>
      <c r="F71" s="399"/>
      <c r="G71" s="399"/>
      <c r="H71" s="399"/>
      <c r="I71" s="399"/>
      <c r="J71" s="399"/>
      <c r="K71" s="399"/>
      <c r="L71" s="399"/>
      <c r="M71" s="399"/>
      <c r="N71" s="399"/>
      <c r="O71" s="400"/>
    </row>
    <row r="72" spans="1:15" ht="15" customHeight="1">
      <c r="A72" s="16"/>
      <c r="B72" s="16"/>
      <c r="C72" s="169"/>
      <c r="D72" s="170" t="s">
        <v>235</v>
      </c>
      <c r="E72" s="399" t="s">
        <v>240</v>
      </c>
      <c r="F72" s="399"/>
      <c r="G72" s="399"/>
      <c r="H72" s="399"/>
      <c r="I72" s="399"/>
      <c r="J72" s="399"/>
      <c r="K72" s="399"/>
      <c r="L72" s="399"/>
      <c r="M72" s="399"/>
      <c r="N72" s="399"/>
      <c r="O72" s="400"/>
    </row>
    <row r="73" spans="1:15" ht="28.15" customHeight="1">
      <c r="A73" s="16"/>
      <c r="B73" s="16"/>
      <c r="C73" s="169"/>
      <c r="D73" s="170" t="s">
        <v>236</v>
      </c>
      <c r="E73" s="399" t="s">
        <v>378</v>
      </c>
      <c r="F73" s="399"/>
      <c r="G73" s="399"/>
      <c r="H73" s="399"/>
      <c r="I73" s="399"/>
      <c r="J73" s="399"/>
      <c r="K73" s="399"/>
      <c r="L73" s="399"/>
      <c r="M73" s="399"/>
      <c r="N73" s="399"/>
      <c r="O73" s="400"/>
    </row>
    <row r="74" spans="1:15" ht="28.15" customHeight="1">
      <c r="A74" s="16"/>
      <c r="B74" s="16"/>
      <c r="C74" s="169"/>
      <c r="D74" s="170" t="s">
        <v>237</v>
      </c>
      <c r="E74" s="399" t="s">
        <v>241</v>
      </c>
      <c r="F74" s="399"/>
      <c r="G74" s="399"/>
      <c r="H74" s="399"/>
      <c r="I74" s="399"/>
      <c r="J74" s="399"/>
      <c r="K74" s="399"/>
      <c r="L74" s="399"/>
      <c r="M74" s="399"/>
      <c r="N74" s="399"/>
      <c r="O74" s="400"/>
    </row>
    <row r="75" spans="1:15" ht="28.15" customHeight="1">
      <c r="A75" s="16"/>
      <c r="B75" s="16"/>
      <c r="C75" s="169">
        <v>5</v>
      </c>
      <c r="D75" s="399" t="s">
        <v>360</v>
      </c>
      <c r="E75" s="399"/>
      <c r="F75" s="399"/>
      <c r="G75" s="399"/>
      <c r="H75" s="399"/>
      <c r="I75" s="399"/>
      <c r="J75" s="399"/>
      <c r="K75" s="399"/>
      <c r="L75" s="399"/>
      <c r="M75" s="399"/>
      <c r="N75" s="399"/>
      <c r="O75" s="400"/>
    </row>
    <row r="76" spans="1:15" ht="66.75" customHeight="1">
      <c r="A76" s="16"/>
      <c r="B76" s="16"/>
      <c r="C76" s="169">
        <v>6</v>
      </c>
      <c r="D76" s="416" t="s">
        <v>418</v>
      </c>
      <c r="E76" s="416"/>
      <c r="F76" s="416"/>
      <c r="G76" s="416"/>
      <c r="H76" s="416"/>
      <c r="I76" s="416"/>
      <c r="J76" s="416"/>
      <c r="K76" s="416"/>
      <c r="L76" s="416"/>
      <c r="M76" s="416"/>
      <c r="N76" s="416"/>
      <c r="O76" s="417"/>
    </row>
    <row r="77" spans="1:15" ht="15" customHeight="1">
      <c r="A77" s="16"/>
      <c r="B77" s="16"/>
      <c r="C77" s="169">
        <v>7</v>
      </c>
      <c r="D77" s="399" t="s">
        <v>359</v>
      </c>
      <c r="E77" s="399"/>
      <c r="F77" s="399"/>
      <c r="G77" s="399"/>
      <c r="H77" s="399"/>
      <c r="I77" s="399"/>
      <c r="J77" s="399"/>
      <c r="K77" s="399"/>
      <c r="L77" s="399"/>
      <c r="M77" s="399"/>
      <c r="N77" s="399"/>
      <c r="O77" s="400"/>
    </row>
    <row r="78" spans="1:15" ht="15" customHeight="1">
      <c r="A78" s="16"/>
      <c r="B78" s="16"/>
      <c r="C78" s="171"/>
      <c r="D78" s="34"/>
      <c r="E78" s="34"/>
      <c r="F78" s="34"/>
      <c r="G78" s="34"/>
      <c r="H78" s="34"/>
      <c r="I78" s="34"/>
      <c r="J78" s="34"/>
      <c r="K78" s="34"/>
      <c r="L78" s="34"/>
      <c r="M78" s="34"/>
      <c r="N78" s="34"/>
      <c r="O78" s="35"/>
    </row>
    <row r="79" spans="1:15" ht="15" customHeight="1">
      <c r="A79" s="16"/>
      <c r="B79" s="16"/>
    </row>
    <row r="80" spans="1:15" ht="23.25" customHeight="1">
      <c r="A80" s="16"/>
      <c r="B80" s="16"/>
    </row>
    <row r="81" s="16" customFormat="1" ht="23.25" customHeight="1"/>
    <row r="82" s="16" customFormat="1" ht="23.25" customHeight="1"/>
    <row r="83" s="16" customFormat="1" ht="23.25" customHeight="1"/>
    <row r="84" s="16" customFormat="1"/>
    <row r="85" s="16" customFormat="1"/>
    <row r="86" s="16" customFormat="1"/>
  </sheetData>
  <sheetProtection algorithmName="SHA-512" hashValue="Vnx002fV4hIhiXX7qqXCbnzF6HXynNU1EQ2tr27se2CBp1E7jk3e6bLLVAZIdagi+Sn5mTtiLPRG/xF4Bo5INQ==" saltValue="wBm8w/fCwXcg+vbl2j02ow==" spinCount="100000" sheet="1" objects="1" scenarios="1"/>
  <mergeCells count="86">
    <mergeCell ref="E61:O61"/>
    <mergeCell ref="J44:L44"/>
    <mergeCell ref="M44:N44"/>
    <mergeCell ref="C50:E50"/>
    <mergeCell ref="C52:O52"/>
    <mergeCell ref="D55:O55"/>
    <mergeCell ref="C45:I45"/>
    <mergeCell ref="D46:I47"/>
    <mergeCell ref="J46:L46"/>
    <mergeCell ref="J47:L47"/>
    <mergeCell ref="D48:I48"/>
    <mergeCell ref="D49:O49"/>
    <mergeCell ref="M39:O39"/>
    <mergeCell ref="D41:G41"/>
    <mergeCell ref="J41:L41"/>
    <mergeCell ref="M41:N41"/>
    <mergeCell ref="D59:O59"/>
    <mergeCell ref="D56:O56"/>
    <mergeCell ref="D43:G43"/>
    <mergeCell ref="M42:N42"/>
    <mergeCell ref="J43:L43"/>
    <mergeCell ref="M43:N43"/>
    <mergeCell ref="M40:N40"/>
    <mergeCell ref="D44:G44"/>
    <mergeCell ref="D57:O57"/>
    <mergeCell ref="D58:O58"/>
    <mergeCell ref="D77:O77"/>
    <mergeCell ref="E68:O68"/>
    <mergeCell ref="D75:O75"/>
    <mergeCell ref="E65:O65"/>
    <mergeCell ref="E66:O66"/>
    <mergeCell ref="E67:O67"/>
    <mergeCell ref="E71:O71"/>
    <mergeCell ref="E72:O72"/>
    <mergeCell ref="E73:O73"/>
    <mergeCell ref="E74:O74"/>
    <mergeCell ref="E69:O69"/>
    <mergeCell ref="E70:O70"/>
    <mergeCell ref="D76:O76"/>
    <mergeCell ref="C39:C42"/>
    <mergeCell ref="D40:G40"/>
    <mergeCell ref="J40:L40"/>
    <mergeCell ref="D42:G42"/>
    <mergeCell ref="J42:L42"/>
    <mergeCell ref="D39:G39"/>
    <mergeCell ref="H39:I39"/>
    <mergeCell ref="J39:L39"/>
    <mergeCell ref="J17:O17"/>
    <mergeCell ref="C26:E27"/>
    <mergeCell ref="C13:F13"/>
    <mergeCell ref="E64:O64"/>
    <mergeCell ref="D60:O60"/>
    <mergeCell ref="E62:O62"/>
    <mergeCell ref="E63:O63"/>
    <mergeCell ref="L19:O19"/>
    <mergeCell ref="C37:E37"/>
    <mergeCell ref="F37:O37"/>
    <mergeCell ref="C24:E25"/>
    <mergeCell ref="F24:L25"/>
    <mergeCell ref="M24:O24"/>
    <mergeCell ref="M25:O25"/>
    <mergeCell ref="C22:O22"/>
    <mergeCell ref="F26:K27"/>
    <mergeCell ref="M4:M5"/>
    <mergeCell ref="C6:O6"/>
    <mergeCell ref="C8:O9"/>
    <mergeCell ref="L11:O11"/>
    <mergeCell ref="J16:O16"/>
    <mergeCell ref="D32:E33"/>
    <mergeCell ref="F31:H31"/>
    <mergeCell ref="I31:K31"/>
    <mergeCell ref="L31:M31"/>
    <mergeCell ref="N26:O26"/>
    <mergeCell ref="F29:I29"/>
    <mergeCell ref="L29:O29"/>
    <mergeCell ref="F30:H30"/>
    <mergeCell ref="I30:K30"/>
    <mergeCell ref="L30:M30"/>
    <mergeCell ref="F35:O35"/>
    <mergeCell ref="F36:O36"/>
    <mergeCell ref="F32:H32"/>
    <mergeCell ref="I32:K32"/>
    <mergeCell ref="L32:M32"/>
    <mergeCell ref="F33:H33"/>
    <mergeCell ref="I33:K33"/>
    <mergeCell ref="L33:M33"/>
  </mergeCells>
  <phoneticPr fontId="3"/>
  <printOptions horizontalCentered="1"/>
  <pageMargins left="0.6692913385826772" right="0.62992125984251968" top="0.55118110236220474" bottom="0.55118110236220474" header="0" footer="0.51181102362204722"/>
  <pageSetup paperSize="9" scale="85" fitToWidth="0" orientation="portrait"/>
  <headerFooter alignWithMargins="0"/>
  <rowBreaks count="1" manualBreakCount="1">
    <brk id="51" min="2"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249</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oliFxURH+fQZoo6l5j2szQ+0DfvtGCKb/mnLSR3pmN1Ql+m6tCnlHm2BNHZbn/Bs6p/pZmvjlZOjtR2b4hnwzA==" saltValue="Rtmsyxr/Xz/yl7tHJ+xVuA=="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酸」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B1:BJ76"/>
  <sheetViews>
    <sheetView showGridLines="0" topLeftCell="A13" zoomScaleNormal="100" workbookViewId="0">
      <selection activeCell="AE24" sqref="AE24"/>
    </sheetView>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250</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114.48</v>
      </c>
      <c r="G12" s="563"/>
      <c r="H12" s="563"/>
      <c r="I12" s="222" t="s">
        <v>13</v>
      </c>
      <c r="J12" s="51"/>
      <c r="K12" s="52"/>
      <c r="L12" s="51"/>
      <c r="M12" s="567"/>
      <c r="N12" s="53"/>
      <c r="P12" s="527">
        <v>0</v>
      </c>
      <c r="Q12" s="528"/>
      <c r="R12" s="528"/>
      <c r="S12" s="528"/>
      <c r="T12" s="50" t="s">
        <v>13</v>
      </c>
      <c r="U12" s="51"/>
      <c r="V12" s="51"/>
      <c r="W12" s="51"/>
      <c r="X12" s="51"/>
      <c r="Y12"/>
      <c r="Z12"/>
      <c r="AA12"/>
      <c r="AB12"/>
      <c r="AC12" s="54"/>
      <c r="AE12" s="543"/>
      <c r="AG12" s="126"/>
      <c r="AH12" s="527">
        <v>0</v>
      </c>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v>0</v>
      </c>
      <c r="G15" s="606"/>
      <c r="H15" s="606"/>
      <c r="I15" s="42" t="s">
        <v>13</v>
      </c>
      <c r="J15" s="51"/>
      <c r="K15" s="54"/>
      <c r="L15" s="51"/>
      <c r="M15" s="567"/>
      <c r="N15" s="54"/>
      <c r="P15" s="527">
        <v>0</v>
      </c>
      <c r="Q15" s="528"/>
      <c r="R15" s="528"/>
      <c r="S15" s="528"/>
      <c r="T15" s="50" t="s">
        <v>13</v>
      </c>
      <c r="U15" s="51"/>
      <c r="V15" s="51"/>
      <c r="W15" s="51"/>
      <c r="X15" s="51"/>
      <c r="Y15"/>
      <c r="Z15"/>
      <c r="AA15"/>
      <c r="AB15"/>
      <c r="AC15" s="54"/>
      <c r="AH15" s="556">
        <v>0</v>
      </c>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v>0</v>
      </c>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v>0</v>
      </c>
      <c r="AV17" s="42" t="s">
        <v>34</v>
      </c>
      <c r="AW17" s="382"/>
    </row>
    <row r="18" spans="2:49" ht="27" customHeight="1" thickBot="1">
      <c r="K18" s="54"/>
      <c r="L18" s="51"/>
      <c r="M18" s="567"/>
      <c r="N18" s="54"/>
      <c r="P18" s="527">
        <v>0</v>
      </c>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v>0</v>
      </c>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v>0</v>
      </c>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v>0</v>
      </c>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130</v>
      </c>
      <c r="E24" s="557"/>
      <c r="F24" s="557"/>
      <c r="G24" s="182" t="s">
        <v>158</v>
      </c>
      <c r="H24" s="602">
        <f>+F12</f>
        <v>114.48</v>
      </c>
      <c r="I24" s="599"/>
      <c r="J24" s="182" t="s">
        <v>158</v>
      </c>
      <c r="K24" s="54"/>
      <c r="L24" s="51"/>
      <c r="M24" s="568"/>
      <c r="P24" s="556">
        <v>0</v>
      </c>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114.48</v>
      </c>
      <c r="Q27" s="583"/>
      <c r="R27" s="583"/>
      <c r="S27" s="583"/>
      <c r="T27" s="42" t="s">
        <v>38</v>
      </c>
      <c r="U27" s="62"/>
      <c r="V27" s="62"/>
      <c r="Y27" s="60" t="s">
        <v>39</v>
      </c>
      <c r="Z27" s="63"/>
      <c r="AH27" s="51"/>
      <c r="AI27" s="51"/>
      <c r="AJ27" s="51"/>
      <c r="AK27" s="51"/>
      <c r="AL27" s="562">
        <f>+AH18+P27</f>
        <v>114.48</v>
      </c>
      <c r="AM27" s="563"/>
      <c r="AN27" s="563"/>
      <c r="AO27" s="563"/>
      <c r="AP27" s="50" t="s">
        <v>13</v>
      </c>
      <c r="AQ27" s="239"/>
      <c r="AR27" s="117"/>
      <c r="AS27" s="527">
        <v>114.48</v>
      </c>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v>0</v>
      </c>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130</v>
      </c>
      <c r="E29" s="557"/>
      <c r="F29" s="557"/>
      <c r="G29" s="182" t="s">
        <v>158</v>
      </c>
      <c r="H29" s="602">
        <f>+AL27</f>
        <v>114.48</v>
      </c>
      <c r="I29" s="599"/>
      <c r="J29" s="182" t="s">
        <v>158</v>
      </c>
      <c r="M29" s="567"/>
      <c r="P29" s="54"/>
      <c r="Q29" s="133"/>
      <c r="R29" s="49" t="s">
        <v>145</v>
      </c>
      <c r="S29" s="569" t="s">
        <v>33</v>
      </c>
      <c r="T29" s="580"/>
      <c r="U29" s="580"/>
      <c r="V29" s="581"/>
      <c r="W29" s="46"/>
      <c r="X29" s="64"/>
      <c r="Y29" s="584" t="s">
        <v>191</v>
      </c>
      <c r="Z29" s="585"/>
      <c r="AA29" s="556">
        <v>114.48</v>
      </c>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130</v>
      </c>
      <c r="E30" s="557"/>
      <c r="F30" s="557"/>
      <c r="G30" s="182" t="s">
        <v>158</v>
      </c>
      <c r="H30" s="602">
        <f>+AL30</f>
        <v>114.48</v>
      </c>
      <c r="I30" s="599"/>
      <c r="J30" s="182" t="s">
        <v>158</v>
      </c>
      <c r="M30" s="567"/>
      <c r="P30" s="54"/>
      <c r="R30" s="582">
        <f>+ROUND(AA28,2)+ROUND(AA29,2)+ROUND(AA30,2)</f>
        <v>114.48</v>
      </c>
      <c r="S30" s="583"/>
      <c r="T30" s="583"/>
      <c r="U30" s="583"/>
      <c r="V30" s="42" t="s">
        <v>16</v>
      </c>
      <c r="Y30" s="584" t="s">
        <v>148</v>
      </c>
      <c r="Z30" s="585"/>
      <c r="AA30" s="556">
        <v>0</v>
      </c>
      <c r="AB30" s="557"/>
      <c r="AC30" s="557"/>
      <c r="AD30" s="557"/>
      <c r="AE30" s="557"/>
      <c r="AF30" s="42" t="s">
        <v>13</v>
      </c>
      <c r="AL30" s="527">
        <v>114.48</v>
      </c>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v>0</v>
      </c>
      <c r="AT31" s="592"/>
      <c r="AU31" s="592"/>
      <c r="AV31" s="152" t="s">
        <v>13</v>
      </c>
      <c r="AW31" s="382"/>
    </row>
    <row r="32" spans="2:49" ht="27" customHeight="1" thickTop="1" thickBot="1">
      <c r="B32" s="588" t="s">
        <v>400</v>
      </c>
      <c r="C32" s="589"/>
      <c r="D32" s="557">
        <v>130</v>
      </c>
      <c r="E32" s="557"/>
      <c r="F32" s="557"/>
      <c r="G32" s="182" t="s">
        <v>158</v>
      </c>
      <c r="H32" s="602">
        <f>+AS27</f>
        <v>114.48</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gl7ndl5oTrcBUwObCjIy3Rbvvmu2lCTl303O0jnE0RjfgdcqM701bu0ih+5cZpse2U0X52s1v+FOfbtAFJWaqw==" saltValue="BvW+NWXUDYvhh6yMUbksQ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4">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AS27:AU27 AL30:AO30 D24:F33">
      <formula1>D9=ROUND(D9,2)</formula1>
    </dataValidation>
    <dataValidation type="textLength" allowBlank="1" showInputMessage="1" showErrorMessage="1" errorTitle="要確認" error="「廃ｱﾙｶﾘ」は、中間処理を経ずに「最終処分」はできません。" sqref="R33:U33">
      <formula1>0</formula1>
      <formula2>0</formula2>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251</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HdR/elqM1KprHmMqElOzZ20FDMQTah1xfJJZVqkKBNrIhpIbtegFWft2jRsp4gMShUHNZCHmiiwjo+bCYOH49w==" saltValue="VIvCYElYDzGaEVBN/jwnpw=="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252</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jYfDcSnDh7mvs4iRxEqqgmeFbyroQZmQutclN04Ukx4Z8Xgmti5nW4wD5e6n2AeJy8dvnVwsvqYPHIdGowmUow==" saltValue="Rp51JUYsGvmYHKRPXFxgpw==" spinCount="100000" sheet="1" objects="1" scenarios="1"/>
  <mergeCells count="113">
    <mergeCell ref="AW18:AW20"/>
    <mergeCell ref="D24:F24"/>
    <mergeCell ref="P24:S24"/>
    <mergeCell ref="AA28:AE28"/>
    <mergeCell ref="AA29:AE29"/>
    <mergeCell ref="AA30:AE30"/>
    <mergeCell ref="B33:C33"/>
    <mergeCell ref="B24:C24"/>
    <mergeCell ref="H30:I30"/>
    <mergeCell ref="H31:I31"/>
    <mergeCell ref="H26:I26"/>
    <mergeCell ref="B26:C26"/>
    <mergeCell ref="B27:C27"/>
    <mergeCell ref="D33:F33"/>
    <mergeCell ref="H32:I32"/>
    <mergeCell ref="D25:F25"/>
    <mergeCell ref="B29:C29"/>
    <mergeCell ref="B30:C30"/>
    <mergeCell ref="H27:I27"/>
    <mergeCell ref="B31:C31"/>
    <mergeCell ref="D30:F30"/>
    <mergeCell ref="D29:F29"/>
    <mergeCell ref="D31:F31"/>
    <mergeCell ref="D27:F27"/>
    <mergeCell ref="AT26:AV26"/>
    <mergeCell ref="R30:U30"/>
    <mergeCell ref="H33:I33"/>
    <mergeCell ref="B32:C32"/>
    <mergeCell ref="H25:I25"/>
    <mergeCell ref="H28:I28"/>
    <mergeCell ref="P27:S27"/>
    <mergeCell ref="Q26:T26"/>
    <mergeCell ref="M26:M33"/>
    <mergeCell ref="B25:C25"/>
    <mergeCell ref="B28:C28"/>
    <mergeCell ref="D32:F32"/>
    <mergeCell ref="AS27:AU27"/>
    <mergeCell ref="AA32:AF34"/>
    <mergeCell ref="R33:U33"/>
    <mergeCell ref="S32:V32"/>
    <mergeCell ref="Y28:Z28"/>
    <mergeCell ref="Y29:Z29"/>
    <mergeCell ref="Y30:Z30"/>
    <mergeCell ref="AG32:AJ34"/>
    <mergeCell ref="AK32:AO34"/>
    <mergeCell ref="D28:F28"/>
    <mergeCell ref="H29:I29"/>
    <mergeCell ref="D26:F26"/>
    <mergeCell ref="S29:V29"/>
    <mergeCell ref="AS4:AT4"/>
    <mergeCell ref="AS31:AU31"/>
    <mergeCell ref="AL27:AO27"/>
    <mergeCell ref="AL30:AO30"/>
    <mergeCell ref="AM29:AP29"/>
    <mergeCell ref="AO20:AP20"/>
    <mergeCell ref="AL31:AQ31"/>
    <mergeCell ref="AM26:AP26"/>
    <mergeCell ref="AO17:AP17"/>
    <mergeCell ref="AI17:AL17"/>
    <mergeCell ref="AH15:AM15"/>
    <mergeCell ref="AH12:AM12"/>
    <mergeCell ref="AI11:AN11"/>
    <mergeCell ref="AS16:AT16"/>
    <mergeCell ref="AS18:AT18"/>
    <mergeCell ref="AS24:AU24"/>
    <mergeCell ref="AT23:AV23"/>
    <mergeCell ref="AH18:AK18"/>
    <mergeCell ref="AT29:AV30"/>
    <mergeCell ref="AS29:AS30"/>
    <mergeCell ref="Y21:AA21"/>
    <mergeCell ref="U23:X23"/>
    <mergeCell ref="U17:X17"/>
    <mergeCell ref="H24:I24"/>
    <mergeCell ref="G11:I11"/>
    <mergeCell ref="Q11:T11"/>
    <mergeCell ref="P15:S15"/>
    <mergeCell ref="F12:H12"/>
    <mergeCell ref="P18:S18"/>
    <mergeCell ref="Q23:T23"/>
    <mergeCell ref="P16:AB16"/>
    <mergeCell ref="Z17:AB17"/>
    <mergeCell ref="Y18:AA18"/>
    <mergeCell ref="Z20:AB20"/>
    <mergeCell ref="F15:H15"/>
    <mergeCell ref="B21:J22"/>
    <mergeCell ref="H23:J23"/>
    <mergeCell ref="Q17:T17"/>
    <mergeCell ref="P21:S21"/>
    <mergeCell ref="P22:V22"/>
    <mergeCell ref="B2:J3"/>
    <mergeCell ref="AS17:AT17"/>
    <mergeCell ref="AI8:AN8"/>
    <mergeCell ref="P12:S12"/>
    <mergeCell ref="AP3:AR4"/>
    <mergeCell ref="AE9:AE14"/>
    <mergeCell ref="F9:I9"/>
    <mergeCell ref="Q20:T20"/>
    <mergeCell ref="AI14:AN14"/>
    <mergeCell ref="S7:V7"/>
    <mergeCell ref="AH9:AM9"/>
    <mergeCell ref="AF5:AU5"/>
    <mergeCell ref="AS3:AT3"/>
    <mergeCell ref="Z5:AD5"/>
    <mergeCell ref="AB3:AD3"/>
    <mergeCell ref="B7:C7"/>
    <mergeCell ref="C8:K8"/>
    <mergeCell ref="Q14:T14"/>
    <mergeCell ref="D7:I7"/>
    <mergeCell ref="G14:I14"/>
    <mergeCell ref="M11:M24"/>
    <mergeCell ref="D23:G23"/>
    <mergeCell ref="B23:C23"/>
    <mergeCell ref="AE17:AE21"/>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AC6" s="40"/>
      <c r="AD6" s="40"/>
      <c r="AE6" s="40"/>
      <c r="AF6" s="40"/>
      <c r="AG6" s="40"/>
      <c r="AH6" s="40"/>
      <c r="AI6" s="40"/>
      <c r="AJ6" s="40"/>
      <c r="AK6" s="40"/>
      <c r="AL6" s="40"/>
      <c r="AM6" s="40"/>
      <c r="AN6" s="40"/>
      <c r="AO6" s="40"/>
      <c r="AP6" s="40"/>
      <c r="AQ6" s="40"/>
      <c r="AR6" s="40"/>
      <c r="AS6" s="40"/>
      <c r="AT6" s="40"/>
      <c r="AU6" s="40"/>
      <c r="AV6" s="40"/>
      <c r="AW6" s="382"/>
    </row>
    <row r="7" spans="2:49" ht="28.15" customHeight="1" thickBot="1">
      <c r="B7" s="548" t="s">
        <v>278</v>
      </c>
      <c r="C7" s="549"/>
      <c r="D7" s="545" t="s">
        <v>253</v>
      </c>
      <c r="E7" s="546"/>
      <c r="F7" s="546"/>
      <c r="G7" s="546"/>
      <c r="H7" s="546"/>
      <c r="I7" s="547"/>
      <c r="J7" s="132"/>
      <c r="K7" s="51"/>
      <c r="L7" s="145"/>
      <c r="M7" s="145"/>
      <c r="N7" s="145"/>
      <c r="O7" s="145"/>
      <c r="P7" s="145"/>
      <c r="Q7" s="145"/>
      <c r="R7" s="145"/>
      <c r="S7" s="540"/>
      <c r="T7" s="541"/>
      <c r="U7" s="541"/>
      <c r="V7" s="541"/>
      <c r="W7" s="257"/>
      <c r="X7" s="257"/>
      <c r="Y7" s="124"/>
      <c r="AB7"/>
      <c r="AC7"/>
      <c r="AD7"/>
      <c r="AE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37"/>
      <c r="N8" s="137"/>
      <c r="O8" s="137"/>
      <c r="P8" s="137"/>
      <c r="Q8" s="137"/>
      <c r="R8" s="137"/>
      <c r="S8" s="137"/>
      <c r="T8" s="137"/>
      <c r="U8" s="137"/>
      <c r="V8" s="137"/>
      <c r="W8" s="119"/>
      <c r="X8" s="119"/>
      <c r="Y8" s="119"/>
      <c r="Z8" s="91"/>
      <c r="AA8" s="91"/>
      <c r="AB8" s="91"/>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0B1kwPZiZmjEc+77LojOTPU6PAczN5Hih9bWR2po5FCkZ9js4BDExncNHE5+h5VjhKEhFjDHVoRrU2BOTXv/iQ==" saltValue="iaZDzTNf6zxQJqq8l/UKtg==" spinCount="100000" sheet="1" objects="1" scenarios="1"/>
  <mergeCells count="113">
    <mergeCell ref="AW18:AW20"/>
    <mergeCell ref="AA32:AF34"/>
    <mergeCell ref="AG32:AJ34"/>
    <mergeCell ref="H28:I28"/>
    <mergeCell ref="AF5:AU5"/>
    <mergeCell ref="B21:J22"/>
    <mergeCell ref="H31:I31"/>
    <mergeCell ref="H24:I24"/>
    <mergeCell ref="H25:I25"/>
    <mergeCell ref="H26:I26"/>
    <mergeCell ref="B25:C25"/>
    <mergeCell ref="B26:C26"/>
    <mergeCell ref="AM29:AP29"/>
    <mergeCell ref="M26:M33"/>
    <mergeCell ref="Q26:T26"/>
    <mergeCell ref="AM26:AP26"/>
    <mergeCell ref="H33:I33"/>
    <mergeCell ref="D27:F27"/>
    <mergeCell ref="D28:F28"/>
    <mergeCell ref="D31:F31"/>
    <mergeCell ref="B27:C27"/>
    <mergeCell ref="G14:I14"/>
    <mergeCell ref="B23:C23"/>
    <mergeCell ref="B24:C24"/>
    <mergeCell ref="B2:J3"/>
    <mergeCell ref="F12:H12"/>
    <mergeCell ref="F15:H15"/>
    <mergeCell ref="H23:J23"/>
    <mergeCell ref="G11:I11"/>
    <mergeCell ref="F9:I9"/>
    <mergeCell ref="B33:C33"/>
    <mergeCell ref="H30:I30"/>
    <mergeCell ref="B31:C31"/>
    <mergeCell ref="B32:C32"/>
    <mergeCell ref="D33:F33"/>
    <mergeCell ref="H32:I32"/>
    <mergeCell ref="D32:F32"/>
    <mergeCell ref="D30:F30"/>
    <mergeCell ref="B29:C29"/>
    <mergeCell ref="B30:C30"/>
    <mergeCell ref="D23:G23"/>
    <mergeCell ref="H29:I29"/>
    <mergeCell ref="B28:C28"/>
    <mergeCell ref="D24:F24"/>
    <mergeCell ref="D25:F25"/>
    <mergeCell ref="D26:F26"/>
    <mergeCell ref="H27:I27"/>
    <mergeCell ref="D29:F29"/>
    <mergeCell ref="B7:C7"/>
    <mergeCell ref="C8:K8"/>
    <mergeCell ref="D7:I7"/>
    <mergeCell ref="AO20:AP20"/>
    <mergeCell ref="AH9:AM9"/>
    <mergeCell ref="AT29:AV30"/>
    <mergeCell ref="Y30:Z30"/>
    <mergeCell ref="AI11:AN11"/>
    <mergeCell ref="AH18:AK18"/>
    <mergeCell ref="M11:M24"/>
    <mergeCell ref="P22:V22"/>
    <mergeCell ref="AS31:AU31"/>
    <mergeCell ref="AE9:AE14"/>
    <mergeCell ref="P27:S27"/>
    <mergeCell ref="AL27:AO27"/>
    <mergeCell ref="AS27:AU27"/>
    <mergeCell ref="AL30:AO30"/>
    <mergeCell ref="Y28:Z28"/>
    <mergeCell ref="Y29:Z29"/>
    <mergeCell ref="AS16:AT16"/>
    <mergeCell ref="AS17:AT17"/>
    <mergeCell ref="AS24:AU24"/>
    <mergeCell ref="AT23:AV23"/>
    <mergeCell ref="AT26:AV26"/>
    <mergeCell ref="AS29:AS30"/>
    <mergeCell ref="R33:U33"/>
    <mergeCell ref="P18:S18"/>
    <mergeCell ref="S32:V32"/>
    <mergeCell ref="AK32:AO34"/>
    <mergeCell ref="AB3:AD3"/>
    <mergeCell ref="Z5:AD5"/>
    <mergeCell ref="AI14:AN14"/>
    <mergeCell ref="Y18:AA18"/>
    <mergeCell ref="AP3:AR4"/>
    <mergeCell ref="P24:S24"/>
    <mergeCell ref="Q23:T23"/>
    <mergeCell ref="U23:X23"/>
    <mergeCell ref="AL31:AQ31"/>
    <mergeCell ref="AA29:AE29"/>
    <mergeCell ref="S29:V29"/>
    <mergeCell ref="AA30:AE30"/>
    <mergeCell ref="R30:U30"/>
    <mergeCell ref="AA28:AE28"/>
    <mergeCell ref="AS3:AT3"/>
    <mergeCell ref="AS4:AT4"/>
    <mergeCell ref="AO17:AP17"/>
    <mergeCell ref="P16:AB16"/>
    <mergeCell ref="S7:V7"/>
    <mergeCell ref="Z17:AB17"/>
    <mergeCell ref="AE17:AE21"/>
    <mergeCell ref="AI17:AL17"/>
    <mergeCell ref="Q17:T17"/>
    <mergeCell ref="AI8:AN8"/>
    <mergeCell ref="AH15:AM15"/>
    <mergeCell ref="Q14:T14"/>
    <mergeCell ref="P15:S15"/>
    <mergeCell ref="AS18:AT18"/>
    <mergeCell ref="Q20:T20"/>
    <mergeCell ref="P21:S21"/>
    <mergeCell ref="U17:X17"/>
    <mergeCell ref="Q11:T11"/>
    <mergeCell ref="AH12:AM12"/>
    <mergeCell ref="Z20:AB20"/>
    <mergeCell ref="Y21:AA21"/>
    <mergeCell ref="P12:S12"/>
  </mergeCells>
  <phoneticPr fontId="3"/>
  <dataValidations count="3">
    <dataValidation type="custom" allowBlank="1" showInputMessage="1" showErrorMessage="1" error="入力は少数第1位までにして下さい。" sqref="AU13:AU14 W7:X7">
      <formula1>W7=ROUND(W7,1)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382"/>
    </row>
    <row r="7" spans="2:49" ht="28.15" customHeight="1" thickBot="1">
      <c r="B7" s="548" t="s">
        <v>278</v>
      </c>
      <c r="C7" s="549"/>
      <c r="D7" s="545" t="s">
        <v>254</v>
      </c>
      <c r="E7" s="546"/>
      <c r="F7" s="546"/>
      <c r="G7" s="546"/>
      <c r="H7" s="546"/>
      <c r="I7" s="547"/>
      <c r="J7" s="132"/>
      <c r="K7" s="51"/>
      <c r="L7" s="145"/>
      <c r="M7" s="127"/>
      <c r="N7" s="127"/>
      <c r="O7" s="127"/>
      <c r="P7" s="127"/>
      <c r="Q7" s="127"/>
      <c r="R7" s="127"/>
      <c r="S7" s="127"/>
      <c r="T7" s="127"/>
      <c r="U7" s="127"/>
      <c r="V7" s="127"/>
      <c r="W7" s="258"/>
      <c r="X7" s="258"/>
      <c r="Y7" s="127"/>
      <c r="Z7" s="127"/>
      <c r="AA7" s="127"/>
      <c r="AB7" s="127"/>
      <c r="AC7" s="127"/>
      <c r="AD7" s="127"/>
      <c r="AE7" s="12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27"/>
      <c r="N8" s="127"/>
      <c r="O8" s="127"/>
      <c r="P8" s="127"/>
      <c r="Q8" s="127"/>
      <c r="R8" s="127"/>
      <c r="S8" s="127"/>
      <c r="T8" s="127"/>
      <c r="U8" s="127"/>
      <c r="V8" s="127"/>
      <c r="W8" s="127"/>
      <c r="X8" s="127"/>
      <c r="Y8" s="127"/>
      <c r="Z8" s="127"/>
      <c r="AA8" s="127"/>
      <c r="AB8" s="127"/>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KNxApT6qcuPhFHcp8v01CYtRzaPfoHy34+CMKWSAxTUL6UmCo1TkeXZ5kjBMTXIdpa+b5k+0hz1tEI+wa87fCQ==" saltValue="t81iPExLTYUJd0rAhLv6zw==" spinCount="100000" sheet="1" objects="1" scenarios="1"/>
  <mergeCells count="112">
    <mergeCell ref="AW18:AW20"/>
    <mergeCell ref="B21:J22"/>
    <mergeCell ref="AA28:AE28"/>
    <mergeCell ref="R30:U30"/>
    <mergeCell ref="B32:C32"/>
    <mergeCell ref="B24:C24"/>
    <mergeCell ref="B25:C25"/>
    <mergeCell ref="B26:C26"/>
    <mergeCell ref="B27:C27"/>
    <mergeCell ref="H24:I24"/>
    <mergeCell ref="H25:I25"/>
    <mergeCell ref="H28:I28"/>
    <mergeCell ref="D27:F27"/>
    <mergeCell ref="B29:C29"/>
    <mergeCell ref="B28:C28"/>
    <mergeCell ref="D28:F28"/>
    <mergeCell ref="AL30:AO30"/>
    <mergeCell ref="AL27:AO27"/>
    <mergeCell ref="AG32:AJ34"/>
    <mergeCell ref="H29:I29"/>
    <mergeCell ref="D33:F33"/>
    <mergeCell ref="D31:F31"/>
    <mergeCell ref="H33:I33"/>
    <mergeCell ref="H31:I31"/>
    <mergeCell ref="B33:C33"/>
    <mergeCell ref="D32:F32"/>
    <mergeCell ref="B30:C30"/>
    <mergeCell ref="B31:C31"/>
    <mergeCell ref="D30:F30"/>
    <mergeCell ref="AA30:AE30"/>
    <mergeCell ref="D24:F24"/>
    <mergeCell ref="D25:F25"/>
    <mergeCell ref="D26:F26"/>
    <mergeCell ref="D29:F29"/>
    <mergeCell ref="P27:S27"/>
    <mergeCell ref="R33:U33"/>
    <mergeCell ref="H30:I30"/>
    <mergeCell ref="Y30:Z30"/>
    <mergeCell ref="AA32:AF34"/>
    <mergeCell ref="H32:I32"/>
    <mergeCell ref="Y29:Z29"/>
    <mergeCell ref="S29:V29"/>
    <mergeCell ref="AS31:AU31"/>
    <mergeCell ref="AT29:AV30"/>
    <mergeCell ref="AS29:AS30"/>
    <mergeCell ref="AL31:AQ31"/>
    <mergeCell ref="AM29:AP29"/>
    <mergeCell ref="H26:I26"/>
    <mergeCell ref="H27:I27"/>
    <mergeCell ref="AS27:AU27"/>
    <mergeCell ref="AT26:AV26"/>
    <mergeCell ref="AA29:AE29"/>
    <mergeCell ref="Y28:Z28"/>
    <mergeCell ref="AK32:AO34"/>
    <mergeCell ref="M26:M33"/>
    <mergeCell ref="AH9:AM9"/>
    <mergeCell ref="Q14:T14"/>
    <mergeCell ref="AS16:AT16"/>
    <mergeCell ref="S32:V32"/>
    <mergeCell ref="AS24:AU24"/>
    <mergeCell ref="AS17:AT17"/>
    <mergeCell ref="B7:C7"/>
    <mergeCell ref="Q17:T17"/>
    <mergeCell ref="P15:S15"/>
    <mergeCell ref="C8:K8"/>
    <mergeCell ref="M11:M24"/>
    <mergeCell ref="P21:S21"/>
    <mergeCell ref="F9:I9"/>
    <mergeCell ref="D23:G23"/>
    <mergeCell ref="G11:I11"/>
    <mergeCell ref="G14:I14"/>
    <mergeCell ref="D7:I7"/>
    <mergeCell ref="AO17:AP17"/>
    <mergeCell ref="AI17:AL17"/>
    <mergeCell ref="AI8:AN8"/>
    <mergeCell ref="Q11:T11"/>
    <mergeCell ref="P12:S12"/>
    <mergeCell ref="F12:H12"/>
    <mergeCell ref="AM26:AP26"/>
    <mergeCell ref="AP3:AR4"/>
    <mergeCell ref="Z5:AD5"/>
    <mergeCell ref="AB3:AD3"/>
    <mergeCell ref="Q20:T20"/>
    <mergeCell ref="P22:V22"/>
    <mergeCell ref="U17:X17"/>
    <mergeCell ref="P16:AB16"/>
    <mergeCell ref="P18:S18"/>
    <mergeCell ref="Z17:AB17"/>
    <mergeCell ref="Y18:AA18"/>
    <mergeCell ref="Q26:T26"/>
    <mergeCell ref="Z20:AB20"/>
    <mergeCell ref="B2:J3"/>
    <mergeCell ref="AE9:AE14"/>
    <mergeCell ref="AE17:AE21"/>
    <mergeCell ref="U23:X23"/>
    <mergeCell ref="Q23:T23"/>
    <mergeCell ref="P24:S24"/>
    <mergeCell ref="F15:H15"/>
    <mergeCell ref="H23:J23"/>
    <mergeCell ref="B23:C23"/>
    <mergeCell ref="Y21:AA21"/>
    <mergeCell ref="AS3:AT3"/>
    <mergeCell ref="AS4:AT4"/>
    <mergeCell ref="AT23:AV23"/>
    <mergeCell ref="AS18:AT18"/>
    <mergeCell ref="AF5:AU5"/>
    <mergeCell ref="AH15:AM15"/>
    <mergeCell ref="AO20:AP20"/>
    <mergeCell ref="AH12:AM12"/>
    <mergeCell ref="AI11:AN11"/>
    <mergeCell ref="AI14:AN14"/>
    <mergeCell ref="AH18:AK18"/>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B1:BJ76"/>
  <sheetViews>
    <sheetView showGridLines="0" zoomScaleNormal="100" workbookViewId="0"/>
  </sheetViews>
  <sheetFormatPr defaultColWidth="9" defaultRowHeight="12"/>
  <cols>
    <col min="1" max="2" width="2.875" style="38" customWidth="1"/>
    <col min="3" max="3" width="18.375" style="38" customWidth="1"/>
    <col min="4" max="5" width="4.375" style="38" customWidth="1"/>
    <col min="6" max="6" width="3.75" style="38" customWidth="1"/>
    <col min="7" max="7" width="2.375" style="38" customWidth="1"/>
    <col min="8" max="8" width="10.375" style="38" customWidth="1"/>
    <col min="9" max="9" width="2.375" style="38" customWidth="1"/>
    <col min="10" max="11" width="2.5" style="38" customWidth="1"/>
    <col min="12" max="12" width="2.75" style="38" customWidth="1"/>
    <col min="13" max="13" width="2.875" style="38" customWidth="1"/>
    <col min="14" max="15" width="2.75" style="38" customWidth="1"/>
    <col min="16" max="16" width="3" style="38" customWidth="1"/>
    <col min="17" max="19" width="4.75" style="38" customWidth="1"/>
    <col min="20" max="22" width="2.875" style="38" customWidth="1"/>
    <col min="23" max="24" width="2.5" style="38" customWidth="1"/>
    <col min="25" max="25" width="2.875" style="38" customWidth="1"/>
    <col min="26" max="26" width="7.75" style="38" customWidth="1"/>
    <col min="27" max="27" width="4.75" style="38" customWidth="1"/>
    <col min="28" max="28" width="2" style="38" customWidth="1"/>
    <col min="29" max="30" width="2.375" style="38" customWidth="1"/>
    <col min="31" max="31" width="3.125" style="38" customWidth="1"/>
    <col min="32" max="33" width="2.375" style="38" customWidth="1"/>
    <col min="34" max="34" width="2.875" style="38" customWidth="1"/>
    <col min="35" max="35" width="7.75" style="38" customWidth="1"/>
    <col min="36" max="37" width="4.375" style="38" customWidth="1"/>
    <col min="38" max="38" width="3.375" style="38" customWidth="1"/>
    <col min="39" max="39" width="2.75" style="38" customWidth="1"/>
    <col min="40" max="40" width="2.875" style="38" customWidth="1"/>
    <col min="41" max="41" width="10.75" style="38" customWidth="1"/>
    <col min="42" max="42" width="2.875" style="38" customWidth="1"/>
    <col min="43" max="44" width="2.5" style="38" customWidth="1"/>
    <col min="45" max="45" width="2.75" style="38" customWidth="1"/>
    <col min="46" max="46" width="7.75" style="38" customWidth="1"/>
    <col min="47" max="47" width="11.75" style="38" customWidth="1"/>
    <col min="48" max="48" width="1.875" style="38" customWidth="1"/>
    <col min="49" max="49" width="5.375" style="38" customWidth="1"/>
    <col min="50" max="58" width="9" style="38"/>
    <col min="59" max="59" width="16.25" style="38" customWidth="1"/>
    <col min="60" max="16384" width="9" style="38"/>
  </cols>
  <sheetData>
    <row r="1" spans="2:49" ht="27" customHeight="1">
      <c r="F1" s="37"/>
      <c r="S1" s="83" t="s">
        <v>74</v>
      </c>
      <c r="T1" s="83" t="s">
        <v>214</v>
      </c>
    </row>
    <row r="2" spans="2:49" ht="12" customHeight="1" thickBot="1">
      <c r="B2" s="611" t="s">
        <v>277</v>
      </c>
      <c r="C2" s="611"/>
      <c r="D2" s="611"/>
      <c r="E2" s="611"/>
      <c r="F2" s="611"/>
      <c r="G2" s="611"/>
      <c r="H2" s="611"/>
      <c r="I2" s="611"/>
      <c r="J2" s="611"/>
      <c r="K2" s="116"/>
      <c r="L2" s="116"/>
      <c r="M2" s="116"/>
      <c r="N2" s="116"/>
      <c r="O2" s="116"/>
      <c r="P2" s="116"/>
      <c r="Q2" s="116"/>
      <c r="R2" s="116"/>
      <c r="S2" s="116"/>
      <c r="T2" s="116"/>
      <c r="U2" s="116"/>
      <c r="V2" s="116"/>
      <c r="W2" s="116"/>
      <c r="X2" s="116"/>
      <c r="Y2" s="97"/>
      <c r="Z2" s="39"/>
      <c r="AA2" s="39"/>
      <c r="AB2" s="39"/>
      <c r="AC2" s="39"/>
      <c r="AD2" s="39"/>
      <c r="AE2" s="39"/>
      <c r="AF2" s="39"/>
      <c r="AG2" s="39"/>
      <c r="AH2" s="39"/>
      <c r="AI2" s="39"/>
      <c r="AJ2" s="39"/>
      <c r="AK2" s="39"/>
      <c r="AL2" s="39"/>
      <c r="AM2" s="39"/>
      <c r="AN2" s="39"/>
      <c r="AO2" s="39"/>
      <c r="AP2" s="39"/>
      <c r="AQ2" s="39"/>
      <c r="AR2" s="39"/>
      <c r="AS2" s="39"/>
      <c r="AT2" s="39"/>
      <c r="AU2" s="109"/>
      <c r="AV2" s="107"/>
      <c r="AW2" s="382"/>
    </row>
    <row r="3" spans="2:49" ht="13.15" customHeight="1">
      <c r="B3" s="611"/>
      <c r="C3" s="611"/>
      <c r="D3" s="611"/>
      <c r="E3" s="611"/>
      <c r="F3" s="611"/>
      <c r="G3" s="611"/>
      <c r="H3" s="611"/>
      <c r="I3" s="611"/>
      <c r="J3" s="611"/>
      <c r="K3" s="116"/>
      <c r="L3" s="116"/>
      <c r="M3" s="116"/>
      <c r="N3" s="116"/>
      <c r="O3" s="116"/>
      <c r="P3" s="116"/>
      <c r="Q3" s="116"/>
      <c r="R3" s="116"/>
      <c r="S3" s="116"/>
      <c r="T3" s="116"/>
      <c r="U3" s="116"/>
      <c r="V3" s="116"/>
      <c r="W3" s="116"/>
      <c r="X3" s="116"/>
      <c r="Y3" s="97"/>
      <c r="Z3" s="40"/>
      <c r="AA3" s="40"/>
      <c r="AB3" s="536"/>
      <c r="AC3" s="536"/>
      <c r="AD3" s="536"/>
      <c r="AE3" s="88"/>
      <c r="AF3" s="98"/>
      <c r="AG3" s="98"/>
      <c r="AH3" s="98"/>
      <c r="AI3" s="98"/>
      <c r="AJ3" s="98"/>
      <c r="AK3" s="98"/>
      <c r="AL3" s="98"/>
      <c r="AM3" s="98"/>
      <c r="AN3" s="98"/>
      <c r="AO3" s="98"/>
      <c r="AP3" s="626" t="s">
        <v>298</v>
      </c>
      <c r="AQ3" s="522"/>
      <c r="AR3" s="523"/>
      <c r="AS3" s="531" t="s">
        <v>0</v>
      </c>
      <c r="AT3" s="532"/>
      <c r="AU3" s="108" t="s">
        <v>88</v>
      </c>
      <c r="AV3" s="98"/>
      <c r="AW3" s="382"/>
    </row>
    <row r="4" spans="2:49" ht="14.25" thickBot="1">
      <c r="C4" s="97"/>
      <c r="F4" s="97"/>
      <c r="G4" s="97"/>
      <c r="H4" s="97"/>
      <c r="I4" s="97"/>
      <c r="J4" s="97"/>
      <c r="K4" s="97"/>
      <c r="L4" s="97"/>
      <c r="M4" s="97"/>
      <c r="N4" s="97"/>
      <c r="O4" s="97"/>
      <c r="P4" s="97"/>
      <c r="Q4" s="97"/>
      <c r="R4" s="97"/>
      <c r="S4" s="97"/>
      <c r="T4" s="97"/>
      <c r="U4" s="97"/>
      <c r="V4" s="97"/>
      <c r="W4" s="97"/>
      <c r="X4" s="97"/>
      <c r="Y4" s="97"/>
      <c r="Z4" s="40"/>
      <c r="AA4" s="40"/>
      <c r="AB4" s="99"/>
      <c r="AC4" s="99"/>
      <c r="AD4" s="99"/>
      <c r="AE4" s="88"/>
      <c r="AF4" s="98"/>
      <c r="AG4" s="98"/>
      <c r="AH4" s="98"/>
      <c r="AI4" s="98"/>
      <c r="AJ4" s="98"/>
      <c r="AK4" s="98"/>
      <c r="AL4" s="98"/>
      <c r="AM4" s="98"/>
      <c r="AN4" s="98"/>
      <c r="AO4" s="98"/>
      <c r="AP4" s="524"/>
      <c r="AQ4" s="525"/>
      <c r="AR4" s="526"/>
      <c r="AS4" s="533" t="str">
        <f>+表紙!N28</f>
        <v>○</v>
      </c>
      <c r="AT4" s="534"/>
      <c r="AU4" s="250" t="str">
        <f>+表紙!O28</f>
        <v>　</v>
      </c>
      <c r="AV4" s="98"/>
      <c r="AW4" s="382"/>
    </row>
    <row r="5" spans="2:49" ht="15" customHeight="1">
      <c r="B5" s="143" t="s">
        <v>84</v>
      </c>
      <c r="C5" s="143"/>
      <c r="F5" s="143"/>
      <c r="G5" s="96"/>
      <c r="H5" s="96"/>
      <c r="I5" s="96"/>
      <c r="J5" s="96"/>
      <c r="K5" s="96"/>
      <c r="L5" s="96"/>
      <c r="M5" s="40"/>
      <c r="N5" s="40"/>
      <c r="O5" s="40"/>
      <c r="P5" s="40"/>
      <c r="Q5" s="40"/>
      <c r="R5" s="40"/>
      <c r="S5" s="40"/>
      <c r="T5" s="40"/>
      <c r="U5" s="40"/>
      <c r="V5" s="40"/>
      <c r="W5" s="40"/>
      <c r="X5" s="40"/>
      <c r="Y5" s="40"/>
      <c r="Z5" s="624" t="s">
        <v>81</v>
      </c>
      <c r="AA5" s="624"/>
      <c r="AB5" s="625"/>
      <c r="AC5" s="625"/>
      <c r="AD5" s="625"/>
      <c r="AE5" s="88" t="s">
        <v>85</v>
      </c>
      <c r="AF5" s="621" t="str">
        <f>+表紙!F47</f>
        <v>株式会社上組　横浜支店　出田町青果センター</v>
      </c>
      <c r="AG5" s="621"/>
      <c r="AH5" s="621"/>
      <c r="AI5" s="621"/>
      <c r="AJ5" s="621"/>
      <c r="AK5" s="621"/>
      <c r="AL5" s="621"/>
      <c r="AM5" s="621"/>
      <c r="AN5" s="621"/>
      <c r="AO5" s="621"/>
      <c r="AP5" s="621"/>
      <c r="AQ5" s="621"/>
      <c r="AR5" s="621"/>
      <c r="AS5" s="621"/>
      <c r="AT5" s="621"/>
      <c r="AU5" s="621"/>
      <c r="AV5" s="218"/>
      <c r="AW5" s="382"/>
    </row>
    <row r="6" spans="2:49" ht="24.75" customHeight="1" thickBot="1">
      <c r="B6" s="294" t="s">
        <v>419</v>
      </c>
      <c r="C6" s="123"/>
      <c r="F6" s="123"/>
      <c r="G6" s="123"/>
      <c r="H6" s="123"/>
      <c r="I6" s="123"/>
      <c r="J6" s="123"/>
      <c r="K6" s="123"/>
      <c r="L6" s="123"/>
      <c r="M6" s="123"/>
      <c r="N6" s="123"/>
      <c r="O6" s="123"/>
      <c r="P6" s="123"/>
      <c r="Q6" s="123"/>
      <c r="R6" s="123"/>
      <c r="S6" s="123"/>
      <c r="T6" s="123"/>
      <c r="U6" s="123"/>
      <c r="V6" s="123"/>
      <c r="W6" s="123"/>
      <c r="X6" s="123"/>
      <c r="Y6" s="123"/>
      <c r="Z6" s="82"/>
      <c r="AA6" s="82"/>
      <c r="AB6" s="146"/>
      <c r="AC6" s="147"/>
      <c r="AD6" s="147"/>
      <c r="AE6" s="147"/>
      <c r="AF6" s="147"/>
      <c r="AG6" s="147"/>
      <c r="AH6" s="147"/>
      <c r="AI6" s="147"/>
      <c r="AJ6" s="147"/>
      <c r="AK6" s="147"/>
      <c r="AL6" s="147"/>
      <c r="AM6" s="147"/>
      <c r="AN6" s="147"/>
      <c r="AO6" s="147"/>
      <c r="AP6" s="147"/>
      <c r="AQ6" s="147"/>
      <c r="AR6" s="147"/>
      <c r="AS6" s="147"/>
      <c r="AT6" s="147"/>
      <c r="AU6" s="147"/>
      <c r="AV6" s="147"/>
      <c r="AW6" s="382"/>
    </row>
    <row r="7" spans="2:49" ht="28.15" customHeight="1" thickBot="1">
      <c r="B7" s="548" t="s">
        <v>278</v>
      </c>
      <c r="C7" s="549"/>
      <c r="D7" s="545" t="s">
        <v>255</v>
      </c>
      <c r="E7" s="546"/>
      <c r="F7" s="546"/>
      <c r="G7" s="546"/>
      <c r="H7" s="546"/>
      <c r="I7" s="547"/>
      <c r="J7" s="132"/>
      <c r="K7" s="51"/>
      <c r="L7" s="145"/>
      <c r="M7" s="146"/>
      <c r="N7" s="146"/>
      <c r="O7" s="146"/>
      <c r="P7" s="146"/>
      <c r="Q7" s="146"/>
      <c r="R7" s="146"/>
      <c r="S7" s="146"/>
      <c r="T7" s="146"/>
      <c r="U7" s="146"/>
      <c r="V7" s="146"/>
      <c r="W7" s="259"/>
      <c r="X7" s="259"/>
      <c r="Y7" s="146"/>
      <c r="Z7" s="146"/>
      <c r="AA7" s="146"/>
      <c r="AB7" s="146"/>
      <c r="AC7" s="147"/>
      <c r="AD7" s="147"/>
      <c r="AE7" s="147"/>
      <c r="AF7" s="91"/>
      <c r="AG7" s="91"/>
      <c r="AH7" s="91"/>
      <c r="AI7" s="91"/>
      <c r="AJ7" s="91"/>
      <c r="AK7" s="91"/>
      <c r="AL7" s="91"/>
      <c r="AM7" s="91"/>
      <c r="AN7" s="91"/>
      <c r="AO7" s="51"/>
      <c r="AP7" s="51"/>
      <c r="AQ7" s="51"/>
      <c r="AR7" s="51"/>
      <c r="AS7"/>
      <c r="AT7"/>
      <c r="AU7"/>
      <c r="AV7"/>
      <c r="AW7" s="382"/>
    </row>
    <row r="8" spans="2:49" ht="28.15" customHeight="1" thickTop="1" thickBot="1">
      <c r="B8" s="41" t="s">
        <v>83</v>
      </c>
      <c r="C8" s="561" t="s">
        <v>86</v>
      </c>
      <c r="D8" s="561"/>
      <c r="E8" s="561"/>
      <c r="F8" s="561"/>
      <c r="G8" s="561"/>
      <c r="H8" s="561"/>
      <c r="I8" s="561"/>
      <c r="J8" s="561"/>
      <c r="K8" s="561"/>
      <c r="L8" s="137"/>
      <c r="M8" s="146"/>
      <c r="N8" s="146"/>
      <c r="O8" s="146"/>
      <c r="P8" s="146"/>
      <c r="Q8" s="146"/>
      <c r="R8" s="146"/>
      <c r="S8" s="146"/>
      <c r="T8" s="146"/>
      <c r="U8" s="146"/>
      <c r="V8" s="146"/>
      <c r="W8" s="146"/>
      <c r="X8" s="146"/>
      <c r="Y8" s="146"/>
      <c r="Z8" s="146"/>
      <c r="AA8" s="146"/>
      <c r="AB8" s="146"/>
      <c r="AC8" s="91"/>
      <c r="AD8" s="91"/>
      <c r="AE8" s="91"/>
      <c r="AF8" s="51"/>
      <c r="AG8" s="47"/>
      <c r="AH8" s="43" t="s">
        <v>29</v>
      </c>
      <c r="AI8" s="552" t="s">
        <v>303</v>
      </c>
      <c r="AJ8" s="552"/>
      <c r="AK8" s="552"/>
      <c r="AL8" s="552"/>
      <c r="AM8" s="552"/>
      <c r="AN8" s="553"/>
      <c r="AO8" s="51"/>
      <c r="AP8" s="51"/>
      <c r="AQ8" s="51"/>
      <c r="AR8" s="51"/>
      <c r="AS8"/>
      <c r="AT8"/>
      <c r="AU8"/>
      <c r="AV8"/>
      <c r="AW8" s="382"/>
    </row>
    <row r="9" spans="2:49" ht="24.75" customHeight="1" thickTop="1" thickBot="1">
      <c r="B9" s="175" t="s">
        <v>190</v>
      </c>
      <c r="F9" s="558" t="s">
        <v>156</v>
      </c>
      <c r="G9" s="559"/>
      <c r="H9" s="559"/>
      <c r="I9" s="560"/>
      <c r="J9" s="137"/>
      <c r="K9" s="137"/>
      <c r="L9" s="137"/>
      <c r="M9" s="137"/>
      <c r="N9" s="137"/>
      <c r="O9" s="137"/>
      <c r="P9" s="137"/>
      <c r="Q9" s="137"/>
      <c r="R9" s="137"/>
      <c r="S9" s="137"/>
      <c r="T9" s="137"/>
      <c r="U9" s="137"/>
      <c r="V9" s="137"/>
      <c r="W9" s="119"/>
      <c r="X9" s="119"/>
      <c r="Y9" s="119"/>
      <c r="Z9" s="91"/>
      <c r="AA9" s="91"/>
      <c r="AB9" s="91"/>
      <c r="AC9" s="91"/>
      <c r="AD9" s="91"/>
      <c r="AE9" s="542" t="s">
        <v>20</v>
      </c>
      <c r="AF9" s="54"/>
      <c r="AH9" s="527"/>
      <c r="AI9" s="535"/>
      <c r="AJ9" s="535"/>
      <c r="AK9" s="535"/>
      <c r="AL9" s="535"/>
      <c r="AM9" s="535"/>
      <c r="AN9" s="50" t="s">
        <v>13</v>
      </c>
      <c r="AO9" s="51"/>
      <c r="AP9" s="51"/>
      <c r="AQ9" s="51"/>
      <c r="AR9" s="51"/>
      <c r="AS9"/>
      <c r="AT9"/>
      <c r="AU9"/>
      <c r="AV9"/>
      <c r="AW9" s="382"/>
    </row>
    <row r="10" spans="2:49" ht="24.75" customHeight="1" thickTop="1" thickBot="1">
      <c r="F10" s="92"/>
      <c r="G10" s="118"/>
      <c r="H10" s="118"/>
      <c r="I10" s="118"/>
      <c r="J10" s="118"/>
      <c r="K10" s="118"/>
      <c r="L10" s="118"/>
      <c r="M10" s="118"/>
      <c r="N10" s="118"/>
      <c r="O10" s="118"/>
      <c r="P10" s="118"/>
      <c r="Q10" s="118"/>
      <c r="R10" s="118"/>
      <c r="S10" s="118"/>
      <c r="T10" s="118"/>
      <c r="U10" s="118"/>
      <c r="V10" s="118"/>
      <c r="W10" s="119"/>
      <c r="X10" s="119"/>
      <c r="Y10" s="119"/>
      <c r="Z10" s="91"/>
      <c r="AA10" s="91"/>
      <c r="AB10" s="91"/>
      <c r="AD10" s="51"/>
      <c r="AE10" s="543"/>
      <c r="AF10" s="54"/>
      <c r="AN10" s="51"/>
      <c r="AO10" s="51"/>
      <c r="AP10" s="51"/>
      <c r="AQ10" s="51"/>
      <c r="AR10" s="51"/>
      <c r="AS10"/>
      <c r="AT10"/>
      <c r="AU10"/>
      <c r="AV10"/>
      <c r="AW10" s="382"/>
    </row>
    <row r="11" spans="2:49" ht="27" customHeight="1" thickTop="1" thickBot="1">
      <c r="C11" s="153" t="s">
        <v>157</v>
      </c>
      <c r="F11" s="43" t="s">
        <v>17</v>
      </c>
      <c r="G11" s="552" t="s">
        <v>300</v>
      </c>
      <c r="H11" s="552"/>
      <c r="I11" s="553"/>
      <c r="J11" s="44"/>
      <c r="K11" s="45"/>
      <c r="L11" s="46"/>
      <c r="M11" s="566" t="s">
        <v>18</v>
      </c>
      <c r="N11" s="46"/>
      <c r="O11" s="47"/>
      <c r="P11" s="43" t="s">
        <v>19</v>
      </c>
      <c r="Q11" s="564" t="s">
        <v>206</v>
      </c>
      <c r="R11" s="564"/>
      <c r="S11" s="564"/>
      <c r="T11" s="565"/>
      <c r="U11" s="177"/>
      <c r="V11" s="62"/>
      <c r="W11" s="51"/>
      <c r="X11" s="51"/>
      <c r="Y11"/>
      <c r="Z11"/>
      <c r="AA11"/>
      <c r="AB11"/>
      <c r="AC11" s="51"/>
      <c r="AD11" s="59"/>
      <c r="AE11" s="543"/>
      <c r="AF11" s="134"/>
      <c r="AG11" s="47"/>
      <c r="AH11" s="43" t="s">
        <v>36</v>
      </c>
      <c r="AI11" s="552" t="s">
        <v>211</v>
      </c>
      <c r="AJ11" s="552"/>
      <c r="AK11" s="552"/>
      <c r="AL11" s="552"/>
      <c r="AM11" s="552"/>
      <c r="AN11" s="553"/>
      <c r="AO11" s="51"/>
      <c r="AP11" s="51"/>
      <c r="AQ11" s="51"/>
      <c r="AR11" s="51"/>
      <c r="AS11"/>
      <c r="AT11"/>
      <c r="AU11"/>
      <c r="AV11"/>
      <c r="AW11" s="382"/>
    </row>
    <row r="12" spans="2:49" ht="24.75" customHeight="1" thickTop="1" thickBot="1">
      <c r="F12" s="562">
        <f>+ROUND(P12,2)+ROUND(P15,2)+ROUND(P18,2)+ROUND(P24,2)+P27-ROUND(F15,2)</f>
        <v>0</v>
      </c>
      <c r="G12" s="563"/>
      <c r="H12" s="563"/>
      <c r="I12" s="222" t="s">
        <v>13</v>
      </c>
      <c r="J12" s="51"/>
      <c r="K12" s="52"/>
      <c r="L12" s="51"/>
      <c r="M12" s="567"/>
      <c r="N12" s="53"/>
      <c r="P12" s="527"/>
      <c r="Q12" s="528"/>
      <c r="R12" s="528"/>
      <c r="S12" s="528"/>
      <c r="T12" s="50" t="s">
        <v>13</v>
      </c>
      <c r="U12" s="51"/>
      <c r="V12" s="51"/>
      <c r="W12" s="51"/>
      <c r="X12" s="51"/>
      <c r="Y12"/>
      <c r="Z12"/>
      <c r="AA12"/>
      <c r="AB12"/>
      <c r="AC12" s="54"/>
      <c r="AE12" s="543"/>
      <c r="AG12" s="126"/>
      <c r="AH12" s="527"/>
      <c r="AI12" s="535"/>
      <c r="AJ12" s="535"/>
      <c r="AK12" s="535"/>
      <c r="AL12" s="535"/>
      <c r="AM12" s="535"/>
      <c r="AN12" s="50" t="s">
        <v>13</v>
      </c>
      <c r="AO12" s="51"/>
      <c r="AP12" s="51"/>
      <c r="AQ12" s="51"/>
      <c r="AR12" s="51"/>
      <c r="AS12"/>
      <c r="AT12"/>
      <c r="AU12"/>
      <c r="AV12"/>
      <c r="AW12" s="382"/>
    </row>
    <row r="13" spans="2:49" ht="24.75" customHeight="1" thickTop="1" thickBot="1">
      <c r="J13" s="51"/>
      <c r="K13" s="55"/>
      <c r="L13" s="51"/>
      <c r="M13" s="567"/>
      <c r="N13" s="54"/>
      <c r="U13" s="51"/>
      <c r="V13" s="51"/>
      <c r="W13" s="51"/>
      <c r="X13" s="51"/>
      <c r="Y13"/>
      <c r="Z13"/>
      <c r="AA13"/>
      <c r="AB13"/>
      <c r="AC13" s="54"/>
      <c r="AE13" s="543"/>
      <c r="AG13" s="132"/>
      <c r="AH13" s="129"/>
      <c r="AI13" s="130"/>
      <c r="AJ13" s="130"/>
      <c r="AK13" s="130"/>
      <c r="AL13" s="130"/>
      <c r="AM13" s="131"/>
      <c r="AN13" s="131"/>
      <c r="AQ13" s="39"/>
      <c r="AR13" s="39"/>
      <c r="AS13" s="128"/>
      <c r="AT13" s="128"/>
      <c r="AU13" s="257"/>
      <c r="AV13" s="51"/>
      <c r="AW13" s="382"/>
    </row>
    <row r="14" spans="2:49" ht="27" customHeight="1" thickTop="1" thickBot="1">
      <c r="F14" s="49" t="s">
        <v>402</v>
      </c>
      <c r="G14" s="569" t="s">
        <v>163</v>
      </c>
      <c r="H14" s="569"/>
      <c r="I14" s="570"/>
      <c r="J14" s="57"/>
      <c r="K14" s="58"/>
      <c r="L14" s="51"/>
      <c r="M14" s="567"/>
      <c r="N14" s="54"/>
      <c r="O14" s="46"/>
      <c r="P14" s="43" t="s">
        <v>24</v>
      </c>
      <c r="Q14" s="564" t="s">
        <v>279</v>
      </c>
      <c r="R14" s="564"/>
      <c r="S14" s="564"/>
      <c r="T14" s="565"/>
      <c r="U14" s="177"/>
      <c r="V14" s="62"/>
      <c r="W14" s="51"/>
      <c r="X14" s="51"/>
      <c r="Y14"/>
      <c r="Z14"/>
      <c r="AA14"/>
      <c r="AB14"/>
      <c r="AC14" s="54"/>
      <c r="AE14" s="544"/>
      <c r="AG14" s="133"/>
      <c r="AH14" s="49" t="s">
        <v>138</v>
      </c>
      <c r="AI14" s="529" t="s">
        <v>222</v>
      </c>
      <c r="AJ14" s="529"/>
      <c r="AK14" s="529"/>
      <c r="AL14" s="529"/>
      <c r="AM14" s="529"/>
      <c r="AN14" s="530"/>
      <c r="AO14"/>
      <c r="AS14" s="128"/>
      <c r="AT14" s="128"/>
      <c r="AU14" s="257"/>
      <c r="AV14" s="51"/>
      <c r="AW14" s="382"/>
    </row>
    <row r="15" spans="2:49" ht="24.75" customHeight="1" thickBot="1">
      <c r="F15" s="605"/>
      <c r="G15" s="606"/>
      <c r="H15" s="606"/>
      <c r="I15" s="42" t="s">
        <v>13</v>
      </c>
      <c r="J15" s="51"/>
      <c r="K15" s="54"/>
      <c r="L15" s="51"/>
      <c r="M15" s="567"/>
      <c r="N15" s="54"/>
      <c r="P15" s="527"/>
      <c r="Q15" s="528"/>
      <c r="R15" s="528"/>
      <c r="S15" s="528"/>
      <c r="T15" s="50" t="s">
        <v>13</v>
      </c>
      <c r="U15" s="51"/>
      <c r="V15" s="51"/>
      <c r="W15" s="51"/>
      <c r="X15" s="51"/>
      <c r="Y15"/>
      <c r="Z15"/>
      <c r="AA15"/>
      <c r="AB15"/>
      <c r="AC15" s="54"/>
      <c r="AH15" s="556"/>
      <c r="AI15" s="557"/>
      <c r="AJ15" s="557"/>
      <c r="AK15" s="557"/>
      <c r="AL15" s="557"/>
      <c r="AM15" s="557"/>
      <c r="AN15" s="42" t="s">
        <v>13</v>
      </c>
      <c r="AO15"/>
      <c r="AS15" s="60" t="s">
        <v>30</v>
      </c>
      <c r="AT15" s="61"/>
      <c r="AW15" s="382"/>
    </row>
    <row r="16" spans="2:49" ht="27" customHeight="1" thickTop="1" thickBot="1">
      <c r="K16" s="54"/>
      <c r="L16" s="51"/>
      <c r="M16" s="567"/>
      <c r="N16" s="54"/>
      <c r="P16" s="576" t="str">
        <f>+IF(Y18=0,"",IF(Y18-P18=Y18,"エラー！：⑥残さ物量があるのに、④自ら中間処理した量がゼロになっています",""))</f>
        <v/>
      </c>
      <c r="Q16" s="576"/>
      <c r="R16" s="576"/>
      <c r="S16" s="576"/>
      <c r="T16" s="576"/>
      <c r="U16" s="576"/>
      <c r="V16" s="576"/>
      <c r="W16" s="576"/>
      <c r="X16" s="576"/>
      <c r="Y16" s="576"/>
      <c r="Z16" s="576"/>
      <c r="AA16" s="576"/>
      <c r="AB16" s="576"/>
      <c r="AC16" s="54"/>
      <c r="AD16" s="51"/>
      <c r="AE16" s="173"/>
      <c r="AP16" s="48"/>
      <c r="AQ16" s="51"/>
      <c r="AS16" s="586" t="s">
        <v>137</v>
      </c>
      <c r="AT16" s="587"/>
      <c r="AU16" s="223"/>
      <c r="AV16" s="42" t="s">
        <v>13</v>
      </c>
      <c r="AW16" s="382"/>
    </row>
    <row r="17" spans="2:49" ht="27" customHeight="1" thickTop="1" thickBot="1">
      <c r="K17" s="54"/>
      <c r="L17" s="51"/>
      <c r="M17" s="567"/>
      <c r="N17" s="54"/>
      <c r="O17" s="46"/>
      <c r="P17" s="43" t="s">
        <v>27</v>
      </c>
      <c r="Q17" s="552" t="s">
        <v>207</v>
      </c>
      <c r="R17" s="552"/>
      <c r="S17" s="552"/>
      <c r="T17" s="553"/>
      <c r="U17" s="554"/>
      <c r="V17" s="555"/>
      <c r="W17" s="555"/>
      <c r="X17" s="555"/>
      <c r="Y17" s="125" t="s">
        <v>21</v>
      </c>
      <c r="Z17" s="552" t="s">
        <v>210</v>
      </c>
      <c r="AA17" s="552"/>
      <c r="AB17" s="553"/>
      <c r="AC17" s="138"/>
      <c r="AD17" s="133"/>
      <c r="AE17" s="566" t="s">
        <v>28</v>
      </c>
      <c r="AF17" s="46"/>
      <c r="AG17" s="46"/>
      <c r="AH17" s="225" t="s">
        <v>140</v>
      </c>
      <c r="AI17" s="569" t="s">
        <v>212</v>
      </c>
      <c r="AJ17" s="569"/>
      <c r="AK17" s="569"/>
      <c r="AL17" s="570"/>
      <c r="AM17" s="46"/>
      <c r="AN17" s="234"/>
      <c r="AO17" s="577" t="s">
        <v>186</v>
      </c>
      <c r="AP17" s="570"/>
      <c r="AQ17" s="236"/>
      <c r="AS17" s="586" t="s">
        <v>192</v>
      </c>
      <c r="AT17" s="587"/>
      <c r="AU17" s="223"/>
      <c r="AV17" s="42" t="s">
        <v>34</v>
      </c>
      <c r="AW17" s="382"/>
    </row>
    <row r="18" spans="2:49" ht="27" customHeight="1" thickBot="1">
      <c r="K18" s="54"/>
      <c r="L18" s="51"/>
      <c r="M18" s="567"/>
      <c r="N18" s="54"/>
      <c r="P18" s="527"/>
      <c r="Q18" s="528"/>
      <c r="R18" s="528"/>
      <c r="S18" s="528"/>
      <c r="T18" s="50" t="s">
        <v>13</v>
      </c>
      <c r="U18"/>
      <c r="V18" s="227"/>
      <c r="W18"/>
      <c r="X18" s="181"/>
      <c r="Y18" s="562">
        <f>+ROUND(AH9,2)+ROUND(AH12,2)+ROUND(AH15,2)+AH18</f>
        <v>0</v>
      </c>
      <c r="Z18" s="563"/>
      <c r="AA18" s="563"/>
      <c r="AB18" s="50" t="s">
        <v>4</v>
      </c>
      <c r="AC18" s="180"/>
      <c r="AD18" s="180"/>
      <c r="AE18" s="567"/>
      <c r="AH18" s="582">
        <f>+ROUND(AO18,2)+ROUND(AO21,2)</f>
        <v>0</v>
      </c>
      <c r="AI18" s="599"/>
      <c r="AJ18" s="599"/>
      <c r="AK18" s="599"/>
      <c r="AL18" s="42" t="s">
        <v>13</v>
      </c>
      <c r="AM18" s="53"/>
      <c r="AO18" s="251">
        <f>+ROUND(AU16,2)+ROUND(AU17,2)+ROUND(AU18,2)</f>
        <v>0</v>
      </c>
      <c r="AP18" s="42" t="s">
        <v>34</v>
      </c>
      <c r="AS18" s="586" t="s">
        <v>139</v>
      </c>
      <c r="AT18" s="587"/>
      <c r="AU18" s="223"/>
      <c r="AV18" s="42" t="s">
        <v>26</v>
      </c>
      <c r="AW18" s="627" t="s">
        <v>427</v>
      </c>
    </row>
    <row r="19" spans="2:49" ht="24.75" customHeight="1" thickTop="1" thickBot="1">
      <c r="K19" s="54"/>
      <c r="L19" s="51"/>
      <c r="M19" s="567"/>
      <c r="N19" s="54"/>
      <c r="P19" s="120"/>
      <c r="Q19" s="226"/>
      <c r="R19" s="184"/>
      <c r="S19" s="120"/>
      <c r="T19" s="120"/>
      <c r="U19" s="122"/>
      <c r="V19" s="228"/>
      <c r="W19" s="122"/>
      <c r="X19" s="122"/>
      <c r="Y19" s="121"/>
      <c r="Z19" s="121"/>
      <c r="AA19" s="121"/>
      <c r="AB19" s="121"/>
      <c r="AC19" s="51"/>
      <c r="AD19" s="51"/>
      <c r="AE19" s="567"/>
      <c r="AH19" s="51"/>
      <c r="AI19" s="54"/>
      <c r="AJ19" s="51"/>
      <c r="AK19" s="51"/>
      <c r="AL19" s="51"/>
      <c r="AM19" s="54"/>
      <c r="AS19"/>
      <c r="AT19"/>
      <c r="AU19"/>
      <c r="AV19"/>
      <c r="AW19" s="627"/>
    </row>
    <row r="20" spans="2:49" ht="27" customHeight="1" thickTop="1" thickBot="1">
      <c r="K20" s="54"/>
      <c r="L20" s="51"/>
      <c r="M20" s="567"/>
      <c r="N20" s="54"/>
      <c r="P20" s="43" t="s">
        <v>48</v>
      </c>
      <c r="Q20" s="552" t="s">
        <v>208</v>
      </c>
      <c r="R20" s="552"/>
      <c r="S20" s="552"/>
      <c r="T20" s="553"/>
      <c r="U20" s="120"/>
      <c r="V20" s="229"/>
      <c r="W20" s="232"/>
      <c r="X20" s="233"/>
      <c r="Y20" s="125" t="s">
        <v>25</v>
      </c>
      <c r="Z20" s="552" t="s">
        <v>209</v>
      </c>
      <c r="AA20" s="552"/>
      <c r="AB20" s="553"/>
      <c r="AC20" s="51"/>
      <c r="AD20" s="51"/>
      <c r="AE20" s="567"/>
      <c r="AG20" s="51"/>
      <c r="AH20" s="51"/>
      <c r="AI20" s="54"/>
      <c r="AJ20" s="51"/>
      <c r="AK20" s="51"/>
      <c r="AL20" s="136"/>
      <c r="AM20" s="54"/>
      <c r="AN20" s="235"/>
      <c r="AO20" s="577" t="s">
        <v>188</v>
      </c>
      <c r="AP20" s="570"/>
      <c r="AQ20" s="178"/>
      <c r="AR20" s="51"/>
      <c r="AS20" s="56"/>
      <c r="AT20" s="56"/>
      <c r="AW20" s="627"/>
    </row>
    <row r="21" spans="2:49" ht="25.15" customHeight="1" thickBot="1">
      <c r="B21" s="600" t="s">
        <v>420</v>
      </c>
      <c r="C21" s="600"/>
      <c r="D21" s="600"/>
      <c r="E21" s="600"/>
      <c r="F21" s="600"/>
      <c r="G21" s="600"/>
      <c r="H21" s="600"/>
      <c r="I21" s="600"/>
      <c r="J21" s="600"/>
      <c r="K21" s="54"/>
      <c r="L21" s="51"/>
      <c r="M21" s="567"/>
      <c r="N21" s="54"/>
      <c r="P21" s="527"/>
      <c r="Q21" s="574"/>
      <c r="R21" s="574"/>
      <c r="S21" s="574"/>
      <c r="T21" s="50" t="s">
        <v>13</v>
      </c>
      <c r="U21" s="120"/>
      <c r="V21" s="120"/>
      <c r="W21" s="120"/>
      <c r="X21" s="120"/>
      <c r="Y21" s="562">
        <f>+P18-Y18</f>
        <v>0</v>
      </c>
      <c r="Z21" s="563"/>
      <c r="AA21" s="563"/>
      <c r="AB21" s="50" t="s">
        <v>4</v>
      </c>
      <c r="AC21" s="122"/>
      <c r="AD21" s="51"/>
      <c r="AE21" s="568"/>
      <c r="AG21" s="51"/>
      <c r="AH21" s="51"/>
      <c r="AI21" s="54"/>
      <c r="AJ21" s="51"/>
      <c r="AK21" s="51"/>
      <c r="AL21" s="51"/>
      <c r="AM21" s="51"/>
      <c r="AN21" s="136"/>
      <c r="AO21" s="223"/>
      <c r="AP21" s="42" t="s">
        <v>38</v>
      </c>
      <c r="AQ21" s="178"/>
      <c r="AR21" s="51"/>
      <c r="AS21"/>
      <c r="AT21"/>
      <c r="AU21"/>
      <c r="AV21"/>
      <c r="AW21" s="382"/>
    </row>
    <row r="22" spans="2:49" ht="25.5" customHeight="1" thickTop="1" thickBot="1">
      <c r="B22" s="601"/>
      <c r="C22" s="601"/>
      <c r="D22" s="601"/>
      <c r="E22" s="601"/>
      <c r="F22" s="601"/>
      <c r="G22" s="601"/>
      <c r="H22" s="601"/>
      <c r="I22" s="601"/>
      <c r="J22" s="601"/>
      <c r="K22" s="54"/>
      <c r="L22" s="51"/>
      <c r="M22" s="567"/>
      <c r="N22" s="54"/>
      <c r="P22" s="571" t="str">
        <f>+IF(P21=0,"",IF(P18&lt;P21,"エラー !：④の内数である⑤の量が④を超えています",""))</f>
        <v/>
      </c>
      <c r="Q22" s="571"/>
      <c r="R22" s="571"/>
      <c r="S22" s="571"/>
      <c r="T22" s="571"/>
      <c r="U22" s="571"/>
      <c r="V22" s="571"/>
      <c r="W22" s="121"/>
      <c r="X22" s="121"/>
      <c r="Y22" s="121"/>
      <c r="Z22" s="121"/>
      <c r="AA22" s="121"/>
      <c r="AB22" s="121"/>
      <c r="AC22" s="51"/>
      <c r="AD22" s="51"/>
      <c r="AE22" s="173"/>
      <c r="AG22" s="51"/>
      <c r="AH22" s="51"/>
      <c r="AI22" s="54"/>
      <c r="AJ22" s="51"/>
      <c r="AK22" s="51"/>
      <c r="AL22" s="51"/>
      <c r="AM22" s="51"/>
      <c r="AN22" s="51"/>
      <c r="AW22" s="382"/>
    </row>
    <row r="23" spans="2:49" ht="27" customHeight="1" thickTop="1" thickBot="1">
      <c r="B23" s="590" t="s">
        <v>159</v>
      </c>
      <c r="C23" s="551"/>
      <c r="D23" s="550" t="s">
        <v>421</v>
      </c>
      <c r="E23" s="550"/>
      <c r="F23" s="550"/>
      <c r="G23" s="551"/>
      <c r="H23" s="590" t="s">
        <v>422</v>
      </c>
      <c r="I23" s="550"/>
      <c r="J23" s="551"/>
      <c r="K23" s="54"/>
      <c r="L23" s="51"/>
      <c r="M23" s="567"/>
      <c r="N23" s="54"/>
      <c r="O23" s="46"/>
      <c r="P23" s="49" t="s">
        <v>72</v>
      </c>
      <c r="Q23" s="569" t="s">
        <v>32</v>
      </c>
      <c r="R23" s="569"/>
      <c r="S23" s="569"/>
      <c r="T23" s="570"/>
      <c r="U23" s="572"/>
      <c r="V23" s="573"/>
      <c r="W23" s="573"/>
      <c r="X23" s="573"/>
      <c r="AC23" s="51"/>
      <c r="AD23" s="51"/>
      <c r="AE23"/>
      <c r="AF23"/>
      <c r="AG23"/>
      <c r="AH23"/>
      <c r="AI23" s="237"/>
      <c r="AJ23"/>
      <c r="AK23" s="51"/>
      <c r="AL23" s="51"/>
      <c r="AM23" s="51"/>
      <c r="AN23" s="140"/>
      <c r="AP23" s="51"/>
      <c r="AR23" s="47"/>
      <c r="AS23" s="125" t="s">
        <v>152</v>
      </c>
      <c r="AT23" s="552" t="s">
        <v>153</v>
      </c>
      <c r="AU23" s="552"/>
      <c r="AV23" s="553"/>
      <c r="AW23" s="382"/>
    </row>
    <row r="24" spans="2:49" ht="27" customHeight="1" thickBot="1">
      <c r="B24" s="588" t="s">
        <v>160</v>
      </c>
      <c r="C24" s="589"/>
      <c r="D24" s="557">
        <v>0</v>
      </c>
      <c r="E24" s="557"/>
      <c r="F24" s="557"/>
      <c r="G24" s="182" t="s">
        <v>158</v>
      </c>
      <c r="H24" s="602">
        <f>+F12</f>
        <v>0</v>
      </c>
      <c r="I24" s="599"/>
      <c r="J24" s="182" t="s">
        <v>158</v>
      </c>
      <c r="K24" s="54"/>
      <c r="L24" s="51"/>
      <c r="M24" s="568"/>
      <c r="P24" s="556"/>
      <c r="Q24" s="575"/>
      <c r="R24" s="575"/>
      <c r="S24" s="575"/>
      <c r="T24" s="42" t="s">
        <v>13</v>
      </c>
      <c r="U24"/>
      <c r="V24"/>
      <c r="W24"/>
      <c r="X24"/>
      <c r="AC24" s="51"/>
      <c r="AD24" s="51"/>
      <c r="AE24"/>
      <c r="AF24"/>
      <c r="AG24"/>
      <c r="AH24"/>
      <c r="AI24" s="237"/>
      <c r="AJ24"/>
      <c r="AK24" s="51"/>
      <c r="AL24" s="130"/>
      <c r="AM24" s="51"/>
      <c r="AN24" s="51"/>
      <c r="AQ24" s="54"/>
      <c r="AR24" s="135"/>
      <c r="AS24" s="562">
        <f>+ROUND(AU16,2)+ROUND(AA28,2)</f>
        <v>0</v>
      </c>
      <c r="AT24" s="563"/>
      <c r="AU24" s="563"/>
      <c r="AV24" s="50" t="s">
        <v>13</v>
      </c>
      <c r="AW24" s="382"/>
    </row>
    <row r="25" spans="2:49" ht="27" customHeight="1" thickBot="1">
      <c r="B25" s="588" t="s">
        <v>161</v>
      </c>
      <c r="C25" s="589"/>
      <c r="D25" s="557">
        <v>0</v>
      </c>
      <c r="E25" s="557"/>
      <c r="F25" s="557"/>
      <c r="G25" s="182" t="s">
        <v>158</v>
      </c>
      <c r="H25" s="602">
        <f>+P12+AH9</f>
        <v>0</v>
      </c>
      <c r="I25" s="599"/>
      <c r="J25" s="182" t="s">
        <v>158</v>
      </c>
      <c r="K25" s="54"/>
      <c r="L25" s="51"/>
      <c r="P25" s="51"/>
      <c r="Q25" s="51"/>
      <c r="R25" s="51"/>
      <c r="S25" s="51"/>
      <c r="T25" s="51"/>
      <c r="U25" s="51"/>
      <c r="V25" s="51"/>
      <c r="AE25" s="139"/>
      <c r="AH25" s="51"/>
      <c r="AI25" s="54"/>
      <c r="AJ25" s="51"/>
      <c r="AK25" s="51"/>
      <c r="AL25" s="174"/>
      <c r="AM25" s="174"/>
      <c r="AN25" s="174"/>
      <c r="AQ25" s="239"/>
      <c r="AR25" s="117"/>
      <c r="AW25" s="382"/>
    </row>
    <row r="26" spans="2:49" ht="27" customHeight="1" thickTop="1" thickBot="1">
      <c r="B26" s="588" t="s">
        <v>162</v>
      </c>
      <c r="C26" s="589"/>
      <c r="D26" s="557">
        <v>0</v>
      </c>
      <c r="E26" s="557"/>
      <c r="F26" s="557"/>
      <c r="G26" s="182" t="s">
        <v>158</v>
      </c>
      <c r="H26" s="602">
        <f>+P21</f>
        <v>0</v>
      </c>
      <c r="I26" s="599"/>
      <c r="J26" s="182" t="s">
        <v>158</v>
      </c>
      <c r="K26" s="54"/>
      <c r="L26" s="133"/>
      <c r="M26" s="566" t="s">
        <v>35</v>
      </c>
      <c r="N26" s="46"/>
      <c r="O26" s="46"/>
      <c r="P26" s="225" t="s">
        <v>142</v>
      </c>
      <c r="Q26" s="569" t="s">
        <v>143</v>
      </c>
      <c r="R26" s="569"/>
      <c r="S26" s="569"/>
      <c r="T26" s="570"/>
      <c r="U26" s="46"/>
      <c r="V26" s="46"/>
      <c r="W26" s="46"/>
      <c r="X26" s="46"/>
      <c r="Y26" s="46"/>
      <c r="Z26" s="46"/>
      <c r="AA26" s="46"/>
      <c r="AB26" s="46"/>
      <c r="AC26" s="46"/>
      <c r="AD26" s="46"/>
      <c r="AE26" s="46"/>
      <c r="AF26" s="46"/>
      <c r="AG26" s="46"/>
      <c r="AH26" s="46"/>
      <c r="AI26" s="59"/>
      <c r="AJ26" s="46"/>
      <c r="AK26" s="47"/>
      <c r="AL26" s="125" t="s">
        <v>149</v>
      </c>
      <c r="AM26" s="552" t="s">
        <v>213</v>
      </c>
      <c r="AN26" s="552"/>
      <c r="AO26" s="552"/>
      <c r="AP26" s="553"/>
      <c r="AQ26" s="241"/>
      <c r="AR26" s="242"/>
      <c r="AS26" s="125" t="s">
        <v>154</v>
      </c>
      <c r="AT26" s="552" t="s">
        <v>398</v>
      </c>
      <c r="AU26" s="552"/>
      <c r="AV26" s="553"/>
      <c r="AW26" s="382"/>
    </row>
    <row r="27" spans="2:49" ht="27" customHeight="1" thickBot="1">
      <c r="B27" s="588" t="s">
        <v>164</v>
      </c>
      <c r="C27" s="589"/>
      <c r="D27" s="557">
        <v>0</v>
      </c>
      <c r="E27" s="557"/>
      <c r="F27" s="557"/>
      <c r="G27" s="182" t="s">
        <v>158</v>
      </c>
      <c r="H27" s="602">
        <f>+Y21</f>
        <v>0</v>
      </c>
      <c r="I27" s="599"/>
      <c r="J27" s="182" t="s">
        <v>158</v>
      </c>
      <c r="M27" s="567"/>
      <c r="P27" s="582">
        <f>+R30+ROUND(R33,2)</f>
        <v>0</v>
      </c>
      <c r="Q27" s="583"/>
      <c r="R27" s="583"/>
      <c r="S27" s="583"/>
      <c r="T27" s="42" t="s">
        <v>38</v>
      </c>
      <c r="U27" s="62"/>
      <c r="V27" s="62"/>
      <c r="Y27" s="60" t="s">
        <v>39</v>
      </c>
      <c r="Z27" s="63"/>
      <c r="AH27" s="51"/>
      <c r="AI27" s="51"/>
      <c r="AJ27" s="51"/>
      <c r="AK27" s="51"/>
      <c r="AL27" s="562">
        <f>+AH18+P27</f>
        <v>0</v>
      </c>
      <c r="AM27" s="563"/>
      <c r="AN27" s="563"/>
      <c r="AO27" s="563"/>
      <c r="AP27" s="50" t="s">
        <v>13</v>
      </c>
      <c r="AQ27" s="239"/>
      <c r="AR27" s="117"/>
      <c r="AS27" s="527"/>
      <c r="AT27" s="535"/>
      <c r="AU27" s="535"/>
      <c r="AV27" s="50" t="s">
        <v>13</v>
      </c>
      <c r="AW27" s="382"/>
    </row>
    <row r="28" spans="2:49" ht="27" customHeight="1" thickTop="1" thickBot="1">
      <c r="B28" s="622" t="s">
        <v>299</v>
      </c>
      <c r="C28" s="623"/>
      <c r="D28" s="557">
        <v>0</v>
      </c>
      <c r="E28" s="557"/>
      <c r="F28" s="557"/>
      <c r="G28" s="182" t="s">
        <v>158</v>
      </c>
      <c r="H28" s="602">
        <f>+P15+AH12</f>
        <v>0</v>
      </c>
      <c r="I28" s="599"/>
      <c r="J28" s="182" t="s">
        <v>158</v>
      </c>
      <c r="M28" s="567"/>
      <c r="P28" s="54"/>
      <c r="U28" s="51"/>
      <c r="V28" s="51"/>
      <c r="Y28" s="584" t="s">
        <v>137</v>
      </c>
      <c r="Z28" s="585"/>
      <c r="AA28" s="556"/>
      <c r="AB28" s="557"/>
      <c r="AC28" s="557"/>
      <c r="AD28" s="557"/>
      <c r="AE28" s="557"/>
      <c r="AF28" s="42" t="s">
        <v>13</v>
      </c>
      <c r="AH28" s="51"/>
      <c r="AI28" s="51"/>
      <c r="AN28" s="238"/>
      <c r="AQ28" s="239"/>
      <c r="AR28" s="117"/>
      <c r="AS28" s="383" t="str">
        <f>+IF(AS27=0,"",IF(AL27&lt;(AS24+AS27+AS31),"エラー !：⑩の内数である（⑫+⑬＋⑭）の量が⑩を超えています",""))</f>
        <v/>
      </c>
      <c r="AT28" s="379"/>
      <c r="AU28" s="379"/>
      <c r="AV28" s="379"/>
      <c r="AW28" s="382"/>
    </row>
    <row r="29" spans="2:49" ht="27" customHeight="1" thickTop="1" thickBot="1">
      <c r="B29" s="588" t="s">
        <v>165</v>
      </c>
      <c r="C29" s="589"/>
      <c r="D29" s="557">
        <v>0</v>
      </c>
      <c r="E29" s="557"/>
      <c r="F29" s="557"/>
      <c r="G29" s="182" t="s">
        <v>158</v>
      </c>
      <c r="H29" s="602">
        <f>+AL27</f>
        <v>0</v>
      </c>
      <c r="I29" s="599"/>
      <c r="J29" s="182" t="s">
        <v>158</v>
      </c>
      <c r="M29" s="567"/>
      <c r="P29" s="54"/>
      <c r="Q29" s="133"/>
      <c r="R29" s="49" t="s">
        <v>145</v>
      </c>
      <c r="S29" s="569" t="s">
        <v>33</v>
      </c>
      <c r="T29" s="580"/>
      <c r="U29" s="580"/>
      <c r="V29" s="581"/>
      <c r="W29" s="46"/>
      <c r="X29" s="64"/>
      <c r="Y29" s="584" t="s">
        <v>191</v>
      </c>
      <c r="Z29" s="585"/>
      <c r="AA29" s="556"/>
      <c r="AB29" s="557"/>
      <c r="AC29" s="557"/>
      <c r="AD29" s="557"/>
      <c r="AE29" s="557"/>
      <c r="AF29" s="42" t="s">
        <v>13</v>
      </c>
      <c r="AH29" s="51"/>
      <c r="AI29" s="51"/>
      <c r="AJ29" s="51"/>
      <c r="AK29" s="51"/>
      <c r="AL29" s="125" t="s">
        <v>150</v>
      </c>
      <c r="AM29" s="552" t="s">
        <v>151</v>
      </c>
      <c r="AN29" s="552"/>
      <c r="AO29" s="552"/>
      <c r="AP29" s="553"/>
      <c r="AQ29" s="240"/>
      <c r="AR29" s="243"/>
      <c r="AS29" s="597" t="s">
        <v>155</v>
      </c>
      <c r="AT29" s="593" t="s">
        <v>399</v>
      </c>
      <c r="AU29" s="593"/>
      <c r="AV29" s="594"/>
      <c r="AW29" s="382"/>
    </row>
    <row r="30" spans="2:49" ht="27" customHeight="1" thickBot="1">
      <c r="B30" s="588" t="s">
        <v>166</v>
      </c>
      <c r="C30" s="589"/>
      <c r="D30" s="557">
        <v>0</v>
      </c>
      <c r="E30" s="557"/>
      <c r="F30" s="557"/>
      <c r="G30" s="182" t="s">
        <v>158</v>
      </c>
      <c r="H30" s="602">
        <f>+AL30</f>
        <v>0</v>
      </c>
      <c r="I30" s="599"/>
      <c r="J30" s="182" t="s">
        <v>158</v>
      </c>
      <c r="M30" s="567"/>
      <c r="P30" s="54"/>
      <c r="R30" s="582">
        <f>+ROUND(AA28,2)+ROUND(AA29,2)+ROUND(AA30,2)</f>
        <v>0</v>
      </c>
      <c r="S30" s="583"/>
      <c r="T30" s="583"/>
      <c r="U30" s="583"/>
      <c r="V30" s="42" t="s">
        <v>16</v>
      </c>
      <c r="Y30" s="584" t="s">
        <v>148</v>
      </c>
      <c r="Z30" s="585"/>
      <c r="AA30" s="556"/>
      <c r="AB30" s="557"/>
      <c r="AC30" s="557"/>
      <c r="AD30" s="557"/>
      <c r="AE30" s="557"/>
      <c r="AF30" s="42" t="s">
        <v>13</v>
      </c>
      <c r="AL30" s="527"/>
      <c r="AM30" s="535"/>
      <c r="AN30" s="535"/>
      <c r="AO30" s="535"/>
      <c r="AP30" s="50" t="s">
        <v>13</v>
      </c>
      <c r="AS30" s="598"/>
      <c r="AT30" s="595"/>
      <c r="AU30" s="595"/>
      <c r="AV30" s="596"/>
      <c r="AW30" s="382"/>
    </row>
    <row r="31" spans="2:49" ht="27" customHeight="1" thickTop="1" thickBot="1">
      <c r="B31" s="588" t="s">
        <v>167</v>
      </c>
      <c r="C31" s="589"/>
      <c r="D31" s="557">
        <v>0</v>
      </c>
      <c r="E31" s="557"/>
      <c r="F31" s="557"/>
      <c r="G31" s="182" t="s">
        <v>158</v>
      </c>
      <c r="H31" s="602">
        <f>+AS24</f>
        <v>0</v>
      </c>
      <c r="I31" s="599"/>
      <c r="J31" s="182" t="s">
        <v>158</v>
      </c>
      <c r="M31" s="567"/>
      <c r="P31" s="54"/>
      <c r="Y31"/>
      <c r="Z31"/>
      <c r="AA31" s="65" t="s">
        <v>309</v>
      </c>
      <c r="AK31" s="117"/>
      <c r="AL31" s="576" t="str">
        <f>+IF(AL30=0,"",IF(AL27&lt;AL30,"エラー !：⑩の内数である⑪の量が⑩を超えています",""))</f>
        <v/>
      </c>
      <c r="AM31" s="576"/>
      <c r="AN31" s="576"/>
      <c r="AO31" s="576"/>
      <c r="AP31" s="576"/>
      <c r="AQ31" s="576"/>
      <c r="AR31" s="39"/>
      <c r="AS31" s="591"/>
      <c r="AT31" s="592"/>
      <c r="AU31" s="592"/>
      <c r="AV31" s="152" t="s">
        <v>13</v>
      </c>
      <c r="AW31" s="382"/>
    </row>
    <row r="32" spans="2:49" ht="27" customHeight="1" thickTop="1" thickBot="1">
      <c r="B32" s="588" t="s">
        <v>400</v>
      </c>
      <c r="C32" s="589"/>
      <c r="D32" s="557">
        <v>0</v>
      </c>
      <c r="E32" s="557"/>
      <c r="F32" s="557"/>
      <c r="G32" s="182" t="s">
        <v>158</v>
      </c>
      <c r="H32" s="602">
        <f>+AS27</f>
        <v>0</v>
      </c>
      <c r="I32" s="599"/>
      <c r="J32" s="182" t="s">
        <v>158</v>
      </c>
      <c r="M32" s="567"/>
      <c r="P32" s="54"/>
      <c r="Q32" s="133"/>
      <c r="R32" s="49" t="s">
        <v>147</v>
      </c>
      <c r="S32" s="569" t="s">
        <v>37</v>
      </c>
      <c r="T32" s="580"/>
      <c r="U32" s="580"/>
      <c r="V32" s="581"/>
      <c r="W32" s="51"/>
      <c r="X32" s="51"/>
      <c r="Y32"/>
      <c r="Z32"/>
      <c r="AA32" s="612" t="s">
        <v>280</v>
      </c>
      <c r="AB32" s="613"/>
      <c r="AC32" s="613"/>
      <c r="AD32" s="613"/>
      <c r="AE32" s="613"/>
      <c r="AF32" s="613"/>
      <c r="AG32" s="613" t="s">
        <v>281</v>
      </c>
      <c r="AH32" s="613"/>
      <c r="AI32" s="613"/>
      <c r="AJ32" s="613"/>
      <c r="AK32" s="613" t="s">
        <v>310</v>
      </c>
      <c r="AL32" s="613"/>
      <c r="AM32" s="613"/>
      <c r="AN32" s="613"/>
      <c r="AO32" s="618"/>
      <c r="AP32" s="176"/>
      <c r="AS32" s="384" t="str">
        <f>+IF(AS31=0,"",IF(AL27&lt;(AS24+AS27+AS31),"エラー !：⑩の内数である（⑫+⑬＋⑭）の量が⑩を超えています",""))</f>
        <v/>
      </c>
      <c r="AT32" s="380"/>
      <c r="AU32" s="380"/>
      <c r="AV32" s="380"/>
      <c r="AW32" s="382"/>
    </row>
    <row r="33" spans="2:62" ht="27" customHeight="1" thickBot="1">
      <c r="B33" s="607" t="s">
        <v>401</v>
      </c>
      <c r="C33" s="608"/>
      <c r="D33" s="578">
        <v>0</v>
      </c>
      <c r="E33" s="579"/>
      <c r="F33" s="579"/>
      <c r="G33" s="183" t="s">
        <v>158</v>
      </c>
      <c r="H33" s="603">
        <f>+AS31</f>
        <v>0</v>
      </c>
      <c r="I33" s="604"/>
      <c r="J33" s="183" t="s">
        <v>158</v>
      </c>
      <c r="M33" s="568"/>
      <c r="R33" s="556"/>
      <c r="S33" s="557"/>
      <c r="T33" s="557"/>
      <c r="U33" s="557"/>
      <c r="V33" s="42" t="s">
        <v>38</v>
      </c>
      <c r="W33" s="51"/>
      <c r="X33" s="51"/>
      <c r="Y33"/>
      <c r="Z33"/>
      <c r="AA33" s="614"/>
      <c r="AB33" s="615"/>
      <c r="AC33" s="615"/>
      <c r="AD33" s="615"/>
      <c r="AE33" s="615"/>
      <c r="AF33" s="615"/>
      <c r="AG33" s="615"/>
      <c r="AH33" s="615"/>
      <c r="AI33" s="615"/>
      <c r="AJ33" s="615"/>
      <c r="AK33" s="615"/>
      <c r="AL33" s="615"/>
      <c r="AM33" s="615"/>
      <c r="AN33" s="615"/>
      <c r="AO33" s="619"/>
      <c r="AP33" s="176"/>
      <c r="AW33" s="382"/>
    </row>
    <row r="34" spans="2:62" ht="18" customHeight="1">
      <c r="C34" s="244" t="str">
        <f>+IF(D30=0,"",IF(D29&lt;D30,"エラー !：上の表は、⑩の内数である⑪の量が⑩を超えています",""))</f>
        <v/>
      </c>
      <c r="AA34" s="616"/>
      <c r="AB34" s="617"/>
      <c r="AC34" s="617"/>
      <c r="AD34" s="617"/>
      <c r="AE34" s="617"/>
      <c r="AF34" s="617"/>
      <c r="AG34" s="617"/>
      <c r="AH34" s="617"/>
      <c r="AI34" s="617"/>
      <c r="AJ34" s="617"/>
      <c r="AK34" s="617"/>
      <c r="AL34" s="617"/>
      <c r="AM34" s="617"/>
      <c r="AN34" s="617"/>
      <c r="AO34" s="620"/>
      <c r="AP34" s="176"/>
      <c r="AW34" s="382"/>
    </row>
    <row r="35" spans="2:62" ht="15" customHeight="1">
      <c r="C35" s="245" t="str">
        <f>+IF(D31=0,"",IF(D29&lt;D31,"エラー !：上の表は、⑩の内数である⑫の量が⑩を超えています",""))</f>
        <v/>
      </c>
      <c r="AF35" s="62"/>
      <c r="AG35" s="62"/>
      <c r="AH35" s="62"/>
      <c r="AI35" s="62"/>
      <c r="AJ35" s="62"/>
      <c r="AK35" s="62"/>
      <c r="AL35" s="51"/>
      <c r="AM35" s="51"/>
      <c r="AN35" s="51"/>
      <c r="AO35" s="51"/>
      <c r="AP35" s="51"/>
      <c r="AQ35" s="51"/>
      <c r="AR35" s="51"/>
    </row>
    <row r="36" spans="2:62" ht="15" customHeight="1">
      <c r="C36" s="245" t="str">
        <f>+IF(D32=0,"",IF(D29&lt;D32,"エラー !：上の表は、⑩の内数である⑬の量が⑩を超えています",""))</f>
        <v/>
      </c>
      <c r="AF36" s="62"/>
      <c r="AG36" s="62"/>
      <c r="AH36" s="62"/>
      <c r="AI36" s="62"/>
      <c r="AJ36" s="62"/>
      <c r="AK36" s="62"/>
      <c r="AL36" s="62"/>
      <c r="AM36" s="141"/>
      <c r="AN36" s="141"/>
      <c r="AO36" s="117"/>
      <c r="AP36" s="51"/>
      <c r="AQ36" s="51"/>
      <c r="AR36" s="51"/>
      <c r="AS36" s="51"/>
      <c r="AT36" s="51"/>
      <c r="AU36" s="51"/>
      <c r="AV36" s="51"/>
      <c r="AW36" s="66"/>
      <c r="AY36" s="51"/>
      <c r="AZ36" s="51"/>
      <c r="BA36" s="51"/>
      <c r="BB36" s="51"/>
      <c r="BC36" s="51"/>
      <c r="BD36" s="51"/>
    </row>
    <row r="37" spans="2:62" ht="15" customHeight="1">
      <c r="C37" s="245" t="str">
        <f>+IF(D33=0,"",IF(D29&lt;D33,"エラー !：上の表は、⑩の内数である⑭の量が⑩を超えています",""))</f>
        <v/>
      </c>
      <c r="J37" s="66"/>
      <c r="K37" s="66"/>
      <c r="R37" s="66"/>
      <c r="S37" s="66"/>
      <c r="T37" s="66"/>
      <c r="AF37" s="51"/>
      <c r="AG37" s="51"/>
      <c r="AH37" s="51"/>
      <c r="AI37" s="51"/>
      <c r="AJ37" s="51"/>
      <c r="AK37" s="51"/>
      <c r="AL37" s="62"/>
      <c r="AM37" s="117"/>
      <c r="AN37" s="117"/>
      <c r="AO37" s="117"/>
      <c r="AP37" s="51"/>
      <c r="AQ37" s="51"/>
      <c r="AR37" s="51"/>
      <c r="AS37" s="51"/>
      <c r="AT37" s="51"/>
      <c r="AU37" s="62"/>
      <c r="AV37" s="62"/>
      <c r="AW37" s="66"/>
      <c r="AY37" s="51"/>
      <c r="AZ37" s="51"/>
      <c r="BA37" s="51"/>
      <c r="BB37" s="51"/>
      <c r="BC37" s="51"/>
      <c r="BD37" s="51"/>
    </row>
    <row r="38" spans="2:62" ht="13.5">
      <c r="J38" s="66"/>
      <c r="K38" s="66"/>
      <c r="R38" s="66"/>
      <c r="S38" s="66"/>
      <c r="T38" s="66"/>
      <c r="AF38" s="51"/>
      <c r="AG38" s="51"/>
      <c r="AH38" s="51"/>
      <c r="AI38" s="51"/>
      <c r="AJ38" s="51"/>
      <c r="AK38" s="51"/>
      <c r="AL38" s="62"/>
      <c r="AM38" s="117"/>
      <c r="AN38" s="117"/>
      <c r="AO38" s="117"/>
      <c r="AP38" s="51"/>
      <c r="AQ38" s="51"/>
      <c r="AR38" s="51"/>
      <c r="AS38" s="117"/>
      <c r="AT38" s="141"/>
      <c r="AU38" s="62"/>
      <c r="AV38" s="62"/>
      <c r="AW38" s="66"/>
      <c r="AY38" s="51"/>
      <c r="AZ38" s="51"/>
      <c r="BA38" s="51"/>
      <c r="BB38" s="51"/>
      <c r="BC38" s="51"/>
      <c r="BD38" s="51"/>
    </row>
    <row r="39" spans="2:62" ht="13.5">
      <c r="J39" s="66"/>
      <c r="K39" s="66"/>
      <c r="R39" s="66"/>
      <c r="S39" s="66"/>
      <c r="T39" s="66"/>
      <c r="AF39" s="51"/>
      <c r="AG39" s="51"/>
      <c r="AH39" s="51"/>
      <c r="AI39" s="51"/>
      <c r="AJ39" s="51"/>
      <c r="AK39" s="51"/>
      <c r="AL39" s="62"/>
      <c r="AM39" s="117"/>
      <c r="AN39" s="117"/>
      <c r="AO39" s="117"/>
      <c r="AP39" s="51"/>
      <c r="AQ39" s="51"/>
      <c r="AR39" s="51"/>
      <c r="AS39" s="117"/>
      <c r="AT39" s="62"/>
      <c r="AU39" s="62"/>
      <c r="AV39" s="62"/>
      <c r="AW39" s="66"/>
      <c r="AY39" s="51"/>
      <c r="AZ39" s="51"/>
      <c r="BA39" s="51"/>
      <c r="BB39" s="51"/>
      <c r="BC39" s="51"/>
      <c r="BD39" s="51"/>
    </row>
    <row r="40" spans="2:62" ht="13.5">
      <c r="J40" s="66"/>
      <c r="K40" s="66"/>
      <c r="R40" s="66"/>
      <c r="S40" s="66"/>
      <c r="T40" s="66"/>
      <c r="AF40" s="51"/>
      <c r="AG40" s="51"/>
      <c r="AH40" s="51"/>
      <c r="AI40" s="51"/>
      <c r="AJ40" s="51"/>
      <c r="AK40" s="51"/>
      <c r="AL40" s="62"/>
      <c r="AM40" s="117"/>
      <c r="AN40" s="117"/>
      <c r="AO40" s="117"/>
      <c r="AP40" s="51"/>
      <c r="AQ40" s="51"/>
      <c r="AR40" s="51"/>
      <c r="AS40" s="117"/>
      <c r="AT40" s="62"/>
      <c r="AU40" s="62"/>
      <c r="AV40" s="62"/>
      <c r="AW40" s="66"/>
      <c r="AY40" s="51"/>
      <c r="AZ40" s="51"/>
      <c r="BA40" s="51"/>
      <c r="BB40" s="51"/>
      <c r="BC40" s="51"/>
      <c r="BD40" s="51"/>
    </row>
    <row r="41" spans="2:62" ht="13.5">
      <c r="J41" s="66"/>
      <c r="K41" s="66"/>
      <c r="R41" s="66"/>
      <c r="S41" s="66"/>
      <c r="T41" s="66"/>
      <c r="AF41" s="51"/>
      <c r="AG41" s="51"/>
      <c r="AH41" s="51"/>
      <c r="AI41" s="51"/>
      <c r="AJ41" s="51"/>
      <c r="AK41" s="51"/>
      <c r="AL41" s="51"/>
      <c r="AM41" s="51"/>
      <c r="AN41" s="51"/>
      <c r="AO41" s="51"/>
      <c r="AP41" s="51"/>
      <c r="AQ41" s="51"/>
      <c r="AR41" s="51"/>
      <c r="AS41" s="117"/>
      <c r="AT41" s="62"/>
      <c r="AU41" s="62"/>
      <c r="AV41" s="62"/>
      <c r="AW41" s="66"/>
      <c r="AY41" s="51"/>
      <c r="AZ41" s="51"/>
      <c r="BA41" s="51"/>
      <c r="BB41" s="51"/>
      <c r="BC41" s="51"/>
      <c r="BD41" s="51"/>
    </row>
    <row r="42" spans="2:62" ht="13.5">
      <c r="I42" s="66"/>
      <c r="J42" s="66"/>
      <c r="K42" s="66"/>
      <c r="R42" s="66"/>
      <c r="S42" s="66"/>
      <c r="T42" s="66"/>
      <c r="AQ42" s="51"/>
      <c r="AR42" s="51"/>
      <c r="AS42" s="117"/>
      <c r="AT42" s="62"/>
      <c r="AY42" s="51"/>
      <c r="AZ42" s="51"/>
      <c r="BA42" s="51"/>
      <c r="BB42" s="51"/>
      <c r="BC42" s="51"/>
      <c r="BD42" s="51"/>
    </row>
    <row r="43" spans="2:62">
      <c r="I43" s="66"/>
      <c r="J43" s="66"/>
      <c r="K43" s="66"/>
      <c r="R43" s="66"/>
      <c r="S43" s="66"/>
      <c r="T43" s="66"/>
      <c r="AW43" s="66"/>
      <c r="AY43" s="51"/>
      <c r="AZ43" s="51"/>
      <c r="BA43" s="51"/>
      <c r="BB43" s="51"/>
      <c r="BC43" s="51"/>
      <c r="BD43" s="51"/>
    </row>
    <row r="44" spans="2:62">
      <c r="I44" s="66"/>
      <c r="J44" s="66"/>
      <c r="K44" s="66"/>
      <c r="R44" s="66"/>
      <c r="S44" s="66"/>
      <c r="T44" s="66"/>
      <c r="AW44" s="66"/>
    </row>
    <row r="45" spans="2:62">
      <c r="I45" s="66"/>
      <c r="J45" s="66"/>
      <c r="K45" s="66"/>
      <c r="R45" s="66"/>
      <c r="S45" s="66"/>
      <c r="T45" s="66"/>
    </row>
    <row r="46" spans="2:62">
      <c r="I46" s="66"/>
      <c r="J46" s="66"/>
      <c r="K46" s="66"/>
      <c r="R46" s="66"/>
      <c r="S46" s="66"/>
      <c r="T46" s="66"/>
    </row>
    <row r="47" spans="2:62" ht="13.5">
      <c r="I47" s="66"/>
      <c r="J47" s="66"/>
      <c r="K47" s="66"/>
      <c r="R47" s="66"/>
      <c r="S47" s="66"/>
      <c r="T47" s="66"/>
      <c r="BH47" s="67"/>
      <c r="BI47" s="67"/>
      <c r="BJ47" s="65"/>
    </row>
    <row r="48" spans="2:62">
      <c r="I48" s="66"/>
      <c r="J48" s="66"/>
      <c r="K48" s="66"/>
      <c r="R48" s="66"/>
      <c r="S48" s="66"/>
      <c r="T48" s="66"/>
      <c r="BH48" s="65"/>
    </row>
    <row r="49" spans="7:62">
      <c r="G49" s="66"/>
      <c r="H49" s="66"/>
      <c r="I49" s="66"/>
      <c r="J49" s="66"/>
      <c r="K49" s="66"/>
      <c r="R49" s="66"/>
      <c r="S49" s="66"/>
      <c r="T49" s="66"/>
      <c r="BE49" s="65"/>
      <c r="BF49" s="65"/>
      <c r="BG49" s="65"/>
      <c r="BH49" s="65"/>
    </row>
    <row r="50" spans="7:62">
      <c r="G50" s="66"/>
      <c r="H50" s="66"/>
      <c r="I50" s="66"/>
      <c r="J50" s="66"/>
      <c r="K50" s="66"/>
      <c r="R50" s="66"/>
      <c r="S50" s="66"/>
      <c r="T50" s="66"/>
      <c r="BE50" s="65"/>
      <c r="BF50" s="65"/>
      <c r="BG50" s="65"/>
      <c r="BH50" s="65"/>
    </row>
    <row r="51" spans="7:62">
      <c r="G51" s="66"/>
      <c r="H51" s="66"/>
      <c r="I51" s="66"/>
      <c r="J51" s="66"/>
      <c r="K51" s="66"/>
      <c r="R51" s="66"/>
      <c r="S51" s="66"/>
      <c r="T51" s="66"/>
      <c r="BE51" s="65"/>
      <c r="BF51" s="65"/>
      <c r="BG51" s="65"/>
      <c r="BH51" s="65"/>
    </row>
    <row r="52" spans="7:62">
      <c r="G52" s="66"/>
      <c r="H52" s="66"/>
      <c r="I52" s="66"/>
      <c r="J52" s="66"/>
      <c r="K52" s="66"/>
      <c r="R52" s="66"/>
      <c r="S52" s="66"/>
      <c r="T52" s="66"/>
      <c r="BE52" s="65"/>
      <c r="BF52" s="65"/>
      <c r="BG52" s="65"/>
      <c r="BH52" s="65"/>
    </row>
    <row r="53" spans="7:62">
      <c r="G53" s="66"/>
      <c r="H53" s="66"/>
      <c r="I53" s="66"/>
      <c r="J53" s="66"/>
      <c r="K53" s="66"/>
      <c r="R53" s="66"/>
      <c r="S53" s="66"/>
      <c r="T53" s="66"/>
      <c r="BE53" s="65"/>
      <c r="BG53" s="65"/>
      <c r="BH53" s="65"/>
      <c r="BI53" s="65"/>
      <c r="BJ53" s="65"/>
    </row>
    <row r="54" spans="7:62">
      <c r="G54" s="66"/>
      <c r="H54" s="66"/>
      <c r="I54" s="66"/>
      <c r="J54" s="66"/>
      <c r="K54" s="66"/>
      <c r="R54" s="66"/>
      <c r="S54" s="66"/>
      <c r="T54" s="66"/>
      <c r="BD54" s="65"/>
      <c r="BE54" s="68"/>
      <c r="BG54" s="65"/>
      <c r="BH54" s="65"/>
      <c r="BI54" s="65"/>
      <c r="BJ54" s="65"/>
    </row>
    <row r="55" spans="7:62">
      <c r="G55" s="66"/>
      <c r="H55" s="66"/>
      <c r="I55" s="66"/>
      <c r="J55" s="66"/>
      <c r="K55" s="66"/>
      <c r="R55" s="66"/>
      <c r="S55" s="66"/>
      <c r="T55" s="66"/>
      <c r="BD55" s="65"/>
      <c r="BE55" s="68"/>
      <c r="BG55" s="65"/>
      <c r="BH55" s="65"/>
      <c r="BI55" s="65"/>
      <c r="BJ55" s="65"/>
    </row>
    <row r="56" spans="7:62">
      <c r="G56" s="66"/>
      <c r="H56" s="66"/>
      <c r="I56" s="66"/>
      <c r="J56" s="66"/>
      <c r="K56" s="66"/>
      <c r="R56" s="66"/>
      <c r="S56" s="66"/>
      <c r="T56" s="66"/>
      <c r="BD56" s="65"/>
      <c r="BE56" s="68"/>
      <c r="BG56" s="65"/>
      <c r="BH56" s="65"/>
      <c r="BI56" s="65"/>
      <c r="BJ56" s="65"/>
    </row>
    <row r="57" spans="7:62">
      <c r="G57" s="66"/>
      <c r="H57" s="66"/>
      <c r="I57" s="66"/>
      <c r="BD57" s="65"/>
      <c r="BE57" s="68"/>
      <c r="BG57" s="65"/>
      <c r="BH57" s="65"/>
      <c r="BI57" s="65"/>
      <c r="BJ57" s="65"/>
    </row>
    <row r="58" spans="7:62" ht="12.75">
      <c r="G58" s="66"/>
      <c r="H58" s="66"/>
      <c r="I58" s="66"/>
      <c r="L58" s="66"/>
      <c r="M58" s="69"/>
      <c r="N58" s="66"/>
      <c r="O58" s="66"/>
      <c r="BD58" s="65"/>
      <c r="BE58" s="68"/>
      <c r="BG58" s="65"/>
      <c r="BH58" s="65"/>
      <c r="BI58" s="65"/>
      <c r="BJ58" s="65"/>
    </row>
    <row r="59" spans="7:62">
      <c r="G59" s="66"/>
      <c r="H59" s="66"/>
      <c r="I59" s="66"/>
      <c r="BD59" s="65"/>
      <c r="BE59" s="68"/>
      <c r="BG59" s="65"/>
      <c r="BH59" s="65"/>
      <c r="BI59" s="65"/>
      <c r="BJ59" s="65"/>
    </row>
    <row r="60" spans="7:62">
      <c r="G60" s="66"/>
      <c r="H60" s="66"/>
      <c r="I60" s="66"/>
      <c r="BD60" s="65"/>
      <c r="BE60" s="68"/>
      <c r="BG60" s="65"/>
      <c r="BH60" s="65"/>
      <c r="BI60" s="65"/>
      <c r="BJ60" s="65"/>
    </row>
    <row r="61" spans="7:62">
      <c r="G61" s="66"/>
      <c r="H61" s="66"/>
      <c r="I61" s="66"/>
      <c r="BD61" s="65"/>
      <c r="BE61" s="68"/>
      <c r="BG61" s="65"/>
      <c r="BH61" s="65"/>
      <c r="BI61" s="65"/>
      <c r="BJ61" s="65"/>
    </row>
    <row r="62" spans="7:62">
      <c r="BD62" s="65"/>
      <c r="BE62" s="68"/>
      <c r="BG62" s="65"/>
      <c r="BH62" s="65"/>
      <c r="BI62" s="65"/>
      <c r="BJ62" s="65"/>
    </row>
    <row r="63" spans="7:62">
      <c r="BD63" s="65"/>
      <c r="BE63" s="68"/>
      <c r="BG63" s="65"/>
      <c r="BH63" s="65"/>
      <c r="BI63" s="65"/>
      <c r="BJ63" s="65"/>
    </row>
    <row r="64" spans="7:62">
      <c r="BD64" s="65"/>
      <c r="BE64" s="68"/>
      <c r="BG64" s="65"/>
      <c r="BH64" s="65"/>
      <c r="BI64" s="65"/>
      <c r="BJ64" s="65"/>
    </row>
    <row r="65" spans="12:62">
      <c r="BD65" s="65"/>
      <c r="BE65" s="68"/>
      <c r="BG65" s="65"/>
      <c r="BH65" s="65"/>
      <c r="BI65" s="65"/>
      <c r="BJ65" s="65"/>
    </row>
    <row r="66" spans="12:62">
      <c r="BD66" s="65"/>
      <c r="BE66" s="68"/>
      <c r="BG66" s="65"/>
      <c r="BH66" s="65"/>
      <c r="BI66" s="65"/>
      <c r="BJ66" s="65"/>
    </row>
    <row r="67" spans="12:62">
      <c r="BD67" s="65"/>
      <c r="BE67" s="68"/>
      <c r="BG67" s="65"/>
      <c r="BH67" s="65"/>
      <c r="BI67" s="65"/>
      <c r="BJ67" s="65"/>
    </row>
    <row r="69" spans="12:62" ht="12.75">
      <c r="L69" s="66"/>
      <c r="M69" s="69"/>
      <c r="N69" s="66"/>
      <c r="O69" s="66"/>
    </row>
    <row r="70" spans="12:62" ht="12.75">
      <c r="L70" s="66"/>
      <c r="M70" s="69"/>
      <c r="N70" s="66"/>
      <c r="O70" s="66"/>
    </row>
    <row r="71" spans="12:62" ht="12.75">
      <c r="L71" s="66"/>
      <c r="M71" s="69"/>
      <c r="N71" s="66"/>
      <c r="O71" s="66"/>
    </row>
    <row r="72" spans="12:62" ht="12.75">
      <c r="L72" s="66"/>
      <c r="M72" s="69"/>
      <c r="N72" s="66"/>
      <c r="O72" s="66"/>
    </row>
    <row r="73" spans="12:62" ht="12.75">
      <c r="L73" s="66"/>
      <c r="M73" s="69"/>
      <c r="N73" s="66"/>
      <c r="O73" s="66"/>
    </row>
    <row r="74" spans="12:62" ht="12.75">
      <c r="L74" s="66"/>
      <c r="M74" s="69"/>
      <c r="N74" s="66"/>
      <c r="O74" s="66"/>
    </row>
    <row r="75" spans="12:62" ht="12.75">
      <c r="L75" s="66"/>
      <c r="M75" s="69"/>
      <c r="N75" s="66"/>
      <c r="O75" s="66"/>
    </row>
    <row r="76" spans="12:62" ht="12.75">
      <c r="L76" s="66"/>
      <c r="M76" s="69"/>
      <c r="N76" s="66"/>
      <c r="O76" s="66"/>
    </row>
  </sheetData>
  <sheetProtection algorithmName="SHA-512" hashValue="ye0eSroFE+DDgq1NyNwDe6tQjOow8GwR+DQ4X6nmjPybfJ2frBRI/JNdv4N7U6gLHbcV9sQd8KDBd7pu9Ga2Fg==" saltValue="ysSQtjqij2xrWpZnJBW71Q==" spinCount="100000" sheet="1" objects="1" scenarios="1"/>
  <mergeCells count="112">
    <mergeCell ref="AW18:AW20"/>
    <mergeCell ref="D28:F28"/>
    <mergeCell ref="D31:F31"/>
    <mergeCell ref="H33:I33"/>
    <mergeCell ref="D33:F33"/>
    <mergeCell ref="D30:F30"/>
    <mergeCell ref="B33:C33"/>
    <mergeCell ref="H32:I32"/>
    <mergeCell ref="D32:F32"/>
    <mergeCell ref="B32:C32"/>
    <mergeCell ref="B30:C30"/>
    <mergeCell ref="B28:C28"/>
    <mergeCell ref="AS24:AU24"/>
    <mergeCell ref="AT23:AV23"/>
    <mergeCell ref="B21:J22"/>
    <mergeCell ref="D24:F24"/>
    <mergeCell ref="D25:F25"/>
    <mergeCell ref="D26:F26"/>
    <mergeCell ref="D27:F27"/>
    <mergeCell ref="H24:I24"/>
    <mergeCell ref="H25:I25"/>
    <mergeCell ref="H27:I27"/>
    <mergeCell ref="H26:I26"/>
    <mergeCell ref="M26:M33"/>
    <mergeCell ref="P16:AB16"/>
    <mergeCell ref="AS16:AT16"/>
    <mergeCell ref="AA32:AF34"/>
    <mergeCell ref="AG32:AJ34"/>
    <mergeCell ref="AA30:AE30"/>
    <mergeCell ref="AL31:AQ31"/>
    <mergeCell ref="AE9:AE14"/>
    <mergeCell ref="AH15:AM15"/>
    <mergeCell ref="AA29:AE29"/>
    <mergeCell ref="Y29:Z29"/>
    <mergeCell ref="P12:S12"/>
    <mergeCell ref="AH18:AK18"/>
    <mergeCell ref="Z20:AB20"/>
    <mergeCell ref="Y21:AA21"/>
    <mergeCell ref="Y30:Z30"/>
    <mergeCell ref="AA28:AE28"/>
    <mergeCell ref="AL30:AO30"/>
    <mergeCell ref="AS27:AU27"/>
    <mergeCell ref="Y28:Z28"/>
    <mergeCell ref="AT26:AV26"/>
    <mergeCell ref="U17:X17"/>
    <mergeCell ref="Q17:T17"/>
    <mergeCell ref="P27:S27"/>
    <mergeCell ref="AS17:AT17"/>
    <mergeCell ref="H28:I28"/>
    <mergeCell ref="S32:V32"/>
    <mergeCell ref="H31:I31"/>
    <mergeCell ref="R33:U33"/>
    <mergeCell ref="R30:U30"/>
    <mergeCell ref="S29:V29"/>
    <mergeCell ref="B29:C29"/>
    <mergeCell ref="B31:C31"/>
    <mergeCell ref="H29:I29"/>
    <mergeCell ref="H30:I30"/>
    <mergeCell ref="D29:F29"/>
    <mergeCell ref="B26:C26"/>
    <mergeCell ref="Q23:T23"/>
    <mergeCell ref="P18:S18"/>
    <mergeCell ref="P21:S21"/>
    <mergeCell ref="U23:X23"/>
    <mergeCell ref="Q26:T26"/>
    <mergeCell ref="Q20:T20"/>
    <mergeCell ref="B23:C23"/>
    <mergeCell ref="P22:V22"/>
    <mergeCell ref="B27:C27"/>
    <mergeCell ref="B25:C25"/>
    <mergeCell ref="H23:J23"/>
    <mergeCell ref="AE17:AE21"/>
    <mergeCell ref="Z17:AB17"/>
    <mergeCell ref="Y18:AA18"/>
    <mergeCell ref="B2:J3"/>
    <mergeCell ref="M11:M24"/>
    <mergeCell ref="P15:S15"/>
    <mergeCell ref="P24:S24"/>
    <mergeCell ref="G11:I11"/>
    <mergeCell ref="D23:G23"/>
    <mergeCell ref="B7:C7"/>
    <mergeCell ref="D7:I7"/>
    <mergeCell ref="Q11:T11"/>
    <mergeCell ref="F12:H12"/>
    <mergeCell ref="C8:K8"/>
    <mergeCell ref="B24:C24"/>
    <mergeCell ref="Z5:AD5"/>
    <mergeCell ref="AB3:AD3"/>
    <mergeCell ref="F9:I9"/>
    <mergeCell ref="F15:H15"/>
    <mergeCell ref="Q14:T14"/>
    <mergeCell ref="G14:I14"/>
    <mergeCell ref="AK32:AO34"/>
    <mergeCell ref="AS18:AT18"/>
    <mergeCell ref="AS31:AU31"/>
    <mergeCell ref="AT29:AV30"/>
    <mergeCell ref="AM26:AP26"/>
    <mergeCell ref="AM29:AP29"/>
    <mergeCell ref="AS4:AT4"/>
    <mergeCell ref="AS29:AS30"/>
    <mergeCell ref="AL27:AO27"/>
    <mergeCell ref="AP3:AR4"/>
    <mergeCell ref="AS3:AT3"/>
    <mergeCell ref="AF5:AU5"/>
    <mergeCell ref="AI14:AN14"/>
    <mergeCell ref="AO17:AP17"/>
    <mergeCell ref="AI17:AL17"/>
    <mergeCell ref="AI8:AN8"/>
    <mergeCell ref="AH9:AM9"/>
    <mergeCell ref="AH12:AM12"/>
    <mergeCell ref="AI11:AN11"/>
    <mergeCell ref="AO20:AP20"/>
  </mergeCells>
  <phoneticPr fontId="3"/>
  <dataValidations count="3">
    <dataValidation type="custom" allowBlank="1" showInputMessage="1" showErrorMessage="1" error="入力は少数第1位までにして下さい。" sqref="AU13:AU14">
      <formula1>AU13=ROUND(AU13,1)</formula1>
    </dataValidation>
    <dataValidation type="custom" allowBlank="1" showInputMessage="1" showErrorMessage="1" sqref="H24:H33">
      <formula1>H24=ROUND(H24,1)</formula1>
    </dataValidation>
    <dataValidation type="custom" allowBlank="1" showInputMessage="1" showErrorMessage="1" error="入力は少数第2位までにしてください。" sqref="AS31:AU31 F15:H15 P12:S12 P15:S15 P18:S18 P21:S21 P24:S24 AH9:AM9 AH12:AM12 AH15:AM15 AU16:AU18 AO21 AA28:AE30 R33:U33 AL30:AO30 AS27:AU27 D24:F33">
      <formula1>D9=ROUND(D9,2)</formula1>
    </dataValidation>
  </dataValidations>
  <pageMargins left="0.59055118110236227" right="0.59055118110236227" top="0.62992125984251968" bottom="0.39370078740157483" header="0.51181102362204722" footer="0"/>
  <pageSetup paperSize="9" scale="68" orientation="landscape"/>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ｱ.特管廃油</vt:lpstr>
      <vt:lpstr>ｲ.特管廃酸</vt:lpstr>
      <vt:lpstr>ｳ.特管廃ｱﾙｶﾘ</vt:lpstr>
      <vt:lpstr>ｴ.感染性廃棄物</vt:lpstr>
      <vt:lpstr>ｵ.廃PCB等</vt:lpstr>
      <vt:lpstr>ｶ.PCB汚染物</vt:lpstr>
      <vt:lpstr>ｷ.PCB処理物</vt:lpstr>
      <vt:lpstr>ｸ.指定下水汚泥</vt:lpstr>
      <vt:lpstr>ｹ.有害鉱さい</vt:lpstr>
      <vt:lpstr>ｺ.廃石綿等</vt:lpstr>
      <vt:lpstr>ｻ.有害ばいじん</vt:lpstr>
      <vt:lpstr>ｼ.有害燃え殻</vt:lpstr>
      <vt:lpstr>ｽ.有害廃油</vt:lpstr>
      <vt:lpstr>ｾ.有害汚泥</vt:lpstr>
      <vt:lpstr>ｿ.有害廃酸</vt:lpstr>
      <vt:lpstr>ﾀ.有害廃ｱﾙｶﾘ</vt:lpstr>
      <vt:lpstr>ﾁ.廃水銀等</vt:lpstr>
      <vt:lpstr>別紙</vt:lpstr>
      <vt:lpstr>印刷用表紙</vt:lpstr>
      <vt:lpstr>ｱ.特管廃油!Print_Area</vt:lpstr>
      <vt:lpstr>ｲ.特管廃酸!Print_Area</vt:lpstr>
      <vt:lpstr>ｳ.特管廃ｱﾙｶﾘ!Print_Area</vt:lpstr>
      <vt:lpstr>ｴ.感染性廃棄物!Print_Area</vt:lpstr>
      <vt:lpstr>ｵ.廃PCB等!Print_Area</vt:lpstr>
      <vt:lpstr>ｶ.PCB汚染物!Print_Area</vt:lpstr>
      <vt:lpstr>ｷ.PCB処理物!Print_Area</vt:lpstr>
      <vt:lpstr>ｸ.指定下水汚泥!Print_Area</vt:lpstr>
      <vt:lpstr>ｹ.有害鉱さい!Print_Area</vt:lpstr>
      <vt:lpstr>ｺ.廃石綿等!Print_Area</vt:lpstr>
      <vt:lpstr>ｻ.有害ばいじん!Print_Area</vt:lpstr>
      <vt:lpstr>ｼ.有害燃え殻!Print_Area</vt:lpstr>
      <vt:lpstr>ｽ.有害廃油!Print_Area</vt:lpstr>
      <vt:lpstr>ｾ.有害汚泥!Print_Area</vt:lpstr>
      <vt:lpstr>ｿ.有害廃酸!Print_Area</vt:lpstr>
      <vt:lpstr>ﾀ.有害廃ｱﾙｶﾘ!Print_Area</vt:lpstr>
      <vt:lpstr>ﾁ.廃水銀等!Print_Area</vt:lpstr>
      <vt:lpstr>印刷用表紙!Print_Area</vt:lpstr>
      <vt:lpstr>表紙!Print_Area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2024-07-03T23:27:08Z</dcterms:created>
  <dcterms:modified xsi:type="dcterms:W3CDTF">2024-09-09T10:31:39Z</dcterms:modified>
</cp:coreProperties>
</file>