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695"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発生事業場内での処理ではなく、自社の他事業場等で処理を行った量を記載してください。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<sst xmlns="http://schemas.openxmlformats.org/spreadsheetml/2006/main" count="3167" uniqueCount="456">
  <si>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</si>
  <si>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</si>
  <si>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</si>
  <si>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</si>
  <si>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</si>
  <si>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</si>
  <si>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</si>
  <si>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</si>
  <si>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</si>
  <si>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</si>
  <si>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</si>
  <si>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</si>
  <si>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</si>
  <si>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</si>
  <si>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</si>
  <si>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</si>
  <si>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</si>
  <si>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</si>
  <si>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</si>
  <si>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</si>
  <si>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</si>
  <si>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</si>
  <si>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</si>
  <si>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</si>
  <si>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</si>
  <si>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</si>
  <si>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</si>
  <si>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</si>
  <si>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</si>
  <si>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</si>
  <si>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</si>
  <si>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</si>
  <si>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</si>
  <si>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</si>
  <si>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</si>
  <si>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</si>
  <si>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</si>
  <si>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</si>
  <si>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</si>
  <si>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</si>
  <si>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</si>
  <si>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</si>
  <si>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</si>
  <si>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</si>
  <si>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</si>
  <si>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</si>
  <si>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</si>
  <si>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</si>
  <si>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</si>
  <si>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</si>
  <si>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</si>
  <si>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</si>
  <si>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</si>
  <si>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</si>
  <si>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</si>
  <si>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</si>
  <si>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</si>
  <si>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</si>
  <si>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</si>
  <si>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</si>
  <si>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</si>
  <si>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</si>
  <si>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</si>
  <si>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</si>
  <si>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</si>
  <si>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</si>
  <si>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</si>
  <si>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</si>
  <si>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</si>
  <si>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</si>
  <si>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</si>
  <si>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</si>
  <si>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</si>
  <si>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</si>
  <si>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</si>
  <si>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</si>
  <si>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</si>
  <si>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</si>
  <si>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</si>
  <si>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</si>
  <si>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</si>
  <si>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</si>
  <si>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</si>
  <si>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</si>
  <si>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</si>
  <si>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</si>
  <si>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</si>
  <si>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</si>
  <si>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</si>
  <si>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</si>
  <si>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</si>
  <si>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</si>
  <si>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</si>
  <si>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</si>
  <si>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</si>
  <si>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</si>
  <si>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</si>
  <si>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</si>
  <si>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</si>
  <si>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</si>
  <si>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</si>
  <si>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</si>
  <si>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</si>
  <si>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</si>
  <si>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</si>
  <si>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</si>
  <si>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</si>
  <si>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</si>
  <si>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</si>
  <si>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</si>
  <si>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</si>
  <si>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</si>
  <si>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</si>
  <si>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</si>
  <si>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</si>
  <si>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</si>
  <si>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</si>
  <si>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</si>
  <si>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</si>
  <si>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</si>
  <si>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</si>
  <si>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</si>
  <si>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</si>
  <si>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</si>
  <si>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</si>
  <si>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</si>
  <si>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</si>
  <si>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</si>
  <si>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</si>
  <si>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</si>
  <si>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</si>
  <si>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</si>
  <si>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</si>
  <si>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</si>
  <si>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</si>
  <si>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</si>
  <si>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</si>
  <si>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</si>
  <si>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</si>
  <si>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</si>
  <si>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</si>
  <si>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</si>
  <si>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</si>
  <si>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</si>
  <si>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</si>
  <si>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</si>
  <si>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</si>
  <si>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</si>
  <si>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</si>
  <si>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</si>
  <si>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</si>
  <si>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</si>
  <si>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</si>
  <si>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</si>
  <si>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</si>
  <si>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</si>
  <si>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</si>
  <si>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</si>
  <si>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</si>
  <si>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</si>
  <si>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</si>
  <si>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</si>
  <si>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</si>
  <si>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</si>
  <si>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</si>
  <si>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</si>
  <si>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</si>
  <si>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</si>
  <si>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</si>
  <si>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</si>
  <si>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</si>
  <si>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</si>
  <si>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</si>
  <si>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</si>
  <si>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</si>
  <si>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</si>
  <si>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</si>
  <si>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</si>
  <si>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</si>
  <si>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</si>
  <si>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</si>
  <si>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</si>
  <si>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</si>
  <si>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</si>
  <si>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</si>
  <si>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</si>
  <si>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</si>
  <si>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</si>
  <si>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</si>
  <si>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</si>
  <si>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</si>
  <si>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</si>
  <si>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</si>
  <si>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</si>
  <si>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</si>
  <si>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</si>
  <si>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</si>
  <si>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</si>
  <si>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</si>
  <si>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</si>
  <si>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</si>
  <si>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</si>
  <si>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</si>
  <si>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</si>
  <si>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</si>
  <si>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</si>
  <si>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</si>
  <si>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</si>
  <si>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</si>
  <si>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</si>
  <si>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</si>
  <si>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</si>
  <si>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</si>
  <si>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</si>
  <si>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</si>
  <si>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</si>
  <si>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</si>
  <si>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</si>
  <si>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</si>
  <si>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</si>
  <si>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</si>
  <si>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</si>
  <si>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</si>
  <si>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</si>
  <si>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</si>
  <si>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</si>
  <si>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</si>
  <si>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</si>
  <si>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</si>
  <si>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</si>
  <si>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</si>
  <si>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</si>
  <si>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</si>
  <si>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</si>
  <si>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</si>
  <si>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</si>
  <si>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</si>
  <si>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</si>
  <si>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</si>
  <si>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</si>
  <si>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</si>
  <si>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</si>
  <si>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</si>
  <si>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</si>
  <si>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</si>
  <si>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</si>
  <si>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</si>
  <si>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</si>
  <si>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</si>
  <si>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</si>
  <si>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</si>
  <si>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</si>
  <si>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</si>
  <si>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</si>
  <si>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</si>
  <si>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</si>
  <si>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</si>
  <si>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</si>
  <si>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</si>
  <si>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</si>
  <si>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</si>
  <si>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</si>
  <si>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</si>
  <si>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</si>
  <si>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</si>
  <si>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</si>
  <si>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</si>
  <si>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</si>
  <si>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</si>
  <si>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</si>
  <si>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</si>
  <si>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</si>
  <si>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</si>
  <si>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</si>
  <si>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</si>
  <si>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</si>
  <si>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</si>
  <si>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</si>
  <si>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</si>
  <si>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</si>
  <si>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</si>
  <si>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</si>
  <si>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</si>
  <si>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</si>
  <si>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</si>
  <si>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</si>
  <si>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</si>
  <si>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</si>
  <si>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</si>
  <si>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</si>
  <si>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</si>
  <si>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</si>
  <si>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</si>
  <si>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</si>
  <si>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</si>
  <si>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</si>
  <si>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</si>
  <si>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</si>
  <si>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</si>
  <si>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</si>
  <si>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</si>
  <si>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</si>
  <si>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</si>
  <si>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</si>
  <si>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</si>
  <si>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</si>
  <si>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</si>
  <si>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</si>
  <si>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</si>
  <si>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</si>
  <si>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</si>
  <si>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</si>
  <si>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</si>
  <si>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</si>
  <si>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</si>
  <si>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</si>
  <si>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</si>
  <si>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</si>
  <si>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</si>
  <si>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</si>
  <si>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</si>
  <si>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</si>
  <si>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</si>
  <si>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</si>
  <si>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</si>
  <si>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</si>
  <si>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</si>
  <si>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</si>
  <si>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</si>
  <si>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</si>
  <si>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</si>
  <si>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</si>
  <si>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</si>
  <si>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</si>
  <si>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</si>
  <si>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</si>
  <si>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</si>
  <si>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</si>
  <si>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</si>
  <si>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</si>
  <si>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</si>
  <si>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</si>
  <si>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</si>
  <si>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</si>
  <si>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</si>
  <si>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</si>
  <si>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</si>
  <si>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</si>
  <si>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</si>
  <si>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</si>
  <si>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</si>
  <si>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</si>
  <si>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</si>
  <si>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</si>
  <si>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</si>
  <si>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</si>
  <si>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</si>
  <si>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</si>
  <si>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</si>
  <si>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</si>
  <si>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</si>
  <si>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</si>
  <si>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</si>
  <si>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</si>
  <si>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</si>
  <si>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</si>
  <si>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</si>
  <si>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</si>
  <si>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</si>
  <si>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</si>
  <si>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</si>
  <si>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</si>
  <si>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</si>
  <si>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</si>
  <si>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</si>
  <si>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</si>
  <si>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</si>
  <si>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</si>
  <si>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</si>
  <si>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</si>
  <si>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</si>
  <si>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</si>
  <si>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</si>
  <si>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</si>
  <si>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</si>
  <si>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</si>
  <si>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</si>
  <si>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</si>
  <si>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</si>
  <si>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</si>
  <si>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</si>
  <si>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</si>
  <si>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</si>
  <si>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</si>
  <si>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</si>
  <si>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</si>
  <si>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</si>
  <si>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</si>
  <si>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</si>
  <si>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</si>
  <si>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</si>
  <si>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</si>
  <si>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</si>
  <si>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</si>
  <si>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</si>
  <si>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</si>
  <si>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</si>
  <si>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</si>
  <si>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</si>
  <si>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</si>
  <si>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</si>
  <si>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</si>
  <si>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</si>
  <si>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</si>
  <si>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</si>
  <si>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</si>
  <si>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</si>
  <si>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</si>
  <si>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</si>
  <si>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</si>
  <si>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</si>
  <si>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</si>
  <si>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</si>
  <si>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</si>
  <si>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</si>
  <si>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</si>
  <si>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</si>
  <si>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</si>
  <si>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</si>
  <si>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</si>
  <si>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</si>
  <si>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</si>
  <si>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</si>
  <si>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</si>
  <si>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</si>
  <si>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</si>
  <si>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</si>
  <si>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</si>
  <si>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</si>
  <si>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</si>
  <si>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</si>
  <si>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</si>
  <si>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</si>
  <si>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</si>
  <si>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</si>
  <si>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045-671-3965</t>
    <phoneticPr fontId="3"/>
  </si>
  <si>
    <t>令和６年６月30日</t>
    <phoneticPr fontId="3"/>
  </si>
  <si>
    <t>横浜市中区本町6丁目50番地の10</t>
  </si>
  <si>
    <t>下水道河川局長　遠藤　賢也</t>
  </si>
  <si>
    <t>下水道河川局北部第二水再生センター</t>
  </si>
  <si>
    <t>横浜市鶴見区末広町1丁目6番地の８</t>
  </si>
  <si>
    <t>045-671-3966</t>
  </si>
  <si>
    <t>横浜市長</t>
  </si>
  <si>
    <t>F-363下水道業</t>
  </si>
  <si>
    <t>別紙参照</t>
    <rPh sb="0" eb="4">
      <t>ベッシサンショウ</t>
    </rPh>
    <phoneticPr fontId="3"/>
  </si>
  <si>
    <t>センター長
　　　|
担当係長
　　　|
担当者</t>
    <rPh sb="4" eb="5">
      <t>チョウ</t>
    </rPh>
    <rPh sb="11" eb="15">
      <t>タントウカカリチョウ</t>
    </rPh>
    <rPh sb="21" eb="24">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</si>
</sst>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6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09800"/>
          <a:ext cx="392430" cy="63436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0275"/>
          <a:ext cx="392430" cy="63436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0275"/>
          <a:ext cx="392430" cy="63436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5" zoomScaleNormal="115" zoomScaleSheetLayoutView="100" workbookViewId="0">
      <selection activeCell="Z80" sqref="Z80"/>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446</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452</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447</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448</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451</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449</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7004</v>
      </c>
      <c r="Q49" s="726"/>
      <c r="R49" s="726"/>
      <c r="S49" s="726"/>
      <c r="T49" s="726"/>
      <c r="U49" s="727"/>
    </row>
    <row r="50" spans="3:54" ht="26.25" customHeight="1" x14ac:dyDescent="0.15">
      <c r="C50" s="697" t="s">
        <v>11</v>
      </c>
      <c r="D50" s="698"/>
      <c r="E50" s="699"/>
      <c r="F50" s="708" t="s">
        <v>450</v>
      </c>
      <c r="G50" s="709"/>
      <c r="H50" s="709"/>
      <c r="I50" s="709"/>
      <c r="J50" s="709"/>
      <c r="K50" s="709"/>
      <c r="L50" s="709"/>
      <c r="M50" s="709"/>
      <c r="N50" s="592" t="s">
        <v>172</v>
      </c>
      <c r="O50" s="595"/>
      <c r="P50" s="596"/>
      <c r="Q50" s="712" t="s">
        <v>445</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144</v>
      </c>
      <c r="G54" s="793"/>
      <c r="H54" s="793"/>
      <c r="I54" s="793"/>
      <c r="J54" s="793"/>
      <c r="K54" s="793"/>
      <c r="L54" s="38" t="s">
        <v>48</v>
      </c>
      <c r="M54" s="38"/>
      <c r="N54" s="797" t="s">
        <v>453</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41</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454</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455</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5</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428085</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5</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428085</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85</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81.5</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85</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81.5</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workbookViewId="0">
      <selection activeCell="AF26" sqref="AF26"/>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0.1</v>
      </c>
      <c r="P27" s="881"/>
      <c r="Q27" s="881"/>
      <c r="R27" s="881"/>
      <c r="S27" s="59" t="s">
        <v>38</v>
      </c>
      <c r="T27" s="80"/>
      <c r="U27" s="80"/>
      <c r="X27" s="78" t="s">
        <v>39</v>
      </c>
      <c r="Y27" s="81"/>
      <c r="AG27" s="68"/>
      <c r="AH27" s="68"/>
      <c r="AI27" s="68"/>
      <c r="AJ27" s="68"/>
      <c r="AK27" s="831">
        <f>+AG18+O27</f>
        <v>0.1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9" workbookViewId="0">
      <selection activeCell="AH31" sqref="AH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0.2</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0.2</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0.2</v>
      </c>
      <c r="P27" s="881"/>
      <c r="Q27" s="881"/>
      <c r="R27" s="881"/>
      <c r="S27" s="59" t="s">
        <v>38</v>
      </c>
      <c r="T27" s="80"/>
      <c r="U27" s="80"/>
      <c r="X27" s="78" t="s">
        <v>39</v>
      </c>
      <c r="Y27" s="81"/>
      <c r="AG27" s="68"/>
      <c r="AH27" s="68"/>
      <c r="AI27" s="68"/>
      <c r="AJ27" s="68"/>
      <c r="AK27" s="831">
        <f>+AG18+O27</f>
        <v>0.2</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0.2</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6"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下水道河川局北部第二水再生センター</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D31"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下水道河川局北部第二水再生センター</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428078.8</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3.7</v>
      </c>
      <c r="M9" s="507">
        <f>IF(OR(ｷ.紙くず!F24&gt;0,ｷ.紙くず!F24&lt;0),ｷ.紙くず!F24,IF(M$19&gt;0,"0",0))</f>
        <v>0</v>
      </c>
      <c r="N9" s="507">
        <f>IF(OR(ｸ.木くず!F24&gt;0,ｸ.木くず!F24&lt;0),ｸ.木くず!F24,IF(N$19&gt;0,"0",0))</f>
        <v>2.2000000000000002</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0.1</v>
      </c>
      <c r="T9" s="507">
        <f>IF(OR(ｾ.ｶﾞﾗｽ･ｺﾝｸﾘ･陶磁器くず!F24&gt;0,ｾ.ｶﾞﾗｽ･ｺﾝｸﾘ･陶磁器くず!F24&lt;0),ｾ.ｶﾞﾗｽ･ｺﾝｸﾘ･陶磁器くず!F24,IF(T$19&gt;0,"0",0))</f>
        <v>0.2</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428085</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78.8</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3.7</v>
      </c>
      <c r="M14" s="513">
        <f>IF(OR(ｷ.紙くず!F29&gt;0,ｷ.紙くず!F29&lt;0),ｷ.紙くず!F29,IF(M$19&gt;0,"0",0))</f>
        <v>0</v>
      </c>
      <c r="N14" s="513">
        <f>IF(OR(ｸ.木くず!F29&gt;0,ｸ.木くず!F29&lt;0),ｸ.木くず!F29,IF(N$19&gt;0,"0",0))</f>
        <v>2.2000000000000002</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0.1</v>
      </c>
      <c r="T14" s="513">
        <f>IF(OR(ｾ.ｶﾞﾗｽ･ｺﾝｸﾘ･陶磁器くず!F29&gt;0,ｾ.ｶﾞﾗｽ･ｺﾝｸﾘ･陶磁器くず!F29&lt;0),ｾ.ｶﾞﾗｽ･ｺﾝｸﾘ･陶磁器くず!F29,IF(T$19&gt;0,"0",0))</f>
        <v>0.2</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85</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78.8</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0.2</v>
      </c>
      <c r="M16" s="513">
        <f>IF(OR(ｷ.紙くず!F31&gt;0,ｷ.紙くず!F31&lt;0),ｷ.紙くず!F31,IF(M$19&gt;0,"0",0))</f>
        <v>0</v>
      </c>
      <c r="N16" s="513">
        <f>IF(OR(ｸ.木くず!F31&gt;0,ｸ.木くず!F31&lt;0),ｸ.木くず!F31,IF(N$19&gt;0,"0",0))</f>
        <v>2.2000000000000002</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0.1</v>
      </c>
      <c r="T16" s="513">
        <f>IF(OR(ｾ.ｶﾞﾗｽ･ｺﾝｸﾘ･陶磁器くず!F31&gt;0,ｾ.ｶﾞﾗｽ･ｺﾝｸﾘ･陶磁器くず!F31&lt;0),ｾ.ｶﾞﾗｽ･ｺﾝｸﾘ･陶磁器くず!F31,IF(T$19&gt;0,"0",0))</f>
        <v>0.2</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81.5</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428078.8</v>
      </c>
      <c r="I19" s="519">
        <f t="shared" si="1"/>
        <v>0</v>
      </c>
      <c r="J19" s="519">
        <f t="shared" si="1"/>
        <v>0</v>
      </c>
      <c r="K19" s="519">
        <f t="shared" si="1"/>
        <v>0</v>
      </c>
      <c r="L19" s="519">
        <f t="shared" si="1"/>
        <v>3.7</v>
      </c>
      <c r="M19" s="519">
        <f t="shared" si="1"/>
        <v>0</v>
      </c>
      <c r="N19" s="519">
        <f t="shared" si="1"/>
        <v>2.2000000000000002</v>
      </c>
      <c r="O19" s="519">
        <f t="shared" si="1"/>
        <v>0</v>
      </c>
      <c r="P19" s="519">
        <f t="shared" si="1"/>
        <v>0</v>
      </c>
      <c r="Q19" s="519">
        <f t="shared" si="1"/>
        <v>0</v>
      </c>
      <c r="R19" s="519">
        <f t="shared" si="1"/>
        <v>0</v>
      </c>
      <c r="S19" s="519">
        <f t="shared" si="1"/>
        <v>0.1</v>
      </c>
      <c r="T19" s="519">
        <f t="shared" si="1"/>
        <v>0.2</v>
      </c>
      <c r="U19" s="519">
        <f t="shared" si="1"/>
        <v>0</v>
      </c>
      <c r="V19" s="519">
        <f t="shared" si="1"/>
        <v>0</v>
      </c>
      <c r="W19" s="519">
        <f t="shared" si="1"/>
        <v>0</v>
      </c>
      <c r="X19" s="519">
        <f t="shared" si="1"/>
        <v>0</v>
      </c>
      <c r="Y19" s="519">
        <f t="shared" si="1"/>
        <v>0</v>
      </c>
      <c r="Z19" s="520">
        <f t="shared" si="1"/>
        <v>0</v>
      </c>
      <c r="AA19" s="521">
        <f t="shared" ref="AA19:AA25" si="2">SUM(G19:Z19)</f>
        <v>428085</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428000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428000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78.8</v>
      </c>
      <c r="I37" s="554">
        <f t="shared" si="8"/>
        <v>0</v>
      </c>
      <c r="J37" s="554">
        <f t="shared" si="8"/>
        <v>0</v>
      </c>
      <c r="K37" s="554">
        <f t="shared" si="8"/>
        <v>0</v>
      </c>
      <c r="L37" s="554">
        <f t="shared" si="8"/>
        <v>3.7</v>
      </c>
      <c r="M37" s="554">
        <f t="shared" si="8"/>
        <v>0</v>
      </c>
      <c r="N37" s="554">
        <f t="shared" si="8"/>
        <v>2.2000000000000002</v>
      </c>
      <c r="O37" s="554">
        <f t="shared" si="8"/>
        <v>0</v>
      </c>
      <c r="P37" s="554">
        <f t="shared" si="8"/>
        <v>0</v>
      </c>
      <c r="Q37" s="554">
        <f t="shared" si="8"/>
        <v>0</v>
      </c>
      <c r="R37" s="554">
        <f t="shared" si="8"/>
        <v>0</v>
      </c>
      <c r="S37" s="554">
        <f t="shared" si="8"/>
        <v>0.1</v>
      </c>
      <c r="T37" s="554">
        <f t="shared" si="8"/>
        <v>0.2</v>
      </c>
      <c r="U37" s="554">
        <f t="shared" si="8"/>
        <v>0</v>
      </c>
      <c r="V37" s="554">
        <f t="shared" si="8"/>
        <v>0</v>
      </c>
      <c r="W37" s="554">
        <f t="shared" si="8"/>
        <v>0</v>
      </c>
      <c r="X37" s="554">
        <f t="shared" si="8"/>
        <v>0</v>
      </c>
      <c r="Y37" s="554">
        <f t="shared" si="8"/>
        <v>0</v>
      </c>
      <c r="Z37" s="555">
        <f t="shared" si="8"/>
        <v>0</v>
      </c>
      <c r="AA37" s="556">
        <f t="shared" si="4"/>
        <v>85</v>
      </c>
    </row>
    <row r="38" spans="2:27" ht="24" customHeight="1" x14ac:dyDescent="0.15">
      <c r="B38" s="186"/>
      <c r="C38" s="972"/>
      <c r="D38" s="247"/>
      <c r="E38" s="245" t="s">
        <v>319</v>
      </c>
      <c r="F38" s="585"/>
      <c r="G38" s="545">
        <f t="shared" ref="G38:Z38" si="9">SUM(G39:G41)</f>
        <v>0</v>
      </c>
      <c r="H38" s="545">
        <f t="shared" si="9"/>
        <v>78.8</v>
      </c>
      <c r="I38" s="545">
        <f t="shared" si="9"/>
        <v>0</v>
      </c>
      <c r="J38" s="545">
        <f t="shared" si="9"/>
        <v>0</v>
      </c>
      <c r="K38" s="545">
        <f t="shared" si="9"/>
        <v>0</v>
      </c>
      <c r="L38" s="545">
        <f t="shared" si="9"/>
        <v>0.2</v>
      </c>
      <c r="M38" s="545">
        <f t="shared" si="9"/>
        <v>0</v>
      </c>
      <c r="N38" s="545">
        <f t="shared" si="9"/>
        <v>2.2000000000000002</v>
      </c>
      <c r="O38" s="545">
        <f t="shared" si="9"/>
        <v>0</v>
      </c>
      <c r="P38" s="545">
        <f t="shared" si="9"/>
        <v>0</v>
      </c>
      <c r="Q38" s="545">
        <f t="shared" si="9"/>
        <v>0</v>
      </c>
      <c r="R38" s="545">
        <f t="shared" si="9"/>
        <v>0</v>
      </c>
      <c r="S38" s="545">
        <f t="shared" si="9"/>
        <v>0.1</v>
      </c>
      <c r="T38" s="545">
        <f t="shared" si="9"/>
        <v>0.2</v>
      </c>
      <c r="U38" s="545">
        <f t="shared" si="9"/>
        <v>0</v>
      </c>
      <c r="V38" s="545">
        <f t="shared" si="9"/>
        <v>0</v>
      </c>
      <c r="W38" s="545">
        <f t="shared" si="9"/>
        <v>0</v>
      </c>
      <c r="X38" s="545">
        <f t="shared" si="9"/>
        <v>0</v>
      </c>
      <c r="Y38" s="545">
        <f t="shared" si="9"/>
        <v>0</v>
      </c>
      <c r="Z38" s="546">
        <f t="shared" si="9"/>
        <v>0</v>
      </c>
      <c r="AA38" s="547">
        <f t="shared" si="4"/>
        <v>81.5</v>
      </c>
    </row>
    <row r="39" spans="2:27" ht="24" customHeight="1" x14ac:dyDescent="0.15">
      <c r="B39" s="186"/>
      <c r="C39" s="972"/>
      <c r="D39" s="248"/>
      <c r="E39" s="243"/>
      <c r="F39" s="241" t="s">
        <v>233</v>
      </c>
      <c r="G39" s="548">
        <f>+ｱ.燃え殻!$Z$28</f>
        <v>0</v>
      </c>
      <c r="H39" s="548">
        <f>+ｲ.汚泥!$Z$28</f>
        <v>78.8</v>
      </c>
      <c r="I39" s="548">
        <f>+ｳ.廃油!$Z$28</f>
        <v>0</v>
      </c>
      <c r="J39" s="548">
        <f>+ｴ.廃酸!$Z$28</f>
        <v>0</v>
      </c>
      <c r="K39" s="548">
        <f>+ｵ.廃ｱﾙｶﾘ!$Z$28</f>
        <v>0</v>
      </c>
      <c r="L39" s="548">
        <f>+ｶ.廃ﾌﾟﾗ類!$Z$28</f>
        <v>0.2</v>
      </c>
      <c r="M39" s="548">
        <f>+ｷ.紙くず!$Z$28</f>
        <v>0</v>
      </c>
      <c r="N39" s="548">
        <f>+ｸ.木くず!$Z$28</f>
        <v>2.2000000000000002</v>
      </c>
      <c r="O39" s="548">
        <f>+ｹ.繊維くず!$Z$28</f>
        <v>0</v>
      </c>
      <c r="P39" s="548">
        <f>+ｺ.動植物性残さ!$Z$28</f>
        <v>0</v>
      </c>
      <c r="Q39" s="548">
        <f>+ｻ.動物系固形不要物!$Z$28</f>
        <v>0</v>
      </c>
      <c r="R39" s="548">
        <f>+ｼ.ｺﾞﾑくず!$Z$28</f>
        <v>0</v>
      </c>
      <c r="S39" s="548">
        <f>+ｽ.金属くず!$Z$28</f>
        <v>0.1</v>
      </c>
      <c r="T39" s="548">
        <f>+ｾ.ｶﾞﾗｽ･ｺﾝｸﾘ･陶磁器くず!$Z$28</f>
        <v>0.2</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81.5</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3.5</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3.5</v>
      </c>
    </row>
    <row r="43" spans="2:27" ht="24" customHeight="1" x14ac:dyDescent="0.15">
      <c r="B43" s="186"/>
      <c r="C43" s="142" t="s">
        <v>235</v>
      </c>
      <c r="D43" s="952" t="s">
        <v>349</v>
      </c>
      <c r="E43" s="952"/>
      <c r="F43" s="953"/>
      <c r="G43" s="557">
        <f>+ｱ.燃え殻!$AK$27</f>
        <v>0</v>
      </c>
      <c r="H43" s="557">
        <f>+ｲ.汚泥!$AK$27</f>
        <v>78.8</v>
      </c>
      <c r="I43" s="557">
        <f>+ｳ.廃油!$AK$27</f>
        <v>0</v>
      </c>
      <c r="J43" s="557">
        <f>+ｴ.廃酸!$AK$27</f>
        <v>0</v>
      </c>
      <c r="K43" s="557">
        <f>+ｵ.廃ｱﾙｶﾘ!$AK$27</f>
        <v>0</v>
      </c>
      <c r="L43" s="557">
        <f>+ｶ.廃ﾌﾟﾗ類!$AK$27</f>
        <v>3.7</v>
      </c>
      <c r="M43" s="557">
        <f>+ｷ.紙くず!$AK$27</f>
        <v>0</v>
      </c>
      <c r="N43" s="557">
        <f>+ｸ.木くず!$AK$27</f>
        <v>2.2000000000000002</v>
      </c>
      <c r="O43" s="557">
        <f>+ｹ.繊維くず!$AK$27</f>
        <v>0</v>
      </c>
      <c r="P43" s="557">
        <f>+ｺ.動植物性残さ!$AK$27</f>
        <v>0</v>
      </c>
      <c r="Q43" s="557">
        <f>+ｻ.動物系固形不要物!$AK$27</f>
        <v>0</v>
      </c>
      <c r="R43" s="557">
        <f>+ｼ.ｺﾞﾑくず!$AK$27</f>
        <v>0</v>
      </c>
      <c r="S43" s="557">
        <f>+ｽ.金属くず!$AK$27</f>
        <v>0.1</v>
      </c>
      <c r="T43" s="557">
        <f>+ｾ.ｶﾞﾗｽ･ｺﾝｸﾘ･陶磁器くず!$AK$27</f>
        <v>0.2</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85</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78.8</v>
      </c>
      <c r="I45" s="563">
        <f>+ｳ.廃油!$AR$24</f>
        <v>0</v>
      </c>
      <c r="J45" s="563">
        <f>+ｴ.廃酸!$AR$24</f>
        <v>0</v>
      </c>
      <c r="K45" s="563">
        <f>+ｵ.廃ｱﾙｶﾘ!$AR$24</f>
        <v>0</v>
      </c>
      <c r="L45" s="563">
        <f>+ｶ.廃ﾌﾟﾗ類!$AR$24</f>
        <v>0.2</v>
      </c>
      <c r="M45" s="563">
        <f>+ｷ.紙くず!$AR$24</f>
        <v>0</v>
      </c>
      <c r="N45" s="563">
        <f>+ｸ.木くず!$AR$24</f>
        <v>2.2000000000000002</v>
      </c>
      <c r="O45" s="563">
        <f>+ｹ.繊維くず!$AR$24</f>
        <v>0</v>
      </c>
      <c r="P45" s="563">
        <f>+ｺ.動植物性残さ!$AR$24</f>
        <v>0</v>
      </c>
      <c r="Q45" s="563">
        <f>+ｻ.動物系固形不要物!$AR$24</f>
        <v>0</v>
      </c>
      <c r="R45" s="563">
        <f>+ｼ.ｺﾞﾑくず!$AR$24</f>
        <v>0</v>
      </c>
      <c r="S45" s="563">
        <f>+ｽ.金属くず!$AR$24</f>
        <v>0.1</v>
      </c>
      <c r="T45" s="563">
        <f>+ｾ.ｶﾞﾗｽ･ｺﾝｸﾘ･陶磁器くず!$AR$24</f>
        <v>0.2</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81.5</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856157.6</v>
      </c>
      <c r="I55" s="634">
        <f t="shared" si="10"/>
        <v>0</v>
      </c>
      <c r="J55" s="634">
        <f t="shared" si="10"/>
        <v>0</v>
      </c>
      <c r="K55" s="634">
        <f t="shared" si="10"/>
        <v>0</v>
      </c>
      <c r="L55" s="634">
        <f t="shared" si="10"/>
        <v>7.4</v>
      </c>
      <c r="M55" s="634">
        <f t="shared" si="10"/>
        <v>0</v>
      </c>
      <c r="N55" s="634">
        <f t="shared" si="10"/>
        <v>4.4000000000000004</v>
      </c>
      <c r="O55" s="634">
        <f t="shared" si="10"/>
        <v>0</v>
      </c>
      <c r="P55" s="634">
        <f t="shared" si="10"/>
        <v>0</v>
      </c>
      <c r="Q55" s="634">
        <f t="shared" si="10"/>
        <v>0</v>
      </c>
      <c r="R55" s="634">
        <f t="shared" si="10"/>
        <v>0</v>
      </c>
      <c r="S55" s="634">
        <f t="shared" si="10"/>
        <v>0.2</v>
      </c>
      <c r="T55" s="634">
        <f t="shared" si="10"/>
        <v>0.4</v>
      </c>
      <c r="U55" s="634">
        <f t="shared" si="10"/>
        <v>0</v>
      </c>
      <c r="V55" s="634">
        <f t="shared" si="10"/>
        <v>0</v>
      </c>
      <c r="W55" s="634">
        <f t="shared" si="10"/>
        <v>0</v>
      </c>
      <c r="X55" s="634">
        <f t="shared" si="10"/>
        <v>0</v>
      </c>
      <c r="Y55" s="634">
        <f t="shared" si="10"/>
        <v>0</v>
      </c>
      <c r="Z55" s="634">
        <f t="shared" si="10"/>
        <v>0</v>
      </c>
      <c r="AA55" s="633">
        <f>+AA9+AA19+AA20</f>
        <v>856170</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令和６年６月30日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横浜市中区本町6丁目50番地の10</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下水道河川局長　遠藤　賢也</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045-671-3966</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下水道河川局北部第二水再生センター</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7004</v>
      </c>
      <c r="Q25" s="1086"/>
      <c r="R25" s="1086"/>
      <c r="S25" s="1086"/>
      <c r="T25" s="1086"/>
      <c r="U25" s="1087"/>
    </row>
    <row r="26" spans="1:22" ht="26.25" customHeight="1" x14ac:dyDescent="0.15">
      <c r="C26" s="1099" t="s">
        <v>11</v>
      </c>
      <c r="D26" s="1100"/>
      <c r="E26" s="1101"/>
      <c r="F26" s="1118" t="str">
        <f>+表紙!F50</f>
        <v>横浜市鶴見区末広町1丁目6番地の８</v>
      </c>
      <c r="G26" s="1119"/>
      <c r="H26" s="1119"/>
      <c r="I26" s="1119"/>
      <c r="J26" s="1119"/>
      <c r="K26" s="1119"/>
      <c r="L26" s="1119"/>
      <c r="M26" s="1119"/>
      <c r="N26" s="454" t="s">
        <v>172</v>
      </c>
      <c r="O26" s="383"/>
      <c r="P26" s="383"/>
      <c r="Q26" s="1113" t="str">
        <f>IF(+表紙!Q50="","",+表紙!Q50)</f>
        <v>045-671-3965</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Ｆ－電気・ガス・熱供給・水道業</v>
      </c>
      <c r="G30" s="1089"/>
      <c r="H30" s="1089"/>
      <c r="I30" s="1089"/>
      <c r="J30" s="1089"/>
      <c r="K30" s="1089"/>
      <c r="L30" s="282" t="s">
        <v>48</v>
      </c>
      <c r="M30" s="282"/>
      <c r="N30" s="1090" t="str">
        <f>IF(COUNTA(表紙!N54)=1,+表紙!N54,"")</f>
        <v>F-363下水道業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41</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5</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428085</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5</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428085</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85</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81.5</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85</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81.5</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2" zoomScaleNormal="100" workbookViewId="0">
      <selection activeCell="O24" sqref="O24:R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428078.8</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428078.8</v>
      </c>
      <c r="G24" s="837"/>
      <c r="H24" s="234" t="s">
        <v>198</v>
      </c>
      <c r="J24" s="71"/>
      <c r="K24" s="68"/>
      <c r="L24" s="875"/>
      <c r="O24" s="833">
        <v>428000</v>
      </c>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78.8</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78.8</v>
      </c>
      <c r="P27" s="881"/>
      <c r="Q27" s="881"/>
      <c r="R27" s="881"/>
      <c r="S27" s="59" t="s">
        <v>38</v>
      </c>
      <c r="T27" s="80"/>
      <c r="U27" s="80"/>
      <c r="X27" s="78" t="s">
        <v>39</v>
      </c>
      <c r="Y27" s="81"/>
      <c r="AG27" s="68"/>
      <c r="AH27" s="68"/>
      <c r="AI27" s="68"/>
      <c r="AJ27" s="68"/>
      <c r="AK27" s="831">
        <f>+AG18+O27</f>
        <v>78.8</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78.8</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78.8</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78.8</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78.8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2" workbookViewId="0">
      <selection activeCell="Y24" sqref="Y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9" workbookViewId="0">
      <selection activeCell="O34" sqref="O3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3.7</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3.7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0.2</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3.7</v>
      </c>
      <c r="P27" s="881"/>
      <c r="Q27" s="881"/>
      <c r="R27" s="881"/>
      <c r="S27" s="59" t="s">
        <v>38</v>
      </c>
      <c r="T27" s="80"/>
      <c r="U27" s="80"/>
      <c r="X27" s="78" t="s">
        <v>39</v>
      </c>
      <c r="Y27" s="81"/>
      <c r="AG27" s="68"/>
      <c r="AH27" s="68"/>
      <c r="AI27" s="68"/>
      <c r="AJ27" s="68"/>
      <c r="AK27" s="831">
        <f>+AG18+O27</f>
        <v>3.7</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3.7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0.2</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v>3.5</v>
      </c>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9" workbookViewId="0">
      <selection activeCell="AJ28" sqref="AJ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下水道河川局北部第二水再生センター</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2.2000000000000002</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2.2000000000000002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2.2000000000000002</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2.2000000000000002</v>
      </c>
      <c r="P27" s="881"/>
      <c r="Q27" s="881"/>
      <c r="R27" s="881"/>
      <c r="S27" s="59" t="s">
        <v>38</v>
      </c>
      <c r="T27" s="80"/>
      <c r="U27" s="80"/>
      <c r="X27" s="78" t="s">
        <v>39</v>
      </c>
      <c r="Y27" s="81"/>
      <c r="AG27" s="68"/>
      <c r="AH27" s="68"/>
      <c r="AI27" s="68"/>
      <c r="AJ27" s="68"/>
      <c r="AK27" s="831">
        <f>+AG18+O27</f>
        <v>2.2000000000000002</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2.2000000000000002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2.2000000000000002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2.2000000000000002</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2.2000000000000002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2024-09-09T10:35:17Z</dcterms:modified>
</cp:coreProperties>
</file>