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8800" windowHeight="12336" tabRatio="899" firstSheet="11" activeTab="21"/>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74" l="1"/>
  <c r="Z28" i="74"/>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V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発生事業場内での処理ではなく、自社の他事業場等で処理を行った量を記載してください。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<sst xmlns="http://schemas.openxmlformats.org/spreadsheetml/2006/main" count="3166" uniqueCount="455">
  <si>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</si>
  <si>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</si>
  <si>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</si>
  <si>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</si>
  <si>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</si>
  <si>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</si>
  <si>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</si>
  <si>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</si>
  <si>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</si>
  <si>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</si>
  <si>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</si>
  <si>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</si>
  <si>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</si>
  <si>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</si>
  <si>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</si>
  <si>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</si>
  <si>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</si>
  <si>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</si>
  <si>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</si>
  <si>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</si>
  <si>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</si>
  <si>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</si>
  <si>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</si>
  <si>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</si>
  <si>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</si>
  <si>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</si>
  <si>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</si>
  <si>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</si>
  <si>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</si>
  <si>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</si>
  <si>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</si>
  <si>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</si>
  <si>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</si>
  <si>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</si>
  <si>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</si>
  <si>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</si>
  <si>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</si>
  <si>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</si>
  <si>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</si>
  <si>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</si>
  <si>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</si>
  <si>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</si>
  <si>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</si>
  <si>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</si>
  <si>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</si>
  <si>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</si>
  <si>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</si>
  <si>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</si>
  <si>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</si>
  <si>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</si>
  <si>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</si>
  <si>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</si>
  <si>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</si>
  <si>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</si>
  <si>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</si>
  <si>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</si>
  <si>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</si>
  <si>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</si>
  <si>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</si>
  <si>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</si>
  <si>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</si>
  <si>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</si>
  <si>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</si>
  <si>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</si>
  <si>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</si>
  <si>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</si>
  <si>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</si>
  <si>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</si>
  <si>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</si>
  <si>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</si>
  <si>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</si>
  <si>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</si>
  <si>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</si>
  <si>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</si>
  <si>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</si>
  <si>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</si>
  <si>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</si>
  <si>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</si>
  <si>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</si>
  <si>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</si>
  <si>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</si>
  <si>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</si>
  <si>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</si>
  <si>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</si>
  <si>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</si>
  <si>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</si>
  <si>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</si>
  <si>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</si>
  <si>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</si>
  <si>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</si>
  <si>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</si>
  <si>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</si>
  <si>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</si>
  <si>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</si>
  <si>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</si>
  <si>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</si>
  <si>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</si>
  <si>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</si>
  <si>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</si>
  <si>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</si>
  <si>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</si>
  <si>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</si>
  <si>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</si>
  <si>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</si>
  <si>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</si>
  <si>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</si>
  <si>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</si>
  <si>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</si>
  <si>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</si>
  <si>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</si>
  <si>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</si>
  <si>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</si>
  <si>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</si>
  <si>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</si>
  <si>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</si>
  <si>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</si>
  <si>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</si>
  <si>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</si>
  <si>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</si>
  <si>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</si>
  <si>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</si>
  <si>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</si>
  <si>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</si>
  <si>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</si>
  <si>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</si>
  <si>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</si>
  <si>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</si>
  <si>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</si>
  <si>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</si>
  <si>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</si>
  <si>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</si>
  <si>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</si>
  <si>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</si>
  <si>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</si>
  <si>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</si>
  <si>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</si>
  <si>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</si>
  <si>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</si>
  <si>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</si>
  <si>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</si>
  <si>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</si>
  <si>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</si>
  <si>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</si>
  <si>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</si>
  <si>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</si>
  <si>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</si>
  <si>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</si>
  <si>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</si>
  <si>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</si>
  <si>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</si>
  <si>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</si>
  <si>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</si>
  <si>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</si>
  <si>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</si>
  <si>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</si>
  <si>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</si>
  <si>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</si>
  <si>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</si>
  <si>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</si>
  <si>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</si>
  <si>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</si>
  <si>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</si>
  <si>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</si>
  <si>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</si>
  <si>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</si>
  <si>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</si>
  <si>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</si>
  <si>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</si>
  <si>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</si>
  <si>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</si>
  <si>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</si>
  <si>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</si>
  <si>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</si>
  <si>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</si>
  <si>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</si>
  <si>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</si>
  <si>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</si>
  <si>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</si>
  <si>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</si>
  <si>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</si>
  <si>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</si>
  <si>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</si>
  <si>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</si>
  <si>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</si>
  <si>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</si>
  <si>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</si>
  <si>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</si>
  <si>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</si>
  <si>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</si>
  <si>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</si>
  <si>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</si>
  <si>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</si>
  <si>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</si>
  <si>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</si>
  <si>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</si>
  <si>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</si>
  <si>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</si>
  <si>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</si>
  <si>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</si>
  <si>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</si>
  <si>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</si>
  <si>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</si>
  <si>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</si>
  <si>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</si>
  <si>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</si>
  <si>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</si>
  <si>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</si>
  <si>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</si>
  <si>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</si>
  <si>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</si>
  <si>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</si>
  <si>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</si>
  <si>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</si>
  <si>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</si>
  <si>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</si>
  <si>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</si>
  <si>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</si>
  <si>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</si>
  <si>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</si>
  <si>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</si>
  <si>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</si>
  <si>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</si>
  <si>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</si>
  <si>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</si>
  <si>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</si>
  <si>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</si>
  <si>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</si>
  <si>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</si>
  <si>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</si>
  <si>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</si>
  <si>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</si>
  <si>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</si>
  <si>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</si>
  <si>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</si>
  <si>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</si>
  <si>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</si>
  <si>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</si>
  <si>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</si>
  <si>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</si>
  <si>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</si>
  <si>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</si>
  <si>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</si>
  <si>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</si>
  <si>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</si>
  <si>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</si>
  <si>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</si>
  <si>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</si>
  <si>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</si>
  <si>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</si>
  <si>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</si>
  <si>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</si>
  <si>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</si>
  <si>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</si>
  <si>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</si>
  <si>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</si>
  <si>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</si>
  <si>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</si>
  <si>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</si>
  <si>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</si>
  <si>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</si>
  <si>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</si>
  <si>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</si>
  <si>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</si>
  <si>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</si>
  <si>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</si>
  <si>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</si>
  <si>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</si>
  <si>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</si>
  <si>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</si>
  <si>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</si>
  <si>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</si>
  <si>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</si>
  <si>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</si>
  <si>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</si>
  <si>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</si>
  <si>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</si>
  <si>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</si>
  <si>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</si>
  <si>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</si>
  <si>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</si>
  <si>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</si>
  <si>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</si>
  <si>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</si>
  <si>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</si>
  <si>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</si>
  <si>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</si>
  <si>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</si>
  <si>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</si>
  <si>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</si>
  <si>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</si>
  <si>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</si>
  <si>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</si>
  <si>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</si>
  <si>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</si>
  <si>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</si>
  <si>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</si>
  <si>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</si>
  <si>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</si>
  <si>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</si>
  <si>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</si>
  <si>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</si>
  <si>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</si>
  <si>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</si>
  <si>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</si>
  <si>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</si>
  <si>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</si>
  <si>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</si>
  <si>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</si>
  <si>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</si>
  <si>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</si>
  <si>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</si>
  <si>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</si>
  <si>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</si>
  <si>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</si>
  <si>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</si>
  <si>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</si>
  <si>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</si>
  <si>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</si>
  <si>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</si>
  <si>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</si>
  <si>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</si>
  <si>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</si>
  <si>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</si>
  <si>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</si>
  <si>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</si>
  <si>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</si>
  <si>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</si>
  <si>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</si>
  <si>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</si>
  <si>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</si>
  <si>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</si>
  <si>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</si>
  <si>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</si>
  <si>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</si>
  <si>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</si>
  <si>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</si>
  <si>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</si>
  <si>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</si>
  <si>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</si>
  <si>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</si>
  <si>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</si>
  <si>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</si>
  <si>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</si>
  <si>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</si>
  <si>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</si>
  <si>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</si>
  <si>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</si>
  <si>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</si>
  <si>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</si>
  <si>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</si>
  <si>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</si>
  <si>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</si>
  <si>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</si>
  <si>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</si>
  <si>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</si>
  <si>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</si>
  <si>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</si>
  <si>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</si>
  <si>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</si>
  <si>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</si>
  <si>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</si>
  <si>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</si>
  <si>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</si>
  <si>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</si>
  <si>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</si>
  <si>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</si>
  <si>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</si>
  <si>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</si>
  <si>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</si>
  <si>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</si>
  <si>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</si>
  <si>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</si>
  <si>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</si>
  <si>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</si>
  <si>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</si>
  <si>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</si>
  <si>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</si>
  <si>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</si>
  <si>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</si>
  <si>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</si>
  <si>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</si>
  <si>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</si>
  <si>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</si>
  <si>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</si>
  <si>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</si>
  <si>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</si>
  <si>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</si>
  <si>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</si>
  <si>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</si>
  <si>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</si>
  <si>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</si>
  <si>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</si>
  <si>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</si>
  <si>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</si>
  <si>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</si>
  <si>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</si>
  <si>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</si>
  <si>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</si>
  <si>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</si>
  <si>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</si>
  <si>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</si>
  <si>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</si>
  <si>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</si>
  <si>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</si>
  <si>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</si>
  <si>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</si>
  <si>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</si>
  <si>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</si>
  <si>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</si>
  <si>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</si>
  <si>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</si>
  <si>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</si>
  <si>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</si>
  <si>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</si>
  <si>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</si>
  <si>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</si>
  <si>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</si>
  <si>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</si>
  <si>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</si>
  <si>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</si>
  <si>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</si>
  <si>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</si>
  <si>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</si>
  <si>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</si>
  <si>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</si>
  <si>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</si>
  <si>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</si>
  <si>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</si>
  <si>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</si>
  <si>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</si>
  <si>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</si>
  <si>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</si>
  <si>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</si>
  <si>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</si>
  <si>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</si>
  <si>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</si>
  <si>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</si>
  <si>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</si>
  <si>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</si>
  <si>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</si>
  <si>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</si>
  <si>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</si>
  <si>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</si>
  <si>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</si>
  <si>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</si>
  <si>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令和６年６月30日</t>
    <phoneticPr fontId="3"/>
  </si>
  <si>
    <t>横浜市中区本町6丁目50番地の10</t>
  </si>
  <si>
    <t>下水道河川局長　遠藤　賢也</t>
  </si>
  <si>
    <t>下水道河川局南部水再生センター</t>
  </si>
  <si>
    <t>横浜市磯子区新磯子町39番地</t>
  </si>
  <si>
    <t>045-671-3966</t>
  </si>
  <si>
    <t>横浜市長</t>
  </si>
  <si>
    <t>F-363下水道業</t>
  </si>
  <si>
    <t>別紙参照</t>
    <rPh sb="0" eb="4">
      <t>ベッシサンショウ</t>
    </rPh>
    <phoneticPr fontId="3"/>
  </si>
  <si>
    <t>センター長
　　　|
担当係長
　　　|
担当者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</si>
</sst>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7325" y="2209800"/>
          <a:ext cx="386715" cy="63436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0275"/>
          <a:ext cx="392430" cy="63436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47800" y="2190750"/>
          <a:ext cx="392430" cy="62484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47800" y="2200275"/>
          <a:ext cx="392430" cy="63436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5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09800"/>
          <a:ext cx="392430" cy="63436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34565"/>
          <a:ext cx="396240"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7895"/>
          <a:ext cx="396240" cy="64008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0275"/>
          <a:ext cx="392430" cy="63436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view="pageBreakPreview" topLeftCell="D46" zoomScale="115" zoomScaleNormal="115" zoomScaleSheetLayoutView="115" workbookViewId="0">
      <selection activeCell="Z29" sqref="Z29:AD29"/>
    </sheetView>
  </sheetViews>
  <sheetFormatPr defaultColWidth="9" defaultRowHeight="12" x14ac:dyDescent="0.15"/>
  <cols>
    <col min="1" max="1" width="1.109375" style="28" customWidth="1"/>
    <col min="2" max="2" width="3.33203125" style="28" customWidth="1"/>
    <col min="3" max="3" width="2.77734375" style="26" customWidth="1"/>
    <col min="4" max="4" width="3.109375" style="26" customWidth="1"/>
    <col min="5" max="5" width="9.6640625" style="26" customWidth="1"/>
    <col min="6" max="6" width="2.77734375" style="26" customWidth="1"/>
    <col min="7" max="7" width="9.77734375" style="26" customWidth="1"/>
    <col min="8" max="8" width="1.77734375" style="26" customWidth="1"/>
    <col min="9" max="9" width="3.77734375" style="26" customWidth="1"/>
    <col min="10" max="10" width="9.77734375" style="26" customWidth="1"/>
    <col min="11" max="11" width="1.77734375" style="26" customWidth="1"/>
    <col min="12" max="12" width="3.77734375" style="26" customWidth="1"/>
    <col min="13" max="13" width="9.77734375" style="26" customWidth="1"/>
    <col min="14" max="14" width="1.77734375" style="26" customWidth="1"/>
    <col min="15" max="15" width="4.77734375" style="26" customWidth="1"/>
    <col min="16" max="16" width="8.77734375" style="26" customWidth="1"/>
    <col min="17" max="17" width="1.77734375" style="26" customWidth="1"/>
    <col min="18" max="18" width="4.77734375" style="26" customWidth="1"/>
    <col min="19" max="19" width="0.88671875" style="26" customWidth="1"/>
    <col min="20" max="20" width="7.77734375" style="26" customWidth="1"/>
    <col min="21" max="21" width="1.33203125" style="26" customWidth="1"/>
    <col min="22" max="22" width="2.21875" style="26" customWidth="1"/>
    <col min="23" max="23" width="9" style="26"/>
    <col min="24" max="24" width="9" style="53"/>
    <col min="25" max="25" width="10.77734375" style="53" customWidth="1"/>
    <col min="26" max="26" width="9" style="53"/>
    <col min="27" max="27" width="13.33203125" style="53" customWidth="1"/>
    <col min="28" max="33" width="9" style="53"/>
    <col min="34" max="34" width="33.77734375" style="53" customWidth="1"/>
    <col min="35" max="54" width="9" style="53"/>
    <col min="55" max="16384" width="9" style="26"/>
  </cols>
  <sheetData>
    <row r="2" spans="1:54" ht="13.2" x14ac:dyDescent="0.2">
      <c r="C2" s="25" t="s">
        <v>51</v>
      </c>
    </row>
    <row r="3" spans="1:54" ht="13.2" x14ac:dyDescent="0.2">
      <c r="C3" s="25" t="s">
        <v>159</v>
      </c>
    </row>
    <row r="4" spans="1:54" s="91" customFormat="1" ht="13.2" x14ac:dyDescent="0.2">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2" x14ac:dyDescent="0.2">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2" x14ac:dyDescent="0.2">
      <c r="C6" s="25"/>
    </row>
    <row r="7" spans="1:54" ht="13.2" x14ac:dyDescent="0.2">
      <c r="C7" s="25" t="s">
        <v>2</v>
      </c>
      <c r="W7" s="25"/>
    </row>
    <row r="8" spans="1:54" s="485" customFormat="1" ht="13.2" x14ac:dyDescent="0.2">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2" x14ac:dyDescent="0.2">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2" x14ac:dyDescent="0.2">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2" x14ac:dyDescent="0.2">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2" x14ac:dyDescent="0.2">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2" x14ac:dyDescent="0.2">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2" x14ac:dyDescent="0.2">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2" x14ac:dyDescent="0.2">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2" x14ac:dyDescent="0.2">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2" hidden="1" x14ac:dyDescent="0.2">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2">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2" x14ac:dyDescent="0.2">
      <c r="C19" s="25"/>
      <c r="D19" s="91"/>
      <c r="E19" s="91"/>
      <c r="F19" s="91"/>
      <c r="G19" s="91"/>
      <c r="H19" s="91"/>
      <c r="I19" s="91"/>
      <c r="J19" s="91"/>
      <c r="K19" s="91"/>
      <c r="L19" s="91"/>
      <c r="M19" s="91"/>
      <c r="N19" s="91"/>
      <c r="O19" s="91"/>
      <c r="P19" s="91"/>
      <c r="Q19" s="91"/>
      <c r="R19" s="91"/>
      <c r="W19" s="25"/>
      <c r="X19" s="106"/>
      <c r="Y19" s="107"/>
    </row>
    <row r="20" spans="1:56" ht="13.2" x14ac:dyDescent="0.2">
      <c r="C20" s="25" t="s">
        <v>3</v>
      </c>
      <c r="D20" s="27"/>
      <c r="F20" s="91"/>
      <c r="G20" s="91"/>
      <c r="H20" s="91"/>
      <c r="I20" s="91"/>
      <c r="J20" s="91"/>
      <c r="K20" s="91"/>
      <c r="L20" s="91"/>
      <c r="M20" s="91"/>
      <c r="N20" s="91"/>
      <c r="O20" s="91"/>
      <c r="P20" s="91"/>
      <c r="Q20" s="91"/>
      <c r="R20" s="91"/>
      <c r="W20" s="25"/>
      <c r="X20" s="106"/>
      <c r="Y20" s="107"/>
    </row>
    <row r="21" spans="1:56" ht="13.2" x14ac:dyDescent="0.2">
      <c r="C21" s="687"/>
      <c r="D21" s="688"/>
      <c r="E21" s="25" t="s">
        <v>50</v>
      </c>
      <c r="W21" s="25"/>
      <c r="X21" s="106"/>
      <c r="Y21" s="107"/>
    </row>
    <row r="22" spans="1:56" ht="13.2" x14ac:dyDescent="0.2">
      <c r="C22" s="689" t="s">
        <v>395</v>
      </c>
      <c r="D22" s="690"/>
      <c r="E22" s="25" t="s">
        <v>384</v>
      </c>
      <c r="W22" s="25"/>
      <c r="X22" s="107"/>
      <c r="Y22" s="107"/>
    </row>
    <row r="23" spans="1:56" ht="13.2" x14ac:dyDescent="0.2">
      <c r="C23" s="691" t="s">
        <v>396</v>
      </c>
      <c r="D23" s="692"/>
      <c r="E23" s="25" t="s">
        <v>1</v>
      </c>
      <c r="W23" s="25"/>
      <c r="X23" s="107"/>
      <c r="Y23" s="107"/>
    </row>
    <row r="24" spans="1:56" ht="13.2" x14ac:dyDescent="0.2">
      <c r="C24" s="693" t="s">
        <v>397</v>
      </c>
      <c r="D24" s="694"/>
      <c r="E24" s="25" t="s">
        <v>46</v>
      </c>
      <c r="W24" s="25"/>
      <c r="X24" s="107"/>
      <c r="Y24" s="107"/>
    </row>
    <row r="25" spans="1:56" ht="13.2" x14ac:dyDescent="0.2">
      <c r="C25" s="695" t="s">
        <v>398</v>
      </c>
      <c r="D25" s="696"/>
      <c r="E25" s="489" t="s">
        <v>388</v>
      </c>
      <c r="W25" s="25"/>
      <c r="X25" s="106"/>
      <c r="Y25" s="107"/>
    </row>
    <row r="26" spans="1:56" ht="13.2" x14ac:dyDescent="0.2">
      <c r="C26" s="29"/>
      <c r="D26" s="29"/>
      <c r="E26" s="489" t="s">
        <v>383</v>
      </c>
      <c r="W26" s="25"/>
      <c r="X26" s="106"/>
      <c r="Y26" s="107"/>
      <c r="AA26" s="109"/>
    </row>
    <row r="27" spans="1:56" ht="13.8" thickBot="1" x14ac:dyDescent="0.25">
      <c r="C27" s="29"/>
      <c r="D27" s="29"/>
      <c r="E27" s="593"/>
      <c r="U27" s="117"/>
      <c r="V27" s="117"/>
      <c r="W27" s="117"/>
      <c r="X27" s="26"/>
      <c r="Y27" s="25"/>
      <c r="Z27" s="106"/>
      <c r="AA27" s="429"/>
      <c r="BC27" s="53"/>
      <c r="BD27" s="53"/>
    </row>
    <row r="28" spans="1:56" ht="13.2" x14ac:dyDescent="0.2">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5">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2" x14ac:dyDescent="0.2">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2" x14ac:dyDescent="0.2">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2">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2">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199999999999999" customHeight="1" x14ac:dyDescent="0.2">
      <c r="C34" s="96"/>
      <c r="D34" s="30"/>
      <c r="E34" s="30"/>
      <c r="F34" s="30"/>
      <c r="G34" s="30"/>
      <c r="H34" s="30"/>
      <c r="I34" s="30"/>
      <c r="J34" s="30"/>
      <c r="K34" s="30"/>
      <c r="L34" s="30"/>
      <c r="M34" s="30"/>
      <c r="N34" s="30"/>
      <c r="O34" s="30"/>
      <c r="P34" s="30"/>
      <c r="Q34" s="30"/>
      <c r="R34" s="30"/>
      <c r="S34" s="30"/>
      <c r="T34" s="30"/>
      <c r="U34" s="97"/>
      <c r="W34" s="25"/>
      <c r="X34" s="106"/>
      <c r="Y34" s="107"/>
    </row>
    <row r="35" spans="1:25" ht="14.4" x14ac:dyDescent="0.2">
      <c r="C35" s="96"/>
      <c r="D35" s="30"/>
      <c r="E35" s="30"/>
      <c r="F35" s="30"/>
      <c r="G35" s="30"/>
      <c r="H35" s="30"/>
      <c r="I35" s="30"/>
      <c r="J35" s="30"/>
      <c r="K35" s="30"/>
      <c r="L35" s="30"/>
      <c r="M35" s="30"/>
      <c r="N35" s="30"/>
      <c r="O35" s="30"/>
      <c r="P35" s="742" t="s">
        <v>445</v>
      </c>
      <c r="Q35" s="743"/>
      <c r="R35" s="743"/>
      <c r="S35" s="743"/>
      <c r="T35" s="744"/>
      <c r="U35" s="745"/>
      <c r="W35" s="25"/>
      <c r="X35" s="106"/>
      <c r="Y35" s="107"/>
    </row>
    <row r="36" spans="1:25" ht="13.2" x14ac:dyDescent="0.2">
      <c r="C36" s="96"/>
      <c r="D36" s="30"/>
      <c r="E36" s="30"/>
      <c r="F36" s="30"/>
      <c r="G36" s="30"/>
      <c r="H36" s="30"/>
      <c r="I36" s="30"/>
      <c r="J36" s="30"/>
      <c r="K36" s="30"/>
      <c r="L36" s="30"/>
      <c r="M36" s="30"/>
      <c r="N36" s="30"/>
      <c r="O36" s="30"/>
      <c r="P36" s="30"/>
      <c r="Q36" s="30"/>
      <c r="R36" s="30"/>
      <c r="S36" s="374"/>
      <c r="T36" s="374"/>
      <c r="U36" s="98"/>
      <c r="W36" s="25"/>
      <c r="X36" s="106"/>
      <c r="Y36" s="107"/>
    </row>
    <row r="37" spans="1:25" ht="13.2" x14ac:dyDescent="0.2">
      <c r="C37" s="740" t="s">
        <v>451</v>
      </c>
      <c r="D37" s="741"/>
      <c r="E37" s="741"/>
      <c r="F37" s="741"/>
      <c r="G37" s="594" t="s">
        <v>5</v>
      </c>
      <c r="H37" s="594"/>
      <c r="I37" s="30"/>
      <c r="J37" s="30"/>
      <c r="K37" s="30"/>
      <c r="L37" s="30"/>
      <c r="M37" s="30"/>
      <c r="N37" s="30"/>
      <c r="O37" s="30"/>
      <c r="P37" s="30"/>
      <c r="Q37" s="30"/>
      <c r="R37" s="30"/>
      <c r="S37" s="30"/>
      <c r="T37" s="30"/>
      <c r="U37" s="97"/>
      <c r="W37" s="25"/>
      <c r="X37" s="106"/>
      <c r="Y37" s="107"/>
    </row>
    <row r="38" spans="1:25" ht="13.2" x14ac:dyDescent="0.2">
      <c r="C38" s="96"/>
      <c r="D38" s="30"/>
      <c r="E38" s="30"/>
      <c r="F38" s="30"/>
      <c r="G38" s="30"/>
      <c r="H38" s="30"/>
      <c r="I38" s="30"/>
      <c r="J38" s="30"/>
      <c r="K38" s="30"/>
      <c r="L38" s="30"/>
      <c r="M38" s="30"/>
      <c r="N38" s="30"/>
      <c r="O38" s="30"/>
      <c r="P38" s="30"/>
      <c r="Q38" s="30"/>
      <c r="R38" s="30"/>
      <c r="S38" s="30"/>
      <c r="T38" s="30"/>
      <c r="U38" s="97"/>
      <c r="W38" s="25"/>
      <c r="X38" s="106"/>
      <c r="Y38" s="107"/>
    </row>
    <row r="39" spans="1:25" ht="13.2" x14ac:dyDescent="0.2">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2">
      <c r="C40" s="96"/>
      <c r="D40" s="30"/>
      <c r="E40" s="30"/>
      <c r="F40" s="30"/>
      <c r="G40" s="30"/>
      <c r="H40" s="30"/>
      <c r="I40" s="31"/>
      <c r="J40" s="31" t="s">
        <v>6</v>
      </c>
      <c r="K40" s="31"/>
      <c r="L40" s="746" t="s">
        <v>446</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447</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2" x14ac:dyDescent="0.2">
      <c r="C43" s="96"/>
      <c r="D43" s="30"/>
      <c r="E43" s="30"/>
      <c r="F43" s="30"/>
      <c r="G43" s="30"/>
      <c r="H43" s="30"/>
      <c r="I43" s="30"/>
      <c r="J43" s="30"/>
      <c r="K43" s="30"/>
      <c r="L43" s="32"/>
      <c r="M43" s="32" t="s">
        <v>9</v>
      </c>
      <c r="N43" s="32"/>
      <c r="O43" s="748" t="s">
        <v>450</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448</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7007</v>
      </c>
      <c r="Q49" s="726"/>
      <c r="R49" s="726"/>
      <c r="S49" s="726"/>
      <c r="T49" s="726"/>
      <c r="U49" s="727"/>
    </row>
    <row r="50" spans="3:54" ht="26.25" customHeight="1" x14ac:dyDescent="0.15">
      <c r="C50" s="697" t="s">
        <v>11</v>
      </c>
      <c r="D50" s="698"/>
      <c r="E50" s="699"/>
      <c r="F50" s="708" t="s">
        <v>449</v>
      </c>
      <c r="G50" s="709"/>
      <c r="H50" s="709"/>
      <c r="I50" s="709"/>
      <c r="J50" s="709"/>
      <c r="K50" s="709"/>
      <c r="L50" s="709"/>
      <c r="M50" s="709"/>
      <c r="N50" s="592" t="s">
        <v>172</v>
      </c>
      <c r="O50" s="595"/>
      <c r="P50" s="596"/>
      <c r="Q50" s="712"/>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2">
      <c r="C54" s="202"/>
      <c r="D54" s="203" t="s">
        <v>288</v>
      </c>
      <c r="E54" s="207" t="s">
        <v>12</v>
      </c>
      <c r="F54" s="792" t="s">
        <v>144</v>
      </c>
      <c r="G54" s="793"/>
      <c r="H54" s="793"/>
      <c r="I54" s="793"/>
      <c r="J54" s="793"/>
      <c r="K54" s="793"/>
      <c r="L54" s="38" t="s">
        <v>48</v>
      </c>
      <c r="M54" s="38"/>
      <c r="N54" s="797" t="s">
        <v>452</v>
      </c>
      <c r="O54" s="797"/>
      <c r="P54" s="797"/>
      <c r="Q54" s="797"/>
      <c r="R54" s="797"/>
      <c r="S54" s="797"/>
      <c r="T54" s="797"/>
      <c r="U54" s="798"/>
      <c r="V54" s="34"/>
      <c r="W54" s="53"/>
      <c r="BB54" s="26"/>
    </row>
    <row r="55" spans="3:54" ht="27" customHeight="1" x14ac:dyDescent="0.2">
      <c r="C55" s="204"/>
      <c r="D55" s="573" t="s">
        <v>289</v>
      </c>
      <c r="E55" s="505" t="s">
        <v>240</v>
      </c>
      <c r="F55" s="763" t="s">
        <v>278</v>
      </c>
      <c r="G55" s="764"/>
      <c r="H55" s="764"/>
      <c r="I55" s="765"/>
      <c r="J55" s="799" t="s">
        <v>281</v>
      </c>
      <c r="K55" s="800"/>
      <c r="L55" s="800"/>
      <c r="M55" s="801"/>
      <c r="N55" s="761"/>
      <c r="O55" s="762"/>
      <c r="P55" s="762"/>
      <c r="Q55" s="762"/>
      <c r="R55" s="762"/>
      <c r="S55" s="282" t="s">
        <v>285</v>
      </c>
      <c r="T55" s="282"/>
      <c r="U55" s="327"/>
      <c r="W55" s="34"/>
    </row>
    <row r="56" spans="3:54" ht="27" customHeight="1" x14ac:dyDescent="0.2">
      <c r="C56" s="204"/>
      <c r="D56" s="205"/>
      <c r="E56" s="206"/>
      <c r="F56" s="763" t="s">
        <v>279</v>
      </c>
      <c r="G56" s="764"/>
      <c r="H56" s="764"/>
      <c r="I56" s="765"/>
      <c r="J56" s="799" t="s">
        <v>284</v>
      </c>
      <c r="K56" s="800"/>
      <c r="L56" s="800"/>
      <c r="M56" s="801"/>
      <c r="N56" s="761"/>
      <c r="O56" s="762"/>
      <c r="P56" s="762"/>
      <c r="Q56" s="762"/>
      <c r="R56" s="762"/>
      <c r="S56" s="282" t="s">
        <v>285</v>
      </c>
      <c r="T56" s="282"/>
      <c r="U56" s="327"/>
      <c r="W56" s="34"/>
    </row>
    <row r="57" spans="3:54" ht="27" customHeight="1" x14ac:dyDescent="0.2">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2">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2">
      <c r="C59" s="204"/>
      <c r="D59" s="366"/>
      <c r="E59" s="579"/>
      <c r="F59" s="293" t="s">
        <v>358</v>
      </c>
      <c r="G59" s="591"/>
      <c r="H59" s="591"/>
      <c r="I59" s="591"/>
      <c r="J59" s="319"/>
      <c r="K59" s="319"/>
      <c r="L59" s="319"/>
      <c r="M59" s="319"/>
      <c r="N59" s="319"/>
      <c r="O59" s="590"/>
      <c r="P59" s="590"/>
      <c r="Q59" s="590"/>
      <c r="R59" s="590"/>
      <c r="S59" s="433"/>
      <c r="T59" s="386"/>
      <c r="U59" s="369"/>
      <c r="W59" s="34"/>
    </row>
    <row r="60" spans="3:54" ht="28.2" customHeight="1" x14ac:dyDescent="0.2">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2">
      <c r="C61" s="597"/>
      <c r="D61" s="574" t="s">
        <v>290</v>
      </c>
      <c r="E61" s="575" t="s">
        <v>241</v>
      </c>
      <c r="F61" s="794">
        <v>39</v>
      </c>
      <c r="G61" s="795"/>
      <c r="H61" s="795"/>
      <c r="I61" s="795"/>
      <c r="J61" s="795"/>
      <c r="K61" s="795"/>
      <c r="L61" s="795"/>
      <c r="M61" s="795"/>
      <c r="N61" s="795"/>
      <c r="O61" s="795"/>
      <c r="P61" s="795"/>
      <c r="Q61" s="795"/>
      <c r="R61" s="795"/>
      <c r="S61" s="795"/>
      <c r="T61" s="795"/>
      <c r="U61" s="796"/>
      <c r="W61" s="34"/>
    </row>
    <row r="62" spans="3:54" ht="13.95" customHeight="1" x14ac:dyDescent="0.2">
      <c r="C62" s="597"/>
      <c r="D62" s="576"/>
      <c r="E62" s="505"/>
      <c r="F62" s="772" t="s">
        <v>453</v>
      </c>
      <c r="G62" s="773"/>
      <c r="H62" s="773"/>
      <c r="I62" s="773"/>
      <c r="J62" s="773"/>
      <c r="K62" s="773"/>
      <c r="L62" s="773"/>
      <c r="M62" s="773"/>
      <c r="N62" s="773"/>
      <c r="O62" s="773"/>
      <c r="P62" s="773"/>
      <c r="Q62" s="773"/>
      <c r="R62" s="773"/>
      <c r="S62" s="773"/>
      <c r="T62" s="773"/>
      <c r="U62" s="774"/>
      <c r="W62" s="34"/>
    </row>
    <row r="63" spans="3:54" ht="13.95" customHeight="1" x14ac:dyDescent="0.2">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3.95" customHeight="1" x14ac:dyDescent="0.2">
      <c r="C64" s="597"/>
      <c r="D64" s="580"/>
      <c r="E64" s="806"/>
      <c r="F64" s="652"/>
      <c r="G64" s="653"/>
      <c r="H64" s="653"/>
      <c r="I64" s="653"/>
      <c r="J64" s="653"/>
      <c r="K64" s="653"/>
      <c r="L64" s="653"/>
      <c r="M64" s="653"/>
      <c r="N64" s="653"/>
      <c r="O64" s="653"/>
      <c r="P64" s="653"/>
      <c r="Q64" s="653"/>
      <c r="R64" s="653"/>
      <c r="S64" s="653"/>
      <c r="T64" s="653"/>
      <c r="U64" s="654"/>
      <c r="W64" s="34"/>
    </row>
    <row r="65" spans="3:23" ht="13.95" customHeight="1" x14ac:dyDescent="0.2">
      <c r="C65" s="597"/>
      <c r="D65" s="580"/>
      <c r="E65" s="806"/>
      <c r="F65" s="652"/>
      <c r="G65" s="653"/>
      <c r="H65" s="653"/>
      <c r="I65" s="653"/>
      <c r="J65" s="653"/>
      <c r="K65" s="653"/>
      <c r="L65" s="653"/>
      <c r="M65" s="653"/>
      <c r="N65" s="653"/>
      <c r="O65" s="653"/>
      <c r="P65" s="653"/>
      <c r="Q65" s="653"/>
      <c r="R65" s="653"/>
      <c r="S65" s="653"/>
      <c r="T65" s="653"/>
      <c r="U65" s="654"/>
      <c r="W65" s="34"/>
    </row>
    <row r="66" spans="3:23" ht="13.95" customHeight="1" x14ac:dyDescent="0.2">
      <c r="C66" s="597"/>
      <c r="D66" s="580"/>
      <c r="E66" s="806"/>
      <c r="F66" s="652"/>
      <c r="G66" s="653"/>
      <c r="H66" s="653"/>
      <c r="I66" s="653"/>
      <c r="J66" s="653"/>
      <c r="K66" s="653"/>
      <c r="L66" s="653"/>
      <c r="M66" s="653"/>
      <c r="N66" s="653"/>
      <c r="O66" s="653"/>
      <c r="P66" s="653"/>
      <c r="Q66" s="653"/>
      <c r="R66" s="653"/>
      <c r="S66" s="653"/>
      <c r="T66" s="653"/>
      <c r="U66" s="654"/>
      <c r="W66" s="34"/>
    </row>
    <row r="67" spans="3:23" ht="13.95" customHeight="1" x14ac:dyDescent="0.2">
      <c r="C67" s="597"/>
      <c r="D67" s="807" t="s">
        <v>414</v>
      </c>
      <c r="E67" s="808"/>
      <c r="F67" s="652"/>
      <c r="G67" s="653"/>
      <c r="H67" s="653"/>
      <c r="I67" s="653"/>
      <c r="J67" s="653"/>
      <c r="K67" s="653"/>
      <c r="L67" s="653"/>
      <c r="M67" s="653"/>
      <c r="N67" s="653"/>
      <c r="O67" s="653"/>
      <c r="P67" s="653"/>
      <c r="Q67" s="653"/>
      <c r="R67" s="653"/>
      <c r="S67" s="653"/>
      <c r="T67" s="653"/>
      <c r="U67" s="654"/>
      <c r="W67" s="34"/>
    </row>
    <row r="68" spans="3:23" ht="13.95" customHeight="1" x14ac:dyDescent="0.2">
      <c r="C68" s="597"/>
      <c r="D68" s="809"/>
      <c r="E68" s="808"/>
      <c r="F68" s="652"/>
      <c r="G68" s="653"/>
      <c r="H68" s="653"/>
      <c r="I68" s="653"/>
      <c r="J68" s="653"/>
      <c r="K68" s="653"/>
      <c r="L68" s="653"/>
      <c r="M68" s="653"/>
      <c r="N68" s="653"/>
      <c r="O68" s="653"/>
      <c r="P68" s="653"/>
      <c r="Q68" s="653"/>
      <c r="R68" s="653"/>
      <c r="S68" s="653"/>
      <c r="T68" s="653"/>
      <c r="U68" s="654"/>
      <c r="W68" s="34"/>
    </row>
    <row r="69" spans="3:23" ht="13.95" customHeight="1" x14ac:dyDescent="0.2">
      <c r="C69" s="597"/>
      <c r="D69" s="809"/>
      <c r="E69" s="808"/>
      <c r="F69" s="652"/>
      <c r="G69" s="653"/>
      <c r="H69" s="653"/>
      <c r="I69" s="653"/>
      <c r="J69" s="653"/>
      <c r="K69" s="653"/>
      <c r="L69" s="653"/>
      <c r="M69" s="653"/>
      <c r="N69" s="653"/>
      <c r="O69" s="653"/>
      <c r="P69" s="653"/>
      <c r="Q69" s="653"/>
      <c r="R69" s="653"/>
      <c r="S69" s="653"/>
      <c r="T69" s="653"/>
      <c r="U69" s="654"/>
      <c r="W69" s="34"/>
    </row>
    <row r="70" spans="3:23" ht="13.95" customHeight="1" x14ac:dyDescent="0.2">
      <c r="C70" s="597"/>
      <c r="D70" s="809"/>
      <c r="E70" s="808"/>
      <c r="F70" s="652"/>
      <c r="G70" s="653"/>
      <c r="H70" s="653"/>
      <c r="I70" s="653"/>
      <c r="J70" s="653"/>
      <c r="K70" s="653"/>
      <c r="L70" s="653"/>
      <c r="M70" s="653"/>
      <c r="N70" s="653"/>
      <c r="O70" s="653"/>
      <c r="P70" s="653"/>
      <c r="Q70" s="653"/>
      <c r="R70" s="653"/>
      <c r="S70" s="653"/>
      <c r="T70" s="653"/>
      <c r="U70" s="654"/>
      <c r="W70" s="34"/>
    </row>
    <row r="71" spans="3:23" ht="13.95" customHeight="1" x14ac:dyDescent="0.2">
      <c r="C71" s="597"/>
      <c r="D71" s="809"/>
      <c r="E71" s="808"/>
      <c r="F71" s="652"/>
      <c r="G71" s="653"/>
      <c r="H71" s="653"/>
      <c r="I71" s="653"/>
      <c r="J71" s="653"/>
      <c r="K71" s="653"/>
      <c r="L71" s="653"/>
      <c r="M71" s="653"/>
      <c r="N71" s="653"/>
      <c r="O71" s="653"/>
      <c r="P71" s="653"/>
      <c r="Q71" s="653"/>
      <c r="R71" s="653"/>
      <c r="S71" s="653"/>
      <c r="T71" s="653"/>
      <c r="U71" s="654"/>
      <c r="W71" s="34"/>
    </row>
    <row r="72" spans="3:23" ht="13.95" customHeight="1" x14ac:dyDescent="0.2">
      <c r="C72" s="598"/>
      <c r="D72" s="581"/>
      <c r="E72" s="506"/>
      <c r="F72" s="655"/>
      <c r="G72" s="656"/>
      <c r="H72" s="656"/>
      <c r="I72" s="656"/>
      <c r="J72" s="656"/>
      <c r="K72" s="656"/>
      <c r="L72" s="656"/>
      <c r="M72" s="656"/>
      <c r="N72" s="656"/>
      <c r="O72" s="656"/>
      <c r="P72" s="656"/>
      <c r="Q72" s="656"/>
      <c r="R72" s="656"/>
      <c r="S72" s="656"/>
      <c r="T72" s="656"/>
      <c r="U72" s="657"/>
      <c r="W72" s="34"/>
    </row>
    <row r="73" spans="3:23" ht="13.95" customHeight="1" x14ac:dyDescent="0.2">
      <c r="C73" s="599"/>
      <c r="D73" s="443"/>
      <c r="E73" s="444"/>
      <c r="F73" s="590"/>
      <c r="G73" s="590"/>
      <c r="H73" s="590"/>
      <c r="I73" s="590"/>
      <c r="J73" s="590"/>
      <c r="K73" s="590"/>
      <c r="L73" s="590"/>
      <c r="M73" s="590"/>
      <c r="N73" s="590"/>
      <c r="O73" s="590"/>
      <c r="P73" s="590"/>
      <c r="Q73" s="590"/>
      <c r="R73" s="590"/>
      <c r="S73" s="590"/>
      <c r="T73" s="590"/>
      <c r="U73" s="590"/>
      <c r="V73" s="49"/>
      <c r="W73" s="483"/>
    </row>
    <row r="74" spans="3:23" ht="13.2" customHeight="1" x14ac:dyDescent="0.2">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2">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2">
      <c r="C76" s="208"/>
      <c r="D76" s="196" t="s">
        <v>243</v>
      </c>
      <c r="E76" s="197"/>
      <c r="F76" s="40"/>
      <c r="G76" s="40"/>
      <c r="H76" s="40"/>
      <c r="I76" s="41"/>
      <c r="J76" s="41"/>
      <c r="K76" s="41"/>
      <c r="L76" s="42"/>
      <c r="M76" s="42"/>
      <c r="N76" s="42"/>
      <c r="O76" s="43"/>
      <c r="P76" s="43"/>
      <c r="Q76" s="43"/>
      <c r="R76" s="43"/>
      <c r="S76" s="41"/>
      <c r="T76" s="375"/>
      <c r="U76" s="387"/>
      <c r="W76" s="34"/>
    </row>
    <row r="77" spans="3:23" ht="13.95" customHeight="1" x14ac:dyDescent="0.15">
      <c r="C77" s="442"/>
      <c r="D77" s="766" t="s">
        <v>454</v>
      </c>
      <c r="E77" s="767"/>
      <c r="F77" s="767"/>
      <c r="G77" s="767"/>
      <c r="H77" s="767"/>
      <c r="I77" s="767"/>
      <c r="J77" s="767"/>
      <c r="K77" s="767"/>
      <c r="L77" s="767"/>
      <c r="M77" s="767"/>
      <c r="N77" s="767"/>
      <c r="O77" s="767"/>
      <c r="P77" s="767"/>
      <c r="Q77" s="767"/>
      <c r="R77" s="767"/>
      <c r="S77" s="767"/>
      <c r="T77" s="767"/>
      <c r="U77" s="768"/>
      <c r="W77"/>
    </row>
    <row r="78" spans="3:23" ht="13.95" customHeight="1" x14ac:dyDescent="0.2">
      <c r="C78" s="442"/>
      <c r="D78" s="766"/>
      <c r="E78" s="767"/>
      <c r="F78" s="767"/>
      <c r="G78" s="767"/>
      <c r="H78" s="767"/>
      <c r="I78" s="767"/>
      <c r="J78" s="767"/>
      <c r="K78" s="767"/>
      <c r="L78" s="767"/>
      <c r="M78" s="767"/>
      <c r="N78" s="767"/>
      <c r="O78" s="767"/>
      <c r="P78" s="767"/>
      <c r="Q78" s="767"/>
      <c r="R78" s="767"/>
      <c r="S78" s="767"/>
      <c r="T78" s="767"/>
      <c r="U78" s="768"/>
      <c r="W78" s="34"/>
    </row>
    <row r="79" spans="3:23" ht="13.95" customHeight="1" x14ac:dyDescent="0.2">
      <c r="C79" s="442"/>
      <c r="D79" s="766"/>
      <c r="E79" s="767"/>
      <c r="F79" s="767"/>
      <c r="G79" s="767"/>
      <c r="H79" s="767"/>
      <c r="I79" s="767"/>
      <c r="J79" s="767"/>
      <c r="K79" s="767"/>
      <c r="L79" s="767"/>
      <c r="M79" s="767"/>
      <c r="N79" s="767"/>
      <c r="O79" s="767"/>
      <c r="P79" s="767"/>
      <c r="Q79" s="767"/>
      <c r="R79" s="767"/>
      <c r="S79" s="767"/>
      <c r="T79" s="767"/>
      <c r="U79" s="768"/>
      <c r="W79" s="34"/>
    </row>
    <row r="80" spans="3:23" ht="13.95" customHeight="1" x14ac:dyDescent="0.2">
      <c r="C80" s="442"/>
      <c r="D80" s="766"/>
      <c r="E80" s="767"/>
      <c r="F80" s="767"/>
      <c r="G80" s="767"/>
      <c r="H80" s="767"/>
      <c r="I80" s="767"/>
      <c r="J80" s="767"/>
      <c r="K80" s="767"/>
      <c r="L80" s="767"/>
      <c r="M80" s="767"/>
      <c r="N80" s="767"/>
      <c r="O80" s="767"/>
      <c r="P80" s="767"/>
      <c r="Q80" s="767"/>
      <c r="R80" s="767"/>
      <c r="S80" s="767"/>
      <c r="T80" s="767"/>
      <c r="U80" s="768"/>
      <c r="W80" s="34"/>
    </row>
    <row r="81" spans="1:56" ht="13.95" customHeight="1" x14ac:dyDescent="0.2">
      <c r="C81" s="442"/>
      <c r="D81" s="766"/>
      <c r="E81" s="767"/>
      <c r="F81" s="767"/>
      <c r="G81" s="767"/>
      <c r="H81" s="767"/>
      <c r="I81" s="767"/>
      <c r="J81" s="767"/>
      <c r="K81" s="767"/>
      <c r="L81" s="767"/>
      <c r="M81" s="767"/>
      <c r="N81" s="767"/>
      <c r="O81" s="767"/>
      <c r="P81" s="767"/>
      <c r="Q81" s="767"/>
      <c r="R81" s="767"/>
      <c r="S81" s="767"/>
      <c r="T81" s="767"/>
      <c r="U81" s="768"/>
      <c r="W81" s="34"/>
    </row>
    <row r="82" spans="1:56" ht="13.95" customHeight="1" x14ac:dyDescent="0.2">
      <c r="C82" s="442"/>
      <c r="D82" s="766"/>
      <c r="E82" s="767"/>
      <c r="F82" s="767"/>
      <c r="G82" s="767"/>
      <c r="H82" s="767"/>
      <c r="I82" s="767"/>
      <c r="J82" s="767"/>
      <c r="K82" s="767"/>
      <c r="L82" s="767"/>
      <c r="M82" s="767"/>
      <c r="N82" s="767"/>
      <c r="O82" s="767"/>
      <c r="P82" s="767"/>
      <c r="Q82" s="767"/>
      <c r="R82" s="767"/>
      <c r="S82" s="767"/>
      <c r="T82" s="767"/>
      <c r="U82" s="768"/>
      <c r="W82" s="34"/>
    </row>
    <row r="83" spans="1:56" ht="13.95" customHeight="1" x14ac:dyDescent="0.2">
      <c r="C83" s="442"/>
      <c r="D83" s="766"/>
      <c r="E83" s="767"/>
      <c r="F83" s="767"/>
      <c r="G83" s="767"/>
      <c r="H83" s="767"/>
      <c r="I83" s="767"/>
      <c r="J83" s="767"/>
      <c r="K83" s="767"/>
      <c r="L83" s="767"/>
      <c r="M83" s="767"/>
      <c r="N83" s="767"/>
      <c r="O83" s="767"/>
      <c r="P83" s="767"/>
      <c r="Q83" s="767"/>
      <c r="R83" s="767"/>
      <c r="S83" s="767"/>
      <c r="T83" s="767"/>
      <c r="U83" s="768"/>
      <c r="W83" s="34"/>
    </row>
    <row r="84" spans="1:56" ht="13.95" customHeight="1" x14ac:dyDescent="0.2">
      <c r="C84" s="442"/>
      <c r="D84" s="766"/>
      <c r="E84" s="767"/>
      <c r="F84" s="767"/>
      <c r="G84" s="767"/>
      <c r="H84" s="767"/>
      <c r="I84" s="767"/>
      <c r="J84" s="767"/>
      <c r="K84" s="767"/>
      <c r="L84" s="767"/>
      <c r="M84" s="767"/>
      <c r="N84" s="767"/>
      <c r="O84" s="767"/>
      <c r="P84" s="767"/>
      <c r="Q84" s="767"/>
      <c r="R84" s="767"/>
      <c r="S84" s="767"/>
      <c r="T84" s="767"/>
      <c r="U84" s="768"/>
      <c r="W84" s="34"/>
    </row>
    <row r="85" spans="1:56" ht="13.95" customHeight="1" x14ac:dyDescent="0.2">
      <c r="C85" s="442"/>
      <c r="D85" s="766"/>
      <c r="E85" s="767"/>
      <c r="F85" s="767"/>
      <c r="G85" s="767"/>
      <c r="H85" s="767"/>
      <c r="I85" s="767"/>
      <c r="J85" s="767"/>
      <c r="K85" s="767"/>
      <c r="L85" s="767"/>
      <c r="M85" s="767"/>
      <c r="N85" s="767"/>
      <c r="O85" s="767"/>
      <c r="P85" s="767"/>
      <c r="Q85" s="767"/>
      <c r="R85" s="767"/>
      <c r="S85" s="767"/>
      <c r="T85" s="767"/>
      <c r="U85" s="768"/>
      <c r="W85" s="34"/>
    </row>
    <row r="86" spans="1:56" ht="13.95" customHeight="1" x14ac:dyDescent="0.2">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2">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2">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2">
      <c r="A89" s="28">
        <v>5</v>
      </c>
      <c r="C89" s="780"/>
      <c r="D89" s="785"/>
      <c r="E89" s="751"/>
      <c r="F89" s="196" t="s">
        <v>252</v>
      </c>
      <c r="G89" s="43"/>
      <c r="H89" s="43"/>
      <c r="I89" s="43"/>
      <c r="J89" s="43"/>
      <c r="K89" s="779">
        <f>+COUNTIF(別紙!G9:Z9,"&gt;0")</f>
        <v>6</v>
      </c>
      <c r="L89" s="779"/>
      <c r="M89" s="779"/>
      <c r="N89" s="210" t="s">
        <v>47</v>
      </c>
      <c r="O89" s="210"/>
      <c r="P89" s="602"/>
      <c r="Q89" s="775" t="s">
        <v>353</v>
      </c>
      <c r="R89" s="775"/>
      <c r="S89" s="775"/>
      <c r="T89" s="775"/>
      <c r="U89" s="776"/>
      <c r="V89" s="376"/>
      <c r="W89" s="376"/>
      <c r="X89" s="26"/>
      <c r="Y89" s="34"/>
      <c r="BC89" s="53"/>
      <c r="BD89" s="53"/>
    </row>
    <row r="90" spans="1:56" ht="18" customHeight="1" x14ac:dyDescent="0.2">
      <c r="A90" s="28">
        <v>6</v>
      </c>
      <c r="C90" s="780"/>
      <c r="D90" s="785"/>
      <c r="E90" s="751"/>
      <c r="F90" s="202" t="s">
        <v>200</v>
      </c>
      <c r="G90" s="209"/>
      <c r="H90" s="209"/>
      <c r="I90" s="209"/>
      <c r="J90" s="209"/>
      <c r="K90" s="755">
        <f>+別紙!AA9</f>
        <v>524144.59999999992</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3.95" customHeight="1" x14ac:dyDescent="0.2">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3.95" customHeight="1" x14ac:dyDescent="0.15">
      <c r="C94" s="780"/>
      <c r="D94" s="785"/>
      <c r="E94" s="751"/>
      <c r="F94" s="652"/>
      <c r="G94" s="653"/>
      <c r="H94" s="653"/>
      <c r="I94" s="653"/>
      <c r="J94" s="653"/>
      <c r="K94" s="653"/>
      <c r="L94" s="653"/>
      <c r="M94" s="653"/>
      <c r="N94" s="653"/>
      <c r="O94" s="653"/>
      <c r="P94" s="653"/>
      <c r="Q94" s="653"/>
      <c r="R94" s="653"/>
      <c r="S94" s="653"/>
      <c r="T94" s="653"/>
      <c r="U94" s="654"/>
      <c r="V94" s="180"/>
      <c r="W94" s="181"/>
      <c r="X94" s="181"/>
      <c r="Y94" s="181"/>
    </row>
    <row r="95" spans="1:56" ht="13.95"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3.95"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3.95"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3.95"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3.95"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3.95"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3.95"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3.95"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6</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2">
      <c r="A105" s="28">
        <v>8</v>
      </c>
      <c r="C105" s="781"/>
      <c r="D105" s="759"/>
      <c r="E105" s="650"/>
      <c r="F105" s="202" t="s">
        <v>200</v>
      </c>
      <c r="G105" s="209"/>
      <c r="H105" s="209"/>
      <c r="I105" s="209"/>
      <c r="J105" s="209"/>
      <c r="K105" s="755">
        <f>+別紙!AA19</f>
        <v>524144.59999999992</v>
      </c>
      <c r="L105" s="755"/>
      <c r="M105" s="755"/>
      <c r="N105" s="755"/>
      <c r="O105" s="755"/>
      <c r="P105" s="610" t="s">
        <v>291</v>
      </c>
      <c r="Q105" s="777"/>
      <c r="R105" s="777"/>
      <c r="S105" s="777"/>
      <c r="T105" s="777"/>
      <c r="U105" s="778"/>
      <c r="V105" s="376"/>
      <c r="W105" s="376"/>
      <c r="X105" s="115"/>
      <c r="Y105" s="26"/>
      <c r="BC105" s="53"/>
      <c r="BD105" s="53"/>
    </row>
    <row r="106" spans="1:56" ht="13.95" customHeight="1" x14ac:dyDescent="0.2">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5" customHeight="1" x14ac:dyDescent="0.15">
      <c r="C109" s="781"/>
      <c r="D109" s="759"/>
      <c r="E109" s="650"/>
      <c r="F109" s="652"/>
      <c r="G109" s="653"/>
      <c r="H109" s="653"/>
      <c r="I109" s="653"/>
      <c r="J109" s="653"/>
      <c r="K109" s="653"/>
      <c r="L109" s="653"/>
      <c r="M109" s="653"/>
      <c r="N109" s="653"/>
      <c r="O109" s="653"/>
      <c r="P109" s="653"/>
      <c r="Q109" s="653"/>
      <c r="R109" s="653"/>
      <c r="S109" s="653"/>
      <c r="T109" s="653"/>
      <c r="U109" s="654"/>
      <c r="V109" s="195"/>
      <c r="W109" s="181"/>
      <c r="X109" s="181"/>
      <c r="Y109" s="181"/>
    </row>
    <row r="110" spans="1:56" ht="13.95"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3.95"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3.95"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3.95"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3.95"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3.95"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3.95"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3.95"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5" customHeight="1" x14ac:dyDescent="0.15">
      <c r="C120" s="617"/>
      <c r="D120" s="647"/>
      <c r="E120" s="650"/>
      <c r="F120" s="652"/>
      <c r="G120" s="653"/>
      <c r="H120" s="653"/>
      <c r="I120" s="653"/>
      <c r="J120" s="653"/>
      <c r="K120" s="653"/>
      <c r="L120" s="653"/>
      <c r="M120" s="653"/>
      <c r="N120" s="653"/>
      <c r="O120" s="653"/>
      <c r="P120" s="653"/>
      <c r="Q120" s="653"/>
      <c r="R120" s="653"/>
      <c r="S120" s="653"/>
      <c r="T120" s="653"/>
      <c r="U120" s="654"/>
      <c r="V120" s="195"/>
      <c r="W120" s="181"/>
      <c r="X120" s="181"/>
      <c r="Y120" s="181"/>
    </row>
    <row r="121" spans="3:27" ht="13.95"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3.95"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3.95"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3.95"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5" customHeight="1" x14ac:dyDescent="0.15">
      <c r="C126" s="622"/>
      <c r="D126" s="647"/>
      <c r="E126" s="650"/>
      <c r="F126" s="652"/>
      <c r="G126" s="653"/>
      <c r="H126" s="653"/>
      <c r="I126" s="653"/>
      <c r="J126" s="653"/>
      <c r="K126" s="653"/>
      <c r="L126" s="653"/>
      <c r="M126" s="653"/>
      <c r="N126" s="653"/>
      <c r="O126" s="653"/>
      <c r="P126" s="653"/>
      <c r="Q126" s="653"/>
      <c r="R126" s="653"/>
      <c r="S126" s="653"/>
      <c r="T126" s="653"/>
      <c r="U126" s="654"/>
      <c r="V126" s="195"/>
      <c r="W126" s="181"/>
      <c r="X126" s="181"/>
      <c r="Y126" s="181"/>
    </row>
    <row r="127" spans="3:27" ht="13.95"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3.95"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3.95"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3.95"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3.95"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3.95"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5" customHeight="1" x14ac:dyDescent="0.15">
      <c r="C136" s="214"/>
      <c r="D136" s="647"/>
      <c r="E136" s="661"/>
      <c r="F136" s="652"/>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3.95"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3.95"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3.95"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3.95"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3.95"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3.95"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3.95"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3.95"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5" customHeight="1" x14ac:dyDescent="0.15">
      <c r="C147" s="214"/>
      <c r="D147" s="647"/>
      <c r="E147" s="650"/>
      <c r="F147" s="652"/>
      <c r="G147" s="653"/>
      <c r="H147" s="653"/>
      <c r="I147" s="653"/>
      <c r="J147" s="653"/>
      <c r="K147" s="653"/>
      <c r="L147" s="653"/>
      <c r="M147" s="653"/>
      <c r="N147" s="653"/>
      <c r="O147" s="653"/>
      <c r="P147" s="653"/>
      <c r="Q147" s="653"/>
      <c r="R147" s="653"/>
      <c r="S147" s="653"/>
      <c r="T147" s="653"/>
      <c r="U147" s="654"/>
      <c r="V147" s="180"/>
      <c r="W147" s="181"/>
      <c r="X147" s="181"/>
      <c r="Y147" s="181"/>
    </row>
    <row r="148" spans="3:56" ht="13.95"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3.95"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3.95"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3.95"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3.95"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3.95"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3.95"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50000000000003"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7.950000000000003" customHeight="1" x14ac:dyDescent="0.15">
      <c r="C158" s="214"/>
      <c r="D158" s="647"/>
      <c r="E158" s="650"/>
      <c r="F158" s="666" t="s">
        <v>258</v>
      </c>
      <c r="G158" s="667"/>
      <c r="H158" s="667"/>
      <c r="I158" s="667"/>
      <c r="J158" s="667"/>
      <c r="K158" s="645" t="str">
        <f>+別紙!AA12</f>
        <v>0</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3.95"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5" customHeight="1" x14ac:dyDescent="0.15">
      <c r="C160" s="214"/>
      <c r="D160" s="647"/>
      <c r="E160" s="650"/>
      <c r="F160" s="652"/>
      <c r="G160" s="653"/>
      <c r="H160" s="653"/>
      <c r="I160" s="653"/>
      <c r="J160" s="653"/>
      <c r="K160" s="653"/>
      <c r="L160" s="653"/>
      <c r="M160" s="653"/>
      <c r="N160" s="653"/>
      <c r="O160" s="653"/>
      <c r="P160" s="653"/>
      <c r="Q160" s="653"/>
      <c r="R160" s="653"/>
      <c r="S160" s="653"/>
      <c r="T160" s="653"/>
      <c r="U160" s="654"/>
      <c r="V160" s="180"/>
      <c r="W160" s="181"/>
      <c r="X160" s="181"/>
      <c r="Y160" s="181"/>
    </row>
    <row r="161" spans="3:56" ht="13.95"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3.95"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3.95"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3.95"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3.95"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3.95"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3.95"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3.95"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50000000000003"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7.950000000000003" customHeight="1" x14ac:dyDescent="0.15">
      <c r="C170" s="214"/>
      <c r="D170" s="647"/>
      <c r="E170" s="650"/>
      <c r="F170" s="666" t="s">
        <v>262</v>
      </c>
      <c r="G170" s="667"/>
      <c r="H170" s="667"/>
      <c r="I170" s="667"/>
      <c r="J170" s="667"/>
      <c r="K170" s="645">
        <f>+別紙!AA27</f>
        <v>0</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5" customHeight="1" x14ac:dyDescent="0.15">
      <c r="C172" s="214"/>
      <c r="D172" s="647"/>
      <c r="E172" s="650"/>
      <c r="F172" s="652"/>
      <c r="G172" s="653"/>
      <c r="H172" s="653"/>
      <c r="I172" s="653"/>
      <c r="J172" s="653"/>
      <c r="K172" s="653"/>
      <c r="L172" s="653"/>
      <c r="M172" s="653"/>
      <c r="N172" s="653"/>
      <c r="O172" s="653"/>
      <c r="P172" s="653"/>
      <c r="Q172" s="653"/>
      <c r="R172" s="653"/>
      <c r="S172" s="653"/>
      <c r="T172" s="653"/>
      <c r="U172" s="654"/>
      <c r="V172" s="180"/>
      <c r="W172" s="181"/>
      <c r="X172" s="181"/>
      <c r="Y172" s="181"/>
    </row>
    <row r="173" spans="3:56" ht="13.95"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3.95"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3.95"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3.95"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3.95"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3.95"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3.95"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3.95"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5" customHeight="1" x14ac:dyDescent="0.15">
      <c r="C185" s="214"/>
      <c r="D185" s="647"/>
      <c r="E185" s="661"/>
      <c r="F185" s="652"/>
      <c r="G185" s="653"/>
      <c r="H185" s="653"/>
      <c r="I185" s="653"/>
      <c r="J185" s="653"/>
      <c r="K185" s="653"/>
      <c r="L185" s="653"/>
      <c r="M185" s="653"/>
      <c r="N185" s="653"/>
      <c r="O185" s="653"/>
      <c r="P185" s="653"/>
      <c r="Q185" s="653"/>
      <c r="R185" s="653"/>
      <c r="S185" s="653"/>
      <c r="T185" s="653"/>
      <c r="U185" s="654"/>
      <c r="V185" s="180"/>
      <c r="W185" s="181"/>
      <c r="X185" s="181"/>
      <c r="Y185" s="181"/>
    </row>
    <row r="186" spans="3:55" ht="13.95"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3.95"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3.95"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3.95"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3.95"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3.95"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3.95"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3.95"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5" customHeight="1" x14ac:dyDescent="0.15">
      <c r="C197" s="214"/>
      <c r="D197" s="647"/>
      <c r="E197" s="650"/>
      <c r="F197" s="652"/>
      <c r="G197" s="653"/>
      <c r="H197" s="653"/>
      <c r="I197" s="653"/>
      <c r="J197" s="653"/>
      <c r="K197" s="653"/>
      <c r="L197" s="653"/>
      <c r="M197" s="653"/>
      <c r="N197" s="653"/>
      <c r="O197" s="653"/>
      <c r="P197" s="653"/>
      <c r="Q197" s="653"/>
      <c r="R197" s="653"/>
      <c r="S197" s="653"/>
      <c r="T197" s="653"/>
      <c r="U197" s="654"/>
      <c r="V197" s="180"/>
      <c r="W197" s="181"/>
      <c r="X197" s="181"/>
      <c r="Y197" s="181"/>
    </row>
    <row r="198" spans="3:27" ht="13.95"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3.95"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3.95"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3.95"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3.95"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3.95"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3.95"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3.95" customHeight="1" x14ac:dyDescent="0.15">
      <c r="C205" s="216"/>
      <c r="D205" s="648"/>
      <c r="E205" s="651"/>
      <c r="F205" s="655"/>
      <c r="G205" s="656"/>
      <c r="H205" s="656"/>
      <c r="I205" s="656"/>
      <c r="J205" s="656"/>
      <c r="K205" s="656"/>
      <c r="L205" s="656"/>
      <c r="M205" s="656"/>
      <c r="N205" s="656"/>
      <c r="O205" s="656"/>
      <c r="P205" s="656"/>
      <c r="Q205" s="656"/>
      <c r="R205" s="656"/>
      <c r="S205" s="656"/>
      <c r="T205" s="656"/>
      <c r="U205" s="657"/>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2" customHeight="1" x14ac:dyDescent="0.15">
      <c r="C208" s="214"/>
      <c r="D208" s="647"/>
      <c r="E208" s="650"/>
      <c r="F208" s="668" t="s">
        <v>267</v>
      </c>
      <c r="G208" s="669"/>
      <c r="H208" s="669"/>
      <c r="I208" s="669"/>
      <c r="J208" s="669"/>
      <c r="K208" s="645">
        <f>+別紙!AA14</f>
        <v>144.6</v>
      </c>
      <c r="L208" s="645"/>
      <c r="M208" s="645"/>
      <c r="N208" s="645"/>
      <c r="O208" s="645"/>
      <c r="P208" s="217" t="s">
        <v>13</v>
      </c>
      <c r="Q208" s="670" t="s">
        <v>365</v>
      </c>
      <c r="R208" s="671"/>
      <c r="S208" s="671"/>
      <c r="T208" s="671"/>
      <c r="U208" s="672"/>
      <c r="V208" s="180"/>
      <c r="W208" s="181"/>
      <c r="X208" s="181"/>
      <c r="Y208" s="181"/>
    </row>
    <row r="209" spans="3:26" ht="43.2" customHeight="1" x14ac:dyDescent="0.15">
      <c r="C209" s="214"/>
      <c r="D209" s="647"/>
      <c r="E209" s="650"/>
      <c r="F209" s="328"/>
      <c r="G209" s="658" t="s">
        <v>223</v>
      </c>
      <c r="H209" s="659"/>
      <c r="I209" s="659"/>
      <c r="J209" s="659"/>
      <c r="K209" s="645" t="str">
        <f>+別紙!AA15</f>
        <v>0</v>
      </c>
      <c r="L209" s="645"/>
      <c r="M209" s="645"/>
      <c r="N209" s="645"/>
      <c r="O209" s="645"/>
      <c r="P209" s="578" t="s">
        <v>13</v>
      </c>
      <c r="Q209" s="673"/>
      <c r="R209" s="674"/>
      <c r="S209" s="674"/>
      <c r="T209" s="674"/>
      <c r="U209" s="675"/>
      <c r="V209" s="180"/>
      <c r="W209" s="181"/>
      <c r="X209" s="181"/>
      <c r="Y209" s="181"/>
    </row>
    <row r="210" spans="3:26" ht="43.2" customHeight="1" x14ac:dyDescent="0.15">
      <c r="C210" s="214"/>
      <c r="D210" s="647"/>
      <c r="E210" s="650"/>
      <c r="F210" s="328"/>
      <c r="G210" s="658" t="s">
        <v>224</v>
      </c>
      <c r="H210" s="659"/>
      <c r="I210" s="659"/>
      <c r="J210" s="659"/>
      <c r="K210" s="645">
        <f>+別紙!AA16</f>
        <v>143.6</v>
      </c>
      <c r="L210" s="645"/>
      <c r="M210" s="645"/>
      <c r="N210" s="645"/>
      <c r="O210" s="645"/>
      <c r="P210" s="578" t="s">
        <v>13</v>
      </c>
      <c r="Q210" s="673"/>
      <c r="R210" s="674"/>
      <c r="S210" s="674"/>
      <c r="T210" s="674"/>
      <c r="U210" s="675"/>
      <c r="V210" s="180"/>
      <c r="W210" s="181"/>
      <c r="X210" s="181"/>
      <c r="Y210" s="181"/>
    </row>
    <row r="211" spans="3:26" ht="43.2"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2"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3.95"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5" customHeight="1" x14ac:dyDescent="0.15">
      <c r="C214" s="214"/>
      <c r="D214" s="647"/>
      <c r="E214" s="650"/>
      <c r="F214" s="652"/>
      <c r="G214" s="653"/>
      <c r="H214" s="653"/>
      <c r="I214" s="653"/>
      <c r="J214" s="653"/>
      <c r="K214" s="653"/>
      <c r="L214" s="653"/>
      <c r="M214" s="653"/>
      <c r="N214" s="653"/>
      <c r="O214" s="653"/>
      <c r="P214" s="653"/>
      <c r="Q214" s="653"/>
      <c r="R214" s="653"/>
      <c r="S214" s="653"/>
      <c r="T214" s="653"/>
      <c r="U214" s="654"/>
      <c r="V214" s="180"/>
      <c r="W214" s="181"/>
      <c r="X214" s="181"/>
      <c r="Y214" s="181"/>
    </row>
    <row r="215" spans="3:26" ht="13.95"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3.95"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3.95"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3.95"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3.95"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3.95"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3.95"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3.95"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144.6</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0</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143.6</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3.95"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5" customHeight="1" x14ac:dyDescent="0.15">
      <c r="C231" s="214"/>
      <c r="D231" s="647"/>
      <c r="E231" s="650"/>
      <c r="F231" s="652"/>
      <c r="G231" s="653"/>
      <c r="H231" s="653"/>
      <c r="I231" s="653"/>
      <c r="J231" s="653"/>
      <c r="K231" s="653"/>
      <c r="L231" s="653"/>
      <c r="M231" s="653"/>
      <c r="N231" s="653"/>
      <c r="O231" s="653"/>
      <c r="P231" s="653"/>
      <c r="Q231" s="653"/>
      <c r="R231" s="653"/>
      <c r="S231" s="653"/>
      <c r="T231" s="653"/>
      <c r="U231" s="654"/>
      <c r="V231" s="180"/>
      <c r="W231" s="181"/>
      <c r="X231" s="181"/>
      <c r="Y231" s="181"/>
    </row>
    <row r="232" spans="3:56" ht="13.95"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3.95"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3.95"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3.95"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3.95"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3.95"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3.95"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3.95"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19.95"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95"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2"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0.950000000000003"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50000000000003"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2"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50000000000003"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2"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2"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2"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2"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2"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2"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2"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2"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2"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2"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2"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2"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2"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2"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2" x14ac:dyDescent="0.15">
      <c r="W278" s="409" t="s">
        <v>128</v>
      </c>
      <c r="X278" s="411"/>
      <c r="Y278" s="411"/>
    </row>
    <row r="279" spans="3:25" ht="13.2" x14ac:dyDescent="0.15">
      <c r="W279" s="409" t="s">
        <v>129</v>
      </c>
      <c r="X279" s="411"/>
      <c r="Y279" s="411"/>
    </row>
    <row r="280" spans="3:25" ht="13.2" x14ac:dyDescent="0.15">
      <c r="W280" s="409" t="s">
        <v>130</v>
      </c>
      <c r="X280" s="411"/>
      <c r="Y280" s="411"/>
    </row>
    <row r="281" spans="3:25" ht="13.2" x14ac:dyDescent="0.15">
      <c r="W281" s="409" t="s">
        <v>131</v>
      </c>
      <c r="X281" s="411"/>
      <c r="Y281" s="411"/>
    </row>
    <row r="282" spans="3:25" ht="13.2" x14ac:dyDescent="0.15">
      <c r="W282" s="409" t="s">
        <v>132</v>
      </c>
      <c r="X282" s="411"/>
      <c r="Y282" s="411"/>
    </row>
    <row r="283" spans="3:25" ht="13.2" x14ac:dyDescent="0.15">
      <c r="W283" s="409" t="s">
        <v>125</v>
      </c>
      <c r="X283" s="411"/>
      <c r="Y283" s="411"/>
    </row>
    <row r="284" spans="3:25" ht="13.2" x14ac:dyDescent="0.15">
      <c r="W284" s="409" t="s">
        <v>133</v>
      </c>
      <c r="X284" s="411"/>
      <c r="Y284" s="411"/>
    </row>
    <row r="285" spans="3:25" ht="13.2" x14ac:dyDescent="0.15">
      <c r="W285" s="409" t="s">
        <v>134</v>
      </c>
      <c r="X285" s="411"/>
      <c r="Y285" s="411"/>
    </row>
    <row r="286" spans="3:25" ht="13.2" x14ac:dyDescent="0.15">
      <c r="W286" s="409" t="s">
        <v>135</v>
      </c>
      <c r="X286" s="411"/>
      <c r="Y286" s="411"/>
    </row>
    <row r="287" spans="3:25" ht="13.2" x14ac:dyDescent="0.15">
      <c r="W287" s="409" t="s">
        <v>136</v>
      </c>
      <c r="X287" s="411"/>
      <c r="Y287" s="411"/>
    </row>
    <row r="288" spans="3:25" ht="13.2" x14ac:dyDescent="0.15">
      <c r="W288" s="409" t="s">
        <v>137</v>
      </c>
      <c r="X288" s="411"/>
      <c r="Y288" s="411"/>
    </row>
    <row r="289" spans="23:25" ht="13.2" x14ac:dyDescent="0.15">
      <c r="W289" s="409" t="s">
        <v>138</v>
      </c>
      <c r="X289" s="411"/>
      <c r="Y289" s="411"/>
    </row>
    <row r="290" spans="23:25" ht="13.2" x14ac:dyDescent="0.15">
      <c r="W290" s="409" t="s">
        <v>139</v>
      </c>
      <c r="X290" s="411"/>
      <c r="Y290" s="411"/>
    </row>
    <row r="291" spans="23:25" ht="13.2" x14ac:dyDescent="0.15">
      <c r="W291" s="409" t="s">
        <v>140</v>
      </c>
      <c r="X291" s="411"/>
      <c r="Y291" s="411"/>
    </row>
    <row r="292" spans="23:25" ht="13.2" x14ac:dyDescent="0.15">
      <c r="W292" s="409" t="s">
        <v>141</v>
      </c>
      <c r="X292" s="411"/>
      <c r="Y292" s="411"/>
    </row>
    <row r="293" spans="23:25" ht="13.2" x14ac:dyDescent="0.15">
      <c r="W293" s="409" t="s">
        <v>142</v>
      </c>
      <c r="X293" s="411"/>
      <c r="Y293" s="411"/>
    </row>
    <row r="294" spans="23:25" ht="13.2" x14ac:dyDescent="0.15">
      <c r="W294" s="409" t="s">
        <v>143</v>
      </c>
      <c r="X294" s="411"/>
      <c r="Y294" s="411"/>
    </row>
    <row r="295" spans="23:25" ht="13.2" x14ac:dyDescent="0.15">
      <c r="W295" s="409" t="s">
        <v>126</v>
      </c>
      <c r="X295" s="411"/>
      <c r="Y295" s="411"/>
    </row>
    <row r="296" spans="23:25" ht="13.2" x14ac:dyDescent="0.15">
      <c r="W296" s="409" t="s">
        <v>144</v>
      </c>
      <c r="X296" s="411"/>
      <c r="Y296" s="411"/>
    </row>
    <row r="297" spans="23:25" ht="13.2" x14ac:dyDescent="0.15">
      <c r="W297" s="409" t="s">
        <v>145</v>
      </c>
      <c r="X297" s="411"/>
      <c r="Y297" s="411"/>
    </row>
    <row r="298" spans="23:25" ht="13.2" x14ac:dyDescent="0.15">
      <c r="W298" s="409" t="s">
        <v>146</v>
      </c>
      <c r="X298" s="411"/>
      <c r="Y298" s="411"/>
    </row>
    <row r="299" spans="23:25" ht="13.2" x14ac:dyDescent="0.15">
      <c r="W299" s="409" t="s">
        <v>147</v>
      </c>
      <c r="X299" s="411"/>
      <c r="Y299" s="411"/>
    </row>
    <row r="300" spans="23:25" ht="13.2" x14ac:dyDescent="0.15">
      <c r="W300" s="409" t="s">
        <v>148</v>
      </c>
      <c r="X300" s="411"/>
      <c r="Y300" s="411"/>
    </row>
    <row r="301" spans="23:25" ht="13.2" x14ac:dyDescent="0.15">
      <c r="W301" s="409" t="s">
        <v>149</v>
      </c>
      <c r="X301" s="411"/>
      <c r="Y301" s="411"/>
    </row>
    <row r="302" spans="23:25" ht="13.2" x14ac:dyDescent="0.2">
      <c r="W302" s="412" t="s">
        <v>150</v>
      </c>
      <c r="X302" s="411"/>
      <c r="Y302" s="411"/>
    </row>
    <row r="303" spans="23:25" ht="13.2" x14ac:dyDescent="0.2">
      <c r="W303" s="412" t="s">
        <v>151</v>
      </c>
      <c r="X303" s="411"/>
      <c r="Y303" s="411"/>
    </row>
    <row r="304" spans="23:25" ht="13.2" x14ac:dyDescent="0.2">
      <c r="W304" s="412" t="s">
        <v>152</v>
      </c>
      <c r="X304" s="411"/>
      <c r="Y304" s="411"/>
    </row>
    <row r="305" spans="23:25" ht="13.2" x14ac:dyDescent="0.2">
      <c r="W305" s="412" t="s">
        <v>153</v>
      </c>
      <c r="X305" s="411"/>
      <c r="Y305" s="411"/>
    </row>
    <row r="306" spans="23:25" ht="13.2" x14ac:dyDescent="0.2">
      <c r="W306" s="412" t="s">
        <v>154</v>
      </c>
      <c r="X306" s="411"/>
      <c r="Y306" s="411"/>
    </row>
    <row r="307" spans="23:25" ht="13.2" x14ac:dyDescent="0.2">
      <c r="W307" s="412" t="s">
        <v>155</v>
      </c>
      <c r="X307" s="411"/>
      <c r="Y307" s="411"/>
    </row>
    <row r="308" spans="23:25" ht="13.2" x14ac:dyDescent="0.2">
      <c r="W308" s="412" t="s">
        <v>401</v>
      </c>
      <c r="X308" s="411"/>
      <c r="Y308" s="411"/>
    </row>
    <row r="309" spans="23:25" ht="13.2" x14ac:dyDescent="0.2">
      <c r="W309" s="412" t="s">
        <v>400</v>
      </c>
      <c r="X309" s="411"/>
      <c r="Y309" s="411"/>
    </row>
    <row r="310" spans="23:25" ht="13.2" x14ac:dyDescent="0.2">
      <c r="W310" s="412" t="s">
        <v>399</v>
      </c>
      <c r="X310" s="411"/>
      <c r="Y310" s="411"/>
    </row>
    <row r="311" spans="23:25" ht="13.2"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topLeftCell="A25"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v>0</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22"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0.1</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0.1</v>
      </c>
      <c r="P27" s="881"/>
      <c r="Q27" s="881"/>
      <c r="R27" s="881"/>
      <c r="S27" s="59" t="s">
        <v>38</v>
      </c>
      <c r="T27" s="80"/>
      <c r="U27" s="80"/>
      <c r="X27" s="78" t="s">
        <v>39</v>
      </c>
      <c r="Y27" s="81"/>
      <c r="AG27" s="68"/>
      <c r="AH27" s="68"/>
      <c r="AI27" s="68"/>
      <c r="AJ27" s="68"/>
      <c r="AK27" s="831">
        <f>+AG18+O27</f>
        <v>0.1</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v>0.1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0.1</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0.1</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2" workbookViewId="0">
      <selection activeCell="Q34" sqref="Q34"/>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1.1000000000000001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1.1000000000000001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0.1</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1.1000000000000001</v>
      </c>
      <c r="P27" s="881"/>
      <c r="Q27" s="881"/>
      <c r="R27" s="881"/>
      <c r="S27" s="59" t="s">
        <v>38</v>
      </c>
      <c r="T27" s="80"/>
      <c r="U27" s="80"/>
      <c r="X27" s="78" t="s">
        <v>39</v>
      </c>
      <c r="Y27" s="81"/>
      <c r="AG27" s="68"/>
      <c r="AH27" s="68"/>
      <c r="AI27" s="68"/>
      <c r="AJ27" s="68"/>
      <c r="AK27" s="831">
        <f>+AG18+O27</f>
        <v>1.1000000000000001</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v>0.1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1.1000000000000001</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0.1</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v>1</v>
      </c>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9" zoomScaleNormal="10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49" width="9" style="55"/>
    <col min="50" max="50" width="49.77734375" style="55" bestFit="1" customWidth="1"/>
    <col min="51" max="52" width="9" style="55"/>
    <col min="53" max="53" width="54.44140625" style="55" bestFit="1" customWidth="1"/>
    <col min="54" max="54" width="13" style="55" bestFit="1" customWidth="1"/>
    <col min="55" max="55" width="24.33203125" style="55" bestFit="1" customWidth="1"/>
    <col min="56" max="57" width="9" style="55"/>
    <col min="58" max="58" width="16.21875" style="55" customWidth="1"/>
    <col min="59" max="16384" width="9" style="55"/>
  </cols>
  <sheetData>
    <row r="1" spans="2:48" ht="27" customHeight="1" x14ac:dyDescent="0.15">
      <c r="F1" s="54"/>
      <c r="R1" s="102" t="s">
        <v>95</v>
      </c>
      <c r="S1" s="102" t="s">
        <v>352</v>
      </c>
    </row>
    <row r="2" spans="2:48" ht="12" customHeight="1" thickBot="1" x14ac:dyDescent="0.25">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2" customHeight="1" x14ac:dyDescent="0.2">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3.8" thickBot="1" x14ac:dyDescent="0.25">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2">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下水道河川局南部水再生センター</v>
      </c>
      <c r="AF5" s="896"/>
      <c r="AG5" s="896"/>
      <c r="AH5" s="896"/>
      <c r="AI5" s="896"/>
      <c r="AJ5" s="896"/>
      <c r="AK5" s="896"/>
      <c r="AL5" s="896"/>
      <c r="AM5" s="896"/>
      <c r="AN5" s="896"/>
      <c r="AO5" s="896"/>
      <c r="AP5" s="896"/>
      <c r="AQ5" s="896"/>
      <c r="AR5" s="896"/>
      <c r="AS5" s="896"/>
      <c r="AT5" s="896"/>
      <c r="AU5" s="896"/>
    </row>
    <row r="6" spans="2:48" ht="24.75" customHeight="1" thickBot="1" x14ac:dyDescent="0.25">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2" customHeight="1" thickBot="1" x14ac:dyDescent="0.25">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5">
      <c r="F12" s="911">
        <f>+ROUND(O12,1)+ROUND(O15,1)+ROUND(O18,1)+ROUND(O24,1)+O27-ROUND(F15,1)</f>
        <v>0</v>
      </c>
      <c r="G12" s="912"/>
      <c r="H12" s="67" t="s">
        <v>313</v>
      </c>
      <c r="I12" s="68"/>
      <c r="J12" s="69"/>
      <c r="K12" s="68"/>
      <c r="L12" s="874"/>
      <c r="M12" s="70"/>
      <c r="O12" s="818"/>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5">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2" x14ac:dyDescent="0.2">
      <c r="H42" s="85"/>
      <c r="I42" s="85"/>
      <c r="J42" s="85"/>
      <c r="Q42" s="85"/>
      <c r="R42" s="85"/>
      <c r="S42" s="85"/>
      <c r="AP42" s="68"/>
      <c r="AQ42" s="68"/>
      <c r="AR42" s="146"/>
      <c r="AS42" s="80"/>
      <c r="AX42" s="86"/>
      <c r="AY42" s="86"/>
      <c r="AZ42" s="86"/>
      <c r="BA42" s="86"/>
      <c r="BB42" s="86"/>
      <c r="BC42" s="86"/>
    </row>
    <row r="43" spans="2:61" x14ac:dyDescent="0.2">
      <c r="H43" s="85"/>
      <c r="I43" s="85"/>
      <c r="J43" s="85"/>
      <c r="Q43" s="85"/>
      <c r="R43" s="85"/>
      <c r="S43" s="85"/>
      <c r="AV43" s="85"/>
    </row>
    <row r="44" spans="2:61" x14ac:dyDescent="0.2">
      <c r="H44" s="85"/>
      <c r="I44" s="85"/>
      <c r="J44" s="85"/>
      <c r="Q44" s="85"/>
      <c r="R44" s="85"/>
      <c r="S44" s="85"/>
      <c r="AV44" s="85"/>
    </row>
    <row r="45" spans="2:61" ht="13.2" x14ac:dyDescent="0.2">
      <c r="H45" s="85"/>
      <c r="I45" s="85"/>
      <c r="J45" s="85"/>
      <c r="Q45" s="85"/>
      <c r="R45" s="85"/>
      <c r="S45" s="85"/>
      <c r="AX45" s="86"/>
      <c r="AY45" s="86"/>
      <c r="AZ45" s="86"/>
      <c r="BA45" s="86"/>
      <c r="BB45" s="86"/>
      <c r="BC45" s="86"/>
    </row>
    <row r="46" spans="2:61" ht="13.2" x14ac:dyDescent="0.2">
      <c r="H46" s="85"/>
      <c r="I46" s="85"/>
      <c r="J46" s="85"/>
      <c r="Q46" s="85"/>
      <c r="R46" s="85"/>
      <c r="S46" s="85"/>
      <c r="AX46" s="86"/>
      <c r="AY46" s="86"/>
      <c r="AZ46" s="86"/>
      <c r="BA46" s="86"/>
      <c r="BB46" s="86"/>
      <c r="BC46" s="86"/>
    </row>
    <row r="47" spans="2:61" ht="13.2"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95</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abSelected="1" topLeftCell="D13" zoomScale="80" zoomScaleNormal="80" workbookViewId="0">
      <selection activeCell="Z29" sqref="Z29:AD29"/>
    </sheetView>
  </sheetViews>
  <sheetFormatPr defaultColWidth="9" defaultRowHeight="10.8" x14ac:dyDescent="0.2"/>
  <cols>
    <col min="1" max="1" width="2.44140625" style="12" customWidth="1"/>
    <col min="2" max="3" width="3.77734375" style="12" customWidth="1"/>
    <col min="4" max="4" width="4.44140625" style="12" customWidth="1"/>
    <col min="5" max="5" width="3.77734375" style="12" customWidth="1"/>
    <col min="6" max="6" width="40.77734375" style="12" customWidth="1"/>
    <col min="7" max="7" width="9.77734375" style="12" customWidth="1"/>
    <col min="8" max="8" width="10.33203125" style="12" customWidth="1"/>
    <col min="9" max="26" width="9.77734375" style="12" customWidth="1"/>
    <col min="27" max="27" width="11.77734375" style="12" customWidth="1"/>
    <col min="28" max="16384" width="9" style="12"/>
  </cols>
  <sheetData>
    <row r="1" spans="2:27" ht="21" x14ac:dyDescent="0.25">
      <c r="C1" s="23" t="s">
        <v>381</v>
      </c>
      <c r="D1" s="23"/>
      <c r="E1" s="23"/>
    </row>
    <row r="2" spans="2:27" ht="22.5" customHeight="1" x14ac:dyDescent="0.2">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2">
      <c r="B4" s="943"/>
      <c r="C4" s="943"/>
      <c r="D4" s="943"/>
      <c r="E4" s="943"/>
      <c r="F4" s="943"/>
      <c r="G4" s="129"/>
      <c r="H4" s="129"/>
      <c r="I4" s="129"/>
      <c r="J4" s="129"/>
      <c r="K4" s="129"/>
      <c r="Y4" s="947" t="s">
        <v>355</v>
      </c>
      <c r="Z4" s="131" t="s">
        <v>114</v>
      </c>
      <c r="AA4" s="132" t="s">
        <v>115</v>
      </c>
    </row>
    <row r="5" spans="2:27" ht="14.1" customHeight="1" thickBot="1" x14ac:dyDescent="0.25">
      <c r="C5" s="129"/>
      <c r="D5" s="129"/>
      <c r="E5" s="129"/>
      <c r="F5" s="129"/>
      <c r="G5" s="129"/>
      <c r="H5" s="129"/>
      <c r="I5" s="129"/>
      <c r="J5" s="129"/>
      <c r="K5" s="129"/>
      <c r="Y5" s="948"/>
      <c r="Z5" s="133" t="str">
        <f>+表紙!Q29</f>
        <v>〇</v>
      </c>
      <c r="AA5" s="134" t="str">
        <f>+表紙!T29</f>
        <v/>
      </c>
    </row>
    <row r="6" spans="2:27" s="24" customFormat="1" ht="15" customHeight="1" thickBot="1" x14ac:dyDescent="0.25">
      <c r="B6" s="184" t="s">
        <v>101</v>
      </c>
      <c r="C6" s="184"/>
      <c r="D6" s="184"/>
      <c r="E6" s="184"/>
      <c r="F6" s="184"/>
      <c r="G6" s="184"/>
      <c r="H6" s="184"/>
      <c r="I6" s="184"/>
      <c r="J6" s="184"/>
      <c r="K6" s="184"/>
      <c r="L6" s="104"/>
      <c r="M6" s="944"/>
      <c r="N6" s="944"/>
      <c r="O6" s="104" t="s">
        <v>99</v>
      </c>
      <c r="P6" s="949" t="str">
        <f>+表紙!F48</f>
        <v>下水道河川局南部水再生センター</v>
      </c>
      <c r="Q6" s="949"/>
      <c r="R6" s="949"/>
      <c r="S6" s="949"/>
      <c r="T6" s="949"/>
      <c r="U6" s="949"/>
      <c r="V6" s="944"/>
      <c r="W6" s="944"/>
      <c r="X6" s="944"/>
      <c r="Y6" s="944"/>
      <c r="Z6" s="944"/>
      <c r="AA6" s="223" t="s">
        <v>98</v>
      </c>
    </row>
    <row r="7" spans="2:27" s="13" customFormat="1" ht="14.4" x14ac:dyDescent="0.2">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5" customHeight="1" thickBot="1" x14ac:dyDescent="0.25">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2">
      <c r="B9" s="185"/>
      <c r="C9" s="945" t="s">
        <v>230</v>
      </c>
      <c r="D9" s="945"/>
      <c r="E9" s="945"/>
      <c r="F9" s="946"/>
      <c r="G9" s="507">
        <f>IF(OR(ｱ.燃え殻!F24&gt;0,ｱ.燃え殻!F24&lt;0),ｱ.燃え殻!F24,IF(G$19&gt;0,"0",0))</f>
        <v>0</v>
      </c>
      <c r="H9" s="507">
        <f>IF(OR(ｲ.汚泥!F24&gt;0,ｲ.汚泥!F24&lt;0),ｲ.汚泥!F24,IF(H$19&gt;0,"0",0))</f>
        <v>524136.4</v>
      </c>
      <c r="I9" s="507">
        <f>IF(OR(ｳ.廃油!F24&gt;0,ｳ.廃油!F24&lt;0),ｳ.廃油!F24,IF(I$19&gt;0,"0",0))</f>
        <v>3.3</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3.1</v>
      </c>
      <c r="M9" s="507">
        <f>IF(OR(ｷ.紙くず!F24&gt;0,ｷ.紙くず!F24&lt;0),ｷ.紙くず!F24,IF(M$19&gt;0,"0",0))</f>
        <v>0</v>
      </c>
      <c r="N9" s="507">
        <f>IF(OR(ｸ.木くず!F24&gt;0,ｸ.木くず!F24&lt;0),ｸ.木くず!F24,IF(N$19&gt;0,"0",0))</f>
        <v>0.6</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0.1</v>
      </c>
      <c r="T9" s="507">
        <f>IF(OR(ｾ.ｶﾞﾗｽ･ｺﾝｸﾘ･陶磁器くず!F24&gt;0,ｾ.ｶﾞﾗｽ･ｺﾝｸﾘ･陶磁器くず!F24&lt;0),ｾ.ｶﾞﾗｽ･ｺﾝｸﾘ･陶磁器くず!F24,IF(T$19&gt;0,"0",0))</f>
        <v>1.1000000000000001</v>
      </c>
      <c r="U9" s="507">
        <f>IF(OR(ｿ.鉱さい!F24&gt;0,ｿ.鉱さい!F24&lt;0),ｿ.鉱さい!F24,IF(U$19&gt;0,"0",0))</f>
        <v>0</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524144.59999999992</v>
      </c>
    </row>
    <row r="10" spans="2:27" ht="24" customHeight="1" x14ac:dyDescent="0.2">
      <c r="B10" s="188" t="s">
        <v>393</v>
      </c>
      <c r="C10" s="939" t="s">
        <v>294</v>
      </c>
      <c r="D10" s="939"/>
      <c r="E10" s="939"/>
      <c r="F10" s="940"/>
      <c r="G10" s="510">
        <f>IF(OR(ｱ.燃え殻!F25&gt;0,ｱ.燃え殻!F25&lt;0),ｱ.燃え殻!F25,IF(G$19&gt;0,"0",0))</f>
        <v>0</v>
      </c>
      <c r="H10" s="510" t="str">
        <f>IF(OR(ｲ.汚泥!F25&gt;0,ｲ.汚泥!F25&lt;0),ｲ.汚泥!F25,IF(H$19&gt;0,"0",0))</f>
        <v>0</v>
      </c>
      <c r="I10" s="510" t="str">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t="str">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2">
      <c r="B11" s="188" t="s">
        <v>394</v>
      </c>
      <c r="C11" s="941" t="s">
        <v>295</v>
      </c>
      <c r="D11" s="941"/>
      <c r="E11" s="941"/>
      <c r="F11" s="942"/>
      <c r="G11" s="513">
        <f>IF(OR(ｱ.燃え殻!F26&gt;0,ｱ.燃え殻!F26&lt;0),ｱ.燃え殻!F26,IF(G$19&gt;0,"0",0))</f>
        <v>0</v>
      </c>
      <c r="H11" s="513" t="str">
        <f>IF(OR(ｲ.汚泥!F26&gt;0,ｲ.汚泥!F26&lt;0),ｲ.汚泥!F26,IF(H$19&gt;0,"0",0))</f>
        <v>0</v>
      </c>
      <c r="I11" s="513" t="str">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t="str">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2">
      <c r="B12" s="188">
        <v>5</v>
      </c>
      <c r="C12" s="941" t="s">
        <v>296</v>
      </c>
      <c r="D12" s="941"/>
      <c r="E12" s="941"/>
      <c r="F12" s="942"/>
      <c r="G12" s="513">
        <f>IF(OR(ｱ.燃え殻!F27&gt;0,ｱ.燃え殻!F27&lt;0),ｱ.燃え殻!F27,IF(G$19&gt;0,"0",0))</f>
        <v>0</v>
      </c>
      <c r="H12" s="513" t="str">
        <f>IF(OR(ｲ.汚泥!F27&gt;0,ｲ.汚泥!F27&lt;0),ｲ.汚泥!F27,IF(H$19&gt;0,"0",0))</f>
        <v>0</v>
      </c>
      <c r="I12" s="513" t="str">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t="str">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t="str">
        <f t="shared" si="0"/>
        <v>0</v>
      </c>
    </row>
    <row r="13" spans="2:27" ht="24" customHeight="1" x14ac:dyDescent="0.2">
      <c r="B13" s="188" t="s">
        <v>226</v>
      </c>
      <c r="C13" s="971" t="s">
        <v>297</v>
      </c>
      <c r="D13" s="964"/>
      <c r="E13" s="964"/>
      <c r="F13" s="965"/>
      <c r="G13" s="513">
        <f>IF(OR(ｱ.燃え殻!F28&gt;0,ｱ.燃え殻!F28&lt;0),ｱ.燃え殻!F28,IF(G$19&gt;0,"0",0))</f>
        <v>0</v>
      </c>
      <c r="H13" s="513" t="str">
        <f>IF(OR(ｲ.汚泥!F28&gt;0,ｲ.汚泥!F28&lt;0),ｲ.汚泥!F28,IF(H$19&gt;0,"0",0))</f>
        <v>0</v>
      </c>
      <c r="I13" s="513" t="str">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t="str">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2">
      <c r="B14" s="188" t="s">
        <v>227</v>
      </c>
      <c r="C14" s="941" t="s">
        <v>298</v>
      </c>
      <c r="D14" s="941"/>
      <c r="E14" s="941"/>
      <c r="F14" s="942"/>
      <c r="G14" s="513">
        <f>IF(OR(ｱ.燃え殻!F29&gt;0,ｱ.燃え殻!F29&lt;0),ｱ.燃え殻!F29,IF(G$19&gt;0,"0",0))</f>
        <v>0</v>
      </c>
      <c r="H14" s="513">
        <f>IF(OR(ｲ.汚泥!F29&gt;0,ｲ.汚泥!F29&lt;0),ｲ.汚泥!F29,IF(H$19&gt;0,"0",0))</f>
        <v>136.4</v>
      </c>
      <c r="I14" s="513">
        <f>IF(OR(ｳ.廃油!F29&gt;0,ｳ.廃油!F29&lt;0),ｳ.廃油!F29,IF(I$19&gt;0,"0",0))</f>
        <v>3.3</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3.1</v>
      </c>
      <c r="M14" s="513">
        <f>IF(OR(ｷ.紙くず!F29&gt;0,ｷ.紙くず!F29&lt;0),ｷ.紙くず!F29,IF(M$19&gt;0,"0",0))</f>
        <v>0</v>
      </c>
      <c r="N14" s="513">
        <f>IF(OR(ｸ.木くず!F29&gt;0,ｸ.木くず!F29&lt;0),ｸ.木くず!F29,IF(N$19&gt;0,"0",0))</f>
        <v>0.6</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0.1</v>
      </c>
      <c r="T14" s="513">
        <f>IF(OR(ｾ.ｶﾞﾗｽ･ｺﾝｸﾘ･陶磁器くず!F29&gt;0,ｾ.ｶﾞﾗｽ･ｺﾝｸﾘ･陶磁器くず!F29&lt;0),ｾ.ｶﾞﾗｽ･ｺﾝｸﾘ･陶磁器くず!F29,IF(T$19&gt;0,"0",0))</f>
        <v>1.1000000000000001</v>
      </c>
      <c r="U14" s="513">
        <f>IF(OR(ｿ.鉱さい!F29&gt;0,ｿ.鉱さい!F29&lt;0),ｿ.鉱さい!F29,IF(U$19&gt;0,"0",0))</f>
        <v>0</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144.6</v>
      </c>
    </row>
    <row r="15" spans="2:27" ht="24" customHeight="1" x14ac:dyDescent="0.2">
      <c r="B15" s="188" t="s">
        <v>228</v>
      </c>
      <c r="C15" s="941" t="s">
        <v>299</v>
      </c>
      <c r="D15" s="941"/>
      <c r="E15" s="941"/>
      <c r="F15" s="942"/>
      <c r="G15" s="513">
        <f>IF(OR(ｱ.燃え殻!F30&gt;0,ｱ.燃え殻!F30&lt;0),ｱ.燃え殻!F30,IF(G$19&gt;0,"0",0))</f>
        <v>0</v>
      </c>
      <c r="H15" s="513" t="str">
        <f>IF(OR(ｲ.汚泥!F30&gt;0,ｲ.汚泥!F30&lt;0),ｲ.汚泥!F30,IF(H$19&gt;0,"0",0))</f>
        <v>0</v>
      </c>
      <c r="I15" s="513" t="str">
        <f>IF(OR(ｳ.廃油!F30&gt;0,ｳ.廃油!F30&lt;0),ｳ.廃油!F30,IF(I$19&gt;0,"0",0))</f>
        <v>0</v>
      </c>
      <c r="J15" s="513">
        <f>IF(OR(ｴ.廃酸!$F30&gt;0,ｴ.廃酸!$F30&lt;0),ｴ.廃酸!F30,IF(J$19&gt;0,"0",0))</f>
        <v>0</v>
      </c>
      <c r="K15" s="513">
        <f>IF(OR(ｵ.廃ｱﾙｶﾘ!$F30&gt;0,ｵ.廃ｱﾙｶﾘ!$F30&lt;0),ｵ.廃ｱﾙｶﾘ!F30,IF(K$19&gt;0,"0",0))</f>
        <v>0</v>
      </c>
      <c r="L15" s="513" t="str">
        <f>IF(OR(ｶ.廃ﾌﾟﾗ類!F30&gt;0,ｶ.廃ﾌﾟﾗ類!F30&lt;0),ｶ.廃ﾌﾟﾗ類!F30,IF(L$19&gt;0,"0",0))</f>
        <v>0</v>
      </c>
      <c r="M15" s="513">
        <f>IF(OR(ｷ.紙くず!F30&gt;0,ｷ.紙くず!F30&lt;0),ｷ.紙くず!F30,IF(M$19&gt;0,"0",0))</f>
        <v>0</v>
      </c>
      <c r="N15" s="513" t="str">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t="str">
        <f>IF(OR(ｾ.ｶﾞﾗｽ･ｺﾝｸﾘ･陶磁器くず!F30&gt;0,ｾ.ｶﾞﾗｽ･ｺﾝｸﾘ･陶磁器くず!F30&lt;0),ｾ.ｶﾞﾗｽ･ｺﾝｸﾘ･陶磁器くず!F30,IF(T$19&gt;0,"0",0))</f>
        <v>0</v>
      </c>
      <c r="U15" s="513">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t="str">
        <f t="shared" si="0"/>
        <v>0</v>
      </c>
    </row>
    <row r="16" spans="2:27" ht="24" customHeight="1" x14ac:dyDescent="0.2">
      <c r="B16" s="188" t="s">
        <v>229</v>
      </c>
      <c r="C16" s="941" t="s">
        <v>300</v>
      </c>
      <c r="D16" s="941"/>
      <c r="E16" s="941"/>
      <c r="F16" s="942"/>
      <c r="G16" s="513">
        <f>IF(OR(ｱ.燃え殻!F31&gt;0,ｱ.燃え殻!F31&lt;0),ｱ.燃え殻!F31,IF(G$19&gt;0,"0",0))</f>
        <v>0</v>
      </c>
      <c r="H16" s="513">
        <f>IF(OR(ｲ.汚泥!F31&gt;0,ｲ.汚泥!F31&lt;0),ｲ.汚泥!F31,IF(H$19&gt;0,"0",0))</f>
        <v>136.4</v>
      </c>
      <c r="I16" s="513">
        <f>IF(OR(ｳ.廃油!F31&gt;0,ｳ.廃油!F31&lt;0),ｳ.廃油!F31,IF(I$19&gt;0,"0",0))</f>
        <v>3.3</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3.1</v>
      </c>
      <c r="M16" s="513">
        <f>IF(OR(ｷ.紙くず!F31&gt;0,ｷ.紙くず!F31&lt;0),ｷ.紙くず!F31,IF(M$19&gt;0,"0",0))</f>
        <v>0</v>
      </c>
      <c r="N16" s="513">
        <f>IF(OR(ｸ.木くず!F31&gt;0,ｸ.木くず!F31&lt;0),ｸ.木くず!F31,IF(N$19&gt;0,"0",0))</f>
        <v>0.6</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0.1</v>
      </c>
      <c r="T16" s="513">
        <f>IF(OR(ｾ.ｶﾞﾗｽ･ｺﾝｸﾘ･陶磁器くず!F31&gt;0,ｾ.ｶﾞﾗｽ･ｺﾝｸﾘ･陶磁器くず!F31&lt;0),ｾ.ｶﾞﾗｽ･ｺﾝｸﾘ･陶磁器くず!F31,IF(T$19&gt;0,"0",0))</f>
        <v>0.1</v>
      </c>
      <c r="U16" s="513">
        <f>IF(OR(ｿ.鉱さい!F31&gt;0,ｿ.鉱さい!F31&lt;0),ｿ.鉱さい!F31,IF(U$19&gt;0,"0",0))</f>
        <v>0</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143.6</v>
      </c>
    </row>
    <row r="17" spans="2:27" ht="24" customHeight="1" x14ac:dyDescent="0.2">
      <c r="B17" s="188"/>
      <c r="C17" s="941" t="s">
        <v>408</v>
      </c>
      <c r="D17" s="941"/>
      <c r="E17" s="941"/>
      <c r="F17" s="942"/>
      <c r="G17" s="513">
        <f>IF(OR(ｱ.燃え殻!F32&gt;0,ｱ.燃え殻!F32&lt;0),ｱ.燃え殻!F32,IF(G$19&gt;0,"0",0))</f>
        <v>0</v>
      </c>
      <c r="H17" s="513" t="str">
        <f>IF(OR(ｲ.汚泥!F32&gt;0,ｲ.汚泥!F32&lt;0),ｲ.汚泥!F32,IF(H$19&gt;0,"0",0))</f>
        <v>0</v>
      </c>
      <c r="I17" s="513" t="str">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t="str">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5">
      <c r="B18" s="189"/>
      <c r="C18" s="237" t="s">
        <v>326</v>
      </c>
      <c r="D18" s="974" t="s">
        <v>428</v>
      </c>
      <c r="E18" s="974"/>
      <c r="F18" s="975"/>
      <c r="G18" s="516">
        <f>IF(OR(ｱ.燃え殻!F33&gt;0,ｱ.燃え殻!F33&lt;0),ｱ.燃え殻!F33,IF(G$19&gt;0,"0",0))</f>
        <v>0</v>
      </c>
      <c r="H18" s="516" t="str">
        <f>IF(OR(ｲ.汚泥!F33&gt;0,ｲ.汚泥!F33&lt;0),ｲ.汚泥!F33,IF(H$19&gt;0,"0",0))</f>
        <v>0</v>
      </c>
      <c r="I18" s="516" t="str">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t="str">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2">
      <c r="B19" s="185"/>
      <c r="C19" s="190" t="s">
        <v>376</v>
      </c>
      <c r="D19" s="956" t="s">
        <v>377</v>
      </c>
      <c r="E19" s="956"/>
      <c r="F19" s="957"/>
      <c r="G19" s="519">
        <f>+G37+G25+G23+G22+G21-G20</f>
        <v>0</v>
      </c>
      <c r="H19" s="519">
        <f t="shared" ref="H19:Z19" si="1">+H37+H25+H23+H22+H21-H20</f>
        <v>524136.4</v>
      </c>
      <c r="I19" s="519">
        <f t="shared" si="1"/>
        <v>3.3</v>
      </c>
      <c r="J19" s="519">
        <f t="shared" si="1"/>
        <v>0</v>
      </c>
      <c r="K19" s="519">
        <f t="shared" si="1"/>
        <v>0</v>
      </c>
      <c r="L19" s="519">
        <f t="shared" si="1"/>
        <v>3.1</v>
      </c>
      <c r="M19" s="519">
        <f t="shared" si="1"/>
        <v>0</v>
      </c>
      <c r="N19" s="519">
        <f t="shared" si="1"/>
        <v>0.6</v>
      </c>
      <c r="O19" s="519">
        <f t="shared" si="1"/>
        <v>0</v>
      </c>
      <c r="P19" s="519">
        <f t="shared" si="1"/>
        <v>0</v>
      </c>
      <c r="Q19" s="519">
        <f t="shared" si="1"/>
        <v>0</v>
      </c>
      <c r="R19" s="519">
        <f t="shared" si="1"/>
        <v>0</v>
      </c>
      <c r="S19" s="519">
        <f t="shared" si="1"/>
        <v>0.1</v>
      </c>
      <c r="T19" s="519">
        <f t="shared" si="1"/>
        <v>1.1000000000000001</v>
      </c>
      <c r="U19" s="519">
        <f t="shared" si="1"/>
        <v>0</v>
      </c>
      <c r="V19" s="519">
        <f t="shared" si="1"/>
        <v>0</v>
      </c>
      <c r="W19" s="519">
        <f t="shared" si="1"/>
        <v>0</v>
      </c>
      <c r="X19" s="519">
        <f t="shared" si="1"/>
        <v>0</v>
      </c>
      <c r="Y19" s="519">
        <f t="shared" si="1"/>
        <v>0</v>
      </c>
      <c r="Z19" s="520">
        <f t="shared" si="1"/>
        <v>0</v>
      </c>
      <c r="AA19" s="521">
        <f t="shared" ref="AA19:AA25" si="2">SUM(G19:Z19)</f>
        <v>524144.59999999992</v>
      </c>
    </row>
    <row r="20" spans="2:27" ht="24" customHeight="1" thickBot="1" x14ac:dyDescent="0.25">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2">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2">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2">
      <c r="B23" s="186"/>
      <c r="C23" s="144"/>
      <c r="D23" s="589" t="s">
        <v>61</v>
      </c>
      <c r="E23" s="978" t="s">
        <v>340</v>
      </c>
      <c r="F23" s="979"/>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2">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2">
      <c r="B25" s="186"/>
      <c r="C25" s="144"/>
      <c r="D25" s="191" t="s">
        <v>89</v>
      </c>
      <c r="E25" s="980" t="s">
        <v>342</v>
      </c>
      <c r="F25" s="981"/>
      <c r="G25" s="532">
        <f>+ｱ.燃え殻!$O$24</f>
        <v>0</v>
      </c>
      <c r="H25" s="532">
        <f>+ｲ.汚泥!$O$24</f>
        <v>524000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524000</v>
      </c>
    </row>
    <row r="26" spans="2:27" ht="24" customHeight="1" x14ac:dyDescent="0.2">
      <c r="B26" s="186"/>
      <c r="C26" s="976" t="s">
        <v>174</v>
      </c>
      <c r="D26" s="582" t="s">
        <v>21</v>
      </c>
      <c r="E26" s="969" t="s">
        <v>343</v>
      </c>
      <c r="F26" s="970"/>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2">
      <c r="B27" s="186"/>
      <c r="C27" s="976"/>
      <c r="D27" s="191" t="s">
        <v>25</v>
      </c>
      <c r="E27" s="969" t="s">
        <v>344</v>
      </c>
      <c r="F27" s="970"/>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2">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2">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5" customHeight="1" x14ac:dyDescent="0.2">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2">
      <c r="B31" s="188" t="s">
        <v>394</v>
      </c>
      <c r="C31" s="977"/>
      <c r="D31" s="143" t="s">
        <v>178</v>
      </c>
      <c r="E31" s="969" t="s">
        <v>348</v>
      </c>
      <c r="F31" s="970"/>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2">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2">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2">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2">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5">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2">
      <c r="B37" s="186"/>
      <c r="C37" s="972" t="s">
        <v>173</v>
      </c>
      <c r="D37" s="143" t="s">
        <v>179</v>
      </c>
      <c r="E37" s="954" t="s">
        <v>234</v>
      </c>
      <c r="F37" s="955"/>
      <c r="G37" s="554">
        <f t="shared" ref="G37:Z37" si="8">+G38+G42</f>
        <v>0</v>
      </c>
      <c r="H37" s="554">
        <f t="shared" si="8"/>
        <v>136.4</v>
      </c>
      <c r="I37" s="554">
        <f t="shared" si="8"/>
        <v>3.3</v>
      </c>
      <c r="J37" s="554">
        <f t="shared" si="8"/>
        <v>0</v>
      </c>
      <c r="K37" s="554">
        <f t="shared" si="8"/>
        <v>0</v>
      </c>
      <c r="L37" s="554">
        <f t="shared" si="8"/>
        <v>3.1</v>
      </c>
      <c r="M37" s="554">
        <f t="shared" si="8"/>
        <v>0</v>
      </c>
      <c r="N37" s="554">
        <f t="shared" si="8"/>
        <v>0.6</v>
      </c>
      <c r="O37" s="554">
        <f t="shared" si="8"/>
        <v>0</v>
      </c>
      <c r="P37" s="554">
        <f t="shared" si="8"/>
        <v>0</v>
      </c>
      <c r="Q37" s="554">
        <f t="shared" si="8"/>
        <v>0</v>
      </c>
      <c r="R37" s="554">
        <f t="shared" si="8"/>
        <v>0</v>
      </c>
      <c r="S37" s="554">
        <f t="shared" si="8"/>
        <v>0.1</v>
      </c>
      <c r="T37" s="554">
        <f t="shared" si="8"/>
        <v>1.1000000000000001</v>
      </c>
      <c r="U37" s="554">
        <f t="shared" si="8"/>
        <v>0</v>
      </c>
      <c r="V37" s="554">
        <f t="shared" si="8"/>
        <v>0</v>
      </c>
      <c r="W37" s="554">
        <f t="shared" si="8"/>
        <v>0</v>
      </c>
      <c r="X37" s="554">
        <f t="shared" si="8"/>
        <v>0</v>
      </c>
      <c r="Y37" s="554">
        <f t="shared" si="8"/>
        <v>0</v>
      </c>
      <c r="Z37" s="555">
        <f t="shared" si="8"/>
        <v>0</v>
      </c>
      <c r="AA37" s="556">
        <f t="shared" si="4"/>
        <v>144.6</v>
      </c>
    </row>
    <row r="38" spans="2:27" ht="24" customHeight="1" x14ac:dyDescent="0.2">
      <c r="B38" s="186"/>
      <c r="C38" s="972"/>
      <c r="D38" s="247"/>
      <c r="E38" s="245" t="s">
        <v>319</v>
      </c>
      <c r="F38" s="585"/>
      <c r="G38" s="545">
        <f t="shared" ref="G38:Z38" si="9">SUM(G39:G41)</f>
        <v>0</v>
      </c>
      <c r="H38" s="545">
        <f t="shared" si="9"/>
        <v>136.4</v>
      </c>
      <c r="I38" s="545">
        <f t="shared" si="9"/>
        <v>3.3</v>
      </c>
      <c r="J38" s="545">
        <f t="shared" si="9"/>
        <v>0</v>
      </c>
      <c r="K38" s="545">
        <f t="shared" si="9"/>
        <v>0</v>
      </c>
      <c r="L38" s="545">
        <f t="shared" si="9"/>
        <v>3.1</v>
      </c>
      <c r="M38" s="545">
        <f t="shared" si="9"/>
        <v>0</v>
      </c>
      <c r="N38" s="545">
        <f t="shared" si="9"/>
        <v>0.6</v>
      </c>
      <c r="O38" s="545">
        <f t="shared" si="9"/>
        <v>0</v>
      </c>
      <c r="P38" s="545">
        <f t="shared" si="9"/>
        <v>0</v>
      </c>
      <c r="Q38" s="545">
        <f t="shared" si="9"/>
        <v>0</v>
      </c>
      <c r="R38" s="545">
        <f t="shared" si="9"/>
        <v>0</v>
      </c>
      <c r="S38" s="545">
        <f t="shared" si="9"/>
        <v>0.1</v>
      </c>
      <c r="T38" s="545">
        <f t="shared" si="9"/>
        <v>0.1</v>
      </c>
      <c r="U38" s="545">
        <f t="shared" si="9"/>
        <v>0</v>
      </c>
      <c r="V38" s="545">
        <f t="shared" si="9"/>
        <v>0</v>
      </c>
      <c r="W38" s="545">
        <f t="shared" si="9"/>
        <v>0</v>
      </c>
      <c r="X38" s="545">
        <f t="shared" si="9"/>
        <v>0</v>
      </c>
      <c r="Y38" s="545">
        <f t="shared" si="9"/>
        <v>0</v>
      </c>
      <c r="Z38" s="546">
        <f t="shared" si="9"/>
        <v>0</v>
      </c>
      <c r="AA38" s="547">
        <f t="shared" si="4"/>
        <v>143.6</v>
      </c>
    </row>
    <row r="39" spans="2:27" ht="24" customHeight="1" x14ac:dyDescent="0.2">
      <c r="B39" s="186"/>
      <c r="C39" s="972"/>
      <c r="D39" s="248"/>
      <c r="E39" s="243"/>
      <c r="F39" s="241" t="s">
        <v>233</v>
      </c>
      <c r="G39" s="548">
        <f>+ｱ.燃え殻!$Z$28</f>
        <v>0</v>
      </c>
      <c r="H39" s="548">
        <f>+ｲ.汚泥!$Z$28</f>
        <v>136.4</v>
      </c>
      <c r="I39" s="548">
        <f>+ｳ.廃油!$Z$28</f>
        <v>3.3</v>
      </c>
      <c r="J39" s="548">
        <f>+ｴ.廃酸!$Z$28</f>
        <v>0</v>
      </c>
      <c r="K39" s="548">
        <f>+ｵ.廃ｱﾙｶﾘ!$Z$28</f>
        <v>0</v>
      </c>
      <c r="L39" s="548">
        <f>+ｶ.廃ﾌﾟﾗ類!$Z$28</f>
        <v>3.1</v>
      </c>
      <c r="M39" s="548">
        <f>+ｷ.紙くず!$Z$28</f>
        <v>0</v>
      </c>
      <c r="N39" s="548">
        <f>+ｸ.木くず!$Z$28</f>
        <v>0.6</v>
      </c>
      <c r="O39" s="548">
        <f>+ｹ.繊維くず!$Z$28</f>
        <v>0</v>
      </c>
      <c r="P39" s="548">
        <f>+ｺ.動植物性残さ!$Z$28</f>
        <v>0</v>
      </c>
      <c r="Q39" s="548">
        <f>+ｻ.動物系固形不要物!$Z$28</f>
        <v>0</v>
      </c>
      <c r="R39" s="548">
        <f>+ｼ.ｺﾞﾑくず!$Z$28</f>
        <v>0</v>
      </c>
      <c r="S39" s="548">
        <f>+ｽ.金属くず!$Z$28</f>
        <v>0.1</v>
      </c>
      <c r="T39" s="548">
        <f>+ｾ.ｶﾞﾗｽ･ｺﾝｸﾘ･陶磁器くず!$Z$28</f>
        <v>0.1</v>
      </c>
      <c r="U39" s="548">
        <f>+ｿ.鉱さい!$Z$28</f>
        <v>0</v>
      </c>
      <c r="V39" s="548">
        <f>+ﾀ.がれき類!$Z$28</f>
        <v>0</v>
      </c>
      <c r="W39" s="548">
        <f>+ﾁ.動物のふん尿!$Z$28</f>
        <v>0</v>
      </c>
      <c r="X39" s="548">
        <f>+ﾂ.動物の死体!$Z$28</f>
        <v>0</v>
      </c>
      <c r="Y39" s="548">
        <f>+ﾃ.ばいじん!$Z$28</f>
        <v>0</v>
      </c>
      <c r="Z39" s="549">
        <f>+ﾄ.混合廃棄物その他!$Z$28</f>
        <v>0</v>
      </c>
      <c r="AA39" s="550">
        <f t="shared" si="4"/>
        <v>143.6</v>
      </c>
    </row>
    <row r="40" spans="2:27" ht="24" customHeight="1" x14ac:dyDescent="0.2">
      <c r="B40" s="186"/>
      <c r="C40" s="972"/>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2">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5">
      <c r="B42" s="186"/>
      <c r="C42" s="973"/>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1</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1</v>
      </c>
    </row>
    <row r="43" spans="2:27" ht="24" customHeight="1" x14ac:dyDescent="0.2">
      <c r="B43" s="186"/>
      <c r="C43" s="142" t="s">
        <v>235</v>
      </c>
      <c r="D43" s="952" t="s">
        <v>349</v>
      </c>
      <c r="E43" s="952"/>
      <c r="F43" s="953"/>
      <c r="G43" s="557">
        <f>+ｱ.燃え殻!$AK$27</f>
        <v>0</v>
      </c>
      <c r="H43" s="557">
        <f>+ｲ.汚泥!$AK$27</f>
        <v>136.4</v>
      </c>
      <c r="I43" s="557">
        <f>+ｳ.廃油!$AK$27</f>
        <v>3.3</v>
      </c>
      <c r="J43" s="557">
        <f>+ｴ.廃酸!$AK$27</f>
        <v>0</v>
      </c>
      <c r="K43" s="557">
        <f>+ｵ.廃ｱﾙｶﾘ!$AK$27</f>
        <v>0</v>
      </c>
      <c r="L43" s="557">
        <f>+ｶ.廃ﾌﾟﾗ類!$AK$27</f>
        <v>3.1</v>
      </c>
      <c r="M43" s="557">
        <f>+ｷ.紙くず!$AK$27</f>
        <v>0</v>
      </c>
      <c r="N43" s="557">
        <f>+ｸ.木くず!$AK$27</f>
        <v>0.6</v>
      </c>
      <c r="O43" s="557">
        <f>+ｹ.繊維くず!$AK$27</f>
        <v>0</v>
      </c>
      <c r="P43" s="557">
        <f>+ｺ.動植物性残さ!$AK$27</f>
        <v>0</v>
      </c>
      <c r="Q43" s="557">
        <f>+ｻ.動物系固形不要物!$AK$27</f>
        <v>0</v>
      </c>
      <c r="R43" s="557">
        <f>+ｼ.ｺﾞﾑくず!$AK$27</f>
        <v>0</v>
      </c>
      <c r="S43" s="557">
        <f>+ｽ.金属くず!$AK$27</f>
        <v>0.1</v>
      </c>
      <c r="T43" s="557">
        <f>+ｾ.ｶﾞﾗｽ･ｺﾝｸﾘ･陶磁器くず!$AK$27</f>
        <v>1.1000000000000001</v>
      </c>
      <c r="U43" s="557">
        <f>+ｿ.鉱さい!$AK$27</f>
        <v>0</v>
      </c>
      <c r="V43" s="557">
        <f>+ﾀ.がれき類!$AK$27</f>
        <v>0</v>
      </c>
      <c r="W43" s="557">
        <f>+ﾁ.動物のふん尿!$AK$27</f>
        <v>0</v>
      </c>
      <c r="X43" s="557">
        <f>+ﾂ.動物の死体!$AK$27</f>
        <v>0</v>
      </c>
      <c r="Y43" s="557">
        <f>+ﾃ.ばいじん!$AK$27</f>
        <v>0</v>
      </c>
      <c r="Z43" s="558">
        <f>+ﾄ.混合廃棄物その他!$AK$27</f>
        <v>0</v>
      </c>
      <c r="AA43" s="559">
        <f t="shared" si="4"/>
        <v>144.6</v>
      </c>
    </row>
    <row r="44" spans="2:27" ht="24" customHeight="1" x14ac:dyDescent="0.2">
      <c r="B44" s="186"/>
      <c r="C44" s="193"/>
      <c r="D44" s="191" t="s">
        <v>188</v>
      </c>
      <c r="E44" s="969" t="s">
        <v>236</v>
      </c>
      <c r="F44" s="970"/>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2">
      <c r="B45" s="186"/>
      <c r="C45" s="193"/>
      <c r="D45" s="584" t="s">
        <v>190</v>
      </c>
      <c r="E45" s="962" t="s">
        <v>237</v>
      </c>
      <c r="F45" s="963"/>
      <c r="G45" s="563">
        <f>+ｱ.燃え殻!$AR$24</f>
        <v>0</v>
      </c>
      <c r="H45" s="563">
        <f>+ｲ.汚泥!$AR$24</f>
        <v>136.4</v>
      </c>
      <c r="I45" s="563">
        <f>+ｳ.廃油!$AR$24</f>
        <v>3.3</v>
      </c>
      <c r="J45" s="563">
        <f>+ｴ.廃酸!$AR$24</f>
        <v>0</v>
      </c>
      <c r="K45" s="563">
        <f>+ｵ.廃ｱﾙｶﾘ!$AR$24</f>
        <v>0</v>
      </c>
      <c r="L45" s="563">
        <f>+ｶ.廃ﾌﾟﾗ類!$AR$24</f>
        <v>3.1</v>
      </c>
      <c r="M45" s="563">
        <f>+ｷ.紙くず!$AR$24</f>
        <v>0</v>
      </c>
      <c r="N45" s="563">
        <f>+ｸ.木くず!$AR$24</f>
        <v>0.6</v>
      </c>
      <c r="O45" s="563">
        <f>+ｹ.繊維くず!$AR$24</f>
        <v>0</v>
      </c>
      <c r="P45" s="563">
        <f>+ｺ.動植物性残さ!$AR$24</f>
        <v>0</v>
      </c>
      <c r="Q45" s="563">
        <f>+ｻ.動物系固形不要物!$AR$24</f>
        <v>0</v>
      </c>
      <c r="R45" s="563">
        <f>+ｼ.ｺﾞﾑくず!$AR$24</f>
        <v>0</v>
      </c>
      <c r="S45" s="563">
        <f>+ｽ.金属くず!$AR$24</f>
        <v>0.1</v>
      </c>
      <c r="T45" s="563">
        <f>+ｾ.ｶﾞﾗｽ･ｺﾝｸﾘ･陶磁器くず!$AR$24</f>
        <v>0.1</v>
      </c>
      <c r="U45" s="563">
        <f>+ｿ.鉱さい!$AR$24</f>
        <v>0</v>
      </c>
      <c r="V45" s="563">
        <f>+ﾀ.がれき類!$AR$24</f>
        <v>0</v>
      </c>
      <c r="W45" s="563">
        <f>+ﾁ.動物のふん尿!$AR$24</f>
        <v>0</v>
      </c>
      <c r="X45" s="563">
        <f>+ﾂ.動物の死体!$AR$24</f>
        <v>0</v>
      </c>
      <c r="Y45" s="563">
        <f>+ﾃ.ばいじん!$AR$24</f>
        <v>0</v>
      </c>
      <c r="Z45" s="564">
        <f>+ﾄ.混合廃棄物その他!$AR$24</f>
        <v>0</v>
      </c>
      <c r="AA45" s="565">
        <f t="shared" si="4"/>
        <v>143.6</v>
      </c>
    </row>
    <row r="46" spans="2:27" ht="24" customHeight="1" x14ac:dyDescent="0.2">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7" customHeight="1" thickBot="1" x14ac:dyDescent="0.25">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95" customHeight="1" x14ac:dyDescent="0.2">
      <c r="G48" s="12" t="s">
        <v>106</v>
      </c>
    </row>
    <row r="50" spans="6:27" s="631" customFormat="1" x14ac:dyDescent="0.2">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2">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2">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2">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2">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2">
      <c r="G55" s="634">
        <f>IF(G9="0",+G19+G20,+G9+G19+G20)</f>
        <v>0</v>
      </c>
      <c r="H55" s="634">
        <f t="shared" ref="H55:Z55" si="10">IF(H9="0",+H19+H20,+H9+H19+H20)</f>
        <v>1048272.8</v>
      </c>
      <c r="I55" s="634">
        <f t="shared" si="10"/>
        <v>6.6</v>
      </c>
      <c r="J55" s="634">
        <f t="shared" si="10"/>
        <v>0</v>
      </c>
      <c r="K55" s="634">
        <f t="shared" si="10"/>
        <v>0</v>
      </c>
      <c r="L55" s="634">
        <f t="shared" si="10"/>
        <v>6.2</v>
      </c>
      <c r="M55" s="634">
        <f t="shared" si="10"/>
        <v>0</v>
      </c>
      <c r="N55" s="634">
        <f t="shared" si="10"/>
        <v>1.2</v>
      </c>
      <c r="O55" s="634">
        <f t="shared" si="10"/>
        <v>0</v>
      </c>
      <c r="P55" s="634">
        <f t="shared" si="10"/>
        <v>0</v>
      </c>
      <c r="Q55" s="634">
        <f t="shared" si="10"/>
        <v>0</v>
      </c>
      <c r="R55" s="634">
        <f t="shared" si="10"/>
        <v>0</v>
      </c>
      <c r="S55" s="634">
        <f t="shared" si="10"/>
        <v>0.2</v>
      </c>
      <c r="T55" s="634">
        <f t="shared" si="10"/>
        <v>2.2000000000000002</v>
      </c>
      <c r="U55" s="634">
        <f t="shared" si="10"/>
        <v>0</v>
      </c>
      <c r="V55" s="634">
        <f t="shared" si="10"/>
        <v>0</v>
      </c>
      <c r="W55" s="634">
        <f t="shared" si="10"/>
        <v>0</v>
      </c>
      <c r="X55" s="634">
        <f t="shared" si="10"/>
        <v>0</v>
      </c>
      <c r="Y55" s="634">
        <f t="shared" si="10"/>
        <v>0</v>
      </c>
      <c r="Z55" s="634">
        <f t="shared" si="10"/>
        <v>0</v>
      </c>
      <c r="AA55" s="633">
        <f>+AA9+AA19+AA20</f>
        <v>1048289.1999999998</v>
      </c>
    </row>
    <row r="56" spans="6:27" ht="13.2" x14ac:dyDescent="0.2">
      <c r="F56" s="86"/>
    </row>
    <row r="57" spans="6:27" ht="13.2" x14ac:dyDescent="0.2">
      <c r="F57" s="86"/>
    </row>
    <row r="58" spans="6:27" ht="13.2" x14ac:dyDescent="0.2">
      <c r="F58" s="86"/>
    </row>
    <row r="59" spans="6:27" ht="13.2" x14ac:dyDescent="0.2">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Z29" sqref="Z29:AD29"/>
    </sheetView>
  </sheetViews>
  <sheetFormatPr defaultColWidth="9" defaultRowHeight="12" x14ac:dyDescent="0.15"/>
  <cols>
    <col min="1" max="1" width="3" style="49" hidden="1" customWidth="1"/>
    <col min="2" max="2" width="3.33203125" style="49" customWidth="1"/>
    <col min="3" max="3" width="2.77734375" style="259" customWidth="1"/>
    <col min="4" max="4" width="3.33203125" style="259" customWidth="1"/>
    <col min="5" max="5" width="8.77734375" style="259" customWidth="1"/>
    <col min="6" max="6" width="2.77734375" style="259" customWidth="1"/>
    <col min="7" max="7" width="9.77734375" style="259" customWidth="1"/>
    <col min="8" max="8" width="1.77734375" style="259" customWidth="1"/>
    <col min="9" max="9" width="3.77734375" style="259" customWidth="1"/>
    <col min="10" max="10" width="9.77734375" style="259" customWidth="1"/>
    <col min="11" max="11" width="1.77734375" style="259" customWidth="1"/>
    <col min="12" max="12" width="3.77734375" style="259" customWidth="1"/>
    <col min="13" max="13" width="9.77734375" style="259" customWidth="1"/>
    <col min="14" max="14" width="1.77734375" style="259" customWidth="1"/>
    <col min="15" max="15" width="4.77734375" style="259" customWidth="1"/>
    <col min="16" max="16" width="8.77734375" style="259" customWidth="1"/>
    <col min="17" max="17" width="1.77734375" style="259" customWidth="1"/>
    <col min="18" max="18" width="4.77734375" style="259" customWidth="1"/>
    <col min="19" max="19" width="0.88671875" style="259" customWidth="1"/>
    <col min="20" max="20" width="7.77734375" style="259" customWidth="1"/>
    <col min="21" max="21" width="1.33203125" style="259" customWidth="1"/>
    <col min="22" max="22" width="2.21875" style="49" customWidth="1"/>
    <col min="23" max="30" width="9" style="51"/>
    <col min="31" max="16384" width="9" style="49"/>
  </cols>
  <sheetData>
    <row r="1" spans="1:24" ht="16.2" customHeight="1" x14ac:dyDescent="0.2">
      <c r="C1" s="92" t="s">
        <v>351</v>
      </c>
    </row>
    <row r="2" spans="1:24" ht="16.2" customHeight="1" x14ac:dyDescent="0.2">
      <c r="C2" s="92"/>
    </row>
    <row r="3" spans="1:24" ht="13.95" customHeight="1" thickBot="1" x14ac:dyDescent="0.2">
      <c r="U3" s="262"/>
      <c r="V3" s="262"/>
      <c r="W3" s="262"/>
      <c r="X3" s="49"/>
    </row>
    <row r="4" spans="1:24" ht="13.2" x14ac:dyDescent="0.2">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2"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2"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2">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199999999999999"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2" x14ac:dyDescent="0.2">
      <c r="C11" s="267"/>
      <c r="D11" s="268"/>
      <c r="E11" s="268"/>
      <c r="F11" s="268"/>
      <c r="G11" s="268"/>
      <c r="H11" s="268"/>
      <c r="I11" s="268"/>
      <c r="J11" s="268"/>
      <c r="K11" s="268"/>
      <c r="L11" s="268"/>
      <c r="M11" s="268"/>
      <c r="N11" s="268"/>
      <c r="O11" s="268"/>
      <c r="P11" s="1064" t="str">
        <f>+表紙!P35</f>
        <v>令和６年６月30日</v>
      </c>
      <c r="Q11" s="1065"/>
      <c r="R11" s="1065"/>
      <c r="S11" s="1065"/>
      <c r="T11" s="1066"/>
      <c r="U11" s="362"/>
    </row>
    <row r="12" spans="1:24" ht="13.2"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2" x14ac:dyDescent="0.2">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2"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2"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横浜市中区本町6丁目50番地の10</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下水道河川局長　遠藤　賢也</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045-671-3966</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下水道河川局南部水再生センター</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7007</v>
      </c>
      <c r="Q25" s="1086"/>
      <c r="R25" s="1086"/>
      <c r="S25" s="1086"/>
      <c r="T25" s="1086"/>
      <c r="U25" s="1087"/>
    </row>
    <row r="26" spans="1:22" ht="26.25" customHeight="1" x14ac:dyDescent="0.15">
      <c r="C26" s="1099" t="s">
        <v>11</v>
      </c>
      <c r="D26" s="1100"/>
      <c r="E26" s="1101"/>
      <c r="F26" s="1118" t="str">
        <f>+表紙!F50</f>
        <v>横浜市磯子区新磯子町39番地</v>
      </c>
      <c r="G26" s="1119"/>
      <c r="H26" s="1119"/>
      <c r="I26" s="1119"/>
      <c r="J26" s="1119"/>
      <c r="K26" s="1119"/>
      <c r="L26" s="1119"/>
      <c r="M26" s="1119"/>
      <c r="N26" s="454" t="s">
        <v>172</v>
      </c>
      <c r="O26" s="383"/>
      <c r="P26" s="383"/>
      <c r="Q26" s="1113" t="str">
        <f>IF(+表紙!Q50="","",+表紙!Q50)</f>
        <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Ｆ－電気・ガス・熱供給・水道業</v>
      </c>
      <c r="G30" s="1089"/>
      <c r="H30" s="1089"/>
      <c r="I30" s="1089"/>
      <c r="J30" s="1089"/>
      <c r="K30" s="1089"/>
      <c r="L30" s="282" t="s">
        <v>48</v>
      </c>
      <c r="M30" s="282"/>
      <c r="N30" s="1090" t="str">
        <f>IF(COUNTA(表紙!N54)=1,+表紙!N54,"")</f>
        <v>F-363下水道業</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t="str">
        <f>IF(+表紙!N55="","",+表紙!N55)</f>
        <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t="str">
        <f>IF(+表紙!N56="","",+表紙!N56)</f>
        <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2"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39</v>
      </c>
      <c r="G37" s="1048"/>
      <c r="H37" s="1048"/>
      <c r="I37" s="1048"/>
      <c r="J37" s="1048"/>
      <c r="K37" s="1048"/>
      <c r="L37" s="1048"/>
      <c r="M37" s="1048"/>
      <c r="N37" s="1048"/>
      <c r="O37" s="1048"/>
      <c r="P37" s="1048"/>
      <c r="Q37" s="1048"/>
      <c r="R37" s="1048"/>
      <c r="S37" s="1048"/>
      <c r="T37" s="1048"/>
      <c r="U37" s="1049"/>
    </row>
    <row r="38" spans="3:21" ht="13.95"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3.95"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3.95"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3.95"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3.95"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3.95"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3.95"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3.95"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3.95"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3.95"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3.95"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3.95"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2"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5"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3.95"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3.95"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3.95"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3.95"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3.95"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3.95"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3.95"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3.95"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3.95"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6</v>
      </c>
      <c r="L65" s="1056"/>
      <c r="M65" s="1056"/>
      <c r="N65" s="210" t="s">
        <v>47</v>
      </c>
      <c r="O65" s="210"/>
      <c r="P65" s="6"/>
      <c r="Q65" s="1050" t="s">
        <v>353</v>
      </c>
      <c r="R65" s="1050"/>
      <c r="S65" s="1050"/>
      <c r="T65" s="1050"/>
      <c r="U65" s="1051"/>
      <c r="V65" s="467"/>
      <c r="W65" s="467"/>
      <c r="X65" s="49"/>
    </row>
    <row r="66" spans="1:24" ht="18" customHeight="1" x14ac:dyDescent="0.2">
      <c r="A66" s="49">
        <v>6</v>
      </c>
      <c r="C66" s="1041"/>
      <c r="D66" s="1058"/>
      <c r="E66" s="1061"/>
      <c r="F66" s="280" t="s">
        <v>200</v>
      </c>
      <c r="G66" s="300"/>
      <c r="H66" s="300"/>
      <c r="I66" s="300"/>
      <c r="J66" s="300"/>
      <c r="K66" s="1054">
        <f>+表紙!K90</f>
        <v>524144.59999999992</v>
      </c>
      <c r="L66" s="1054"/>
      <c r="M66" s="1054"/>
      <c r="N66" s="1054"/>
      <c r="O66" s="1054"/>
      <c r="P66" s="300" t="s">
        <v>13</v>
      </c>
      <c r="Q66" s="1052"/>
      <c r="R66" s="1052"/>
      <c r="S66" s="1052"/>
      <c r="T66" s="1052"/>
      <c r="U66" s="1053"/>
      <c r="V66" s="467"/>
      <c r="W66" s="467"/>
      <c r="X66" s="391"/>
    </row>
    <row r="67" spans="1:24" ht="13.95" customHeight="1" x14ac:dyDescent="0.2">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3.95" customHeight="1" x14ac:dyDescent="0.15">
      <c r="C70" s="1041"/>
      <c r="D70" s="1058"/>
      <c r="E70" s="1061"/>
      <c r="F70" s="985" t="str">
        <f>IF(COUNTA(表紙!F94)=1,+表紙!F94,"")</f>
        <v/>
      </c>
      <c r="G70" s="986"/>
      <c r="H70" s="986"/>
      <c r="I70" s="986"/>
      <c r="J70" s="986"/>
      <c r="K70" s="986"/>
      <c r="L70" s="986"/>
      <c r="M70" s="986"/>
      <c r="N70" s="986"/>
      <c r="O70" s="986"/>
      <c r="P70" s="986"/>
      <c r="Q70" s="986"/>
      <c r="R70" s="986"/>
      <c r="S70" s="986"/>
      <c r="T70" s="986"/>
      <c r="U70" s="987"/>
      <c r="V70" s="308"/>
    </row>
    <row r="71" spans="1:24" ht="13.95"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3.95"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3.95"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3.95"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3.95"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3.95"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3.95"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6</v>
      </c>
      <c r="L80" s="1056"/>
      <c r="M80" s="1056"/>
      <c r="N80" s="210" t="s">
        <v>47</v>
      </c>
      <c r="O80" s="210"/>
      <c r="P80" s="6"/>
      <c r="Q80" s="1050" t="s">
        <v>354</v>
      </c>
      <c r="R80" s="1050"/>
      <c r="S80" s="1050"/>
      <c r="T80" s="1050"/>
      <c r="U80" s="1051"/>
      <c r="V80" s="467"/>
      <c r="W80" s="467"/>
      <c r="X80" s="394"/>
    </row>
    <row r="81" spans="1:24" ht="18" customHeight="1" x14ac:dyDescent="0.2">
      <c r="A81" s="49">
        <v>8</v>
      </c>
      <c r="C81" s="1046"/>
      <c r="D81" s="1010"/>
      <c r="E81" s="995"/>
      <c r="F81" s="280" t="s">
        <v>200</v>
      </c>
      <c r="G81" s="300"/>
      <c r="H81" s="300"/>
      <c r="I81" s="300"/>
      <c r="J81" s="300"/>
      <c r="K81" s="1054">
        <f>+表紙!K105</f>
        <v>524144.59999999992</v>
      </c>
      <c r="L81" s="1054"/>
      <c r="M81" s="1054"/>
      <c r="N81" s="1054"/>
      <c r="O81" s="1054"/>
      <c r="P81" s="303" t="s">
        <v>13</v>
      </c>
      <c r="Q81" s="1052"/>
      <c r="R81" s="1052"/>
      <c r="S81" s="1052"/>
      <c r="T81" s="1052"/>
      <c r="U81" s="1053"/>
      <c r="V81" s="467"/>
      <c r="W81" s="467"/>
      <c r="X81" s="309"/>
    </row>
    <row r="82" spans="1:24" ht="13.95" customHeight="1" x14ac:dyDescent="0.2">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3.95" customHeight="1" x14ac:dyDescent="0.15">
      <c r="C85" s="1046"/>
      <c r="D85" s="1010"/>
      <c r="E85" s="995"/>
      <c r="F85" s="985" t="str">
        <f>IF(COUNTA(表紙!F109)=1,+表紙!F109,"")</f>
        <v/>
      </c>
      <c r="G85" s="986"/>
      <c r="H85" s="986"/>
      <c r="I85" s="986"/>
      <c r="J85" s="986"/>
      <c r="K85" s="986"/>
      <c r="L85" s="986"/>
      <c r="M85" s="986"/>
      <c r="N85" s="986"/>
      <c r="O85" s="986"/>
      <c r="P85" s="986"/>
      <c r="Q85" s="986"/>
      <c r="R85" s="986"/>
      <c r="S85" s="986"/>
      <c r="T85" s="986"/>
      <c r="U85" s="987"/>
      <c r="V85" s="321"/>
    </row>
    <row r="86" spans="1:24" ht="13.95"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3.95"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3.95"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3.95"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3.95"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3.95"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3.95"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3.95"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3.95" customHeight="1" x14ac:dyDescent="0.15">
      <c r="C96" s="251"/>
      <c r="D96" s="1010"/>
      <c r="E96" s="995"/>
      <c r="F96" s="985" t="str">
        <f>IF(COUNTA(表紙!F120)=1,+表紙!F120,"")</f>
        <v/>
      </c>
      <c r="G96" s="986"/>
      <c r="H96" s="986"/>
      <c r="I96" s="986"/>
      <c r="J96" s="986"/>
      <c r="K96" s="986"/>
      <c r="L96" s="986"/>
      <c r="M96" s="986"/>
      <c r="N96" s="986"/>
      <c r="O96" s="986"/>
      <c r="P96" s="986"/>
      <c r="Q96" s="986"/>
      <c r="R96" s="986"/>
      <c r="S96" s="986"/>
      <c r="T96" s="986"/>
      <c r="U96" s="987"/>
      <c r="V96" s="321"/>
    </row>
    <row r="97" spans="3:25" ht="13.95"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3.95"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3.95"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3.95"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3.95" customHeight="1" x14ac:dyDescent="0.15">
      <c r="C102" s="318"/>
      <c r="D102" s="1010"/>
      <c r="E102" s="995"/>
      <c r="F102" s="1018" t="str">
        <f>IF(COUNTA(表紙!F126)=1,+表紙!F126,"")</f>
        <v/>
      </c>
      <c r="G102" s="1019"/>
      <c r="H102" s="1019"/>
      <c r="I102" s="1019"/>
      <c r="J102" s="1019"/>
      <c r="K102" s="1019"/>
      <c r="L102" s="1019"/>
      <c r="M102" s="1019"/>
      <c r="N102" s="1019"/>
      <c r="O102" s="1019"/>
      <c r="P102" s="1019"/>
      <c r="Q102" s="1019"/>
      <c r="R102" s="1019"/>
      <c r="S102" s="1019"/>
      <c r="T102" s="1019"/>
      <c r="U102" s="1020"/>
      <c r="V102" s="321"/>
    </row>
    <row r="103" spans="3:25" ht="13.95"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3.95"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3.95"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3.95"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3.95"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3.95"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5" customHeight="1" x14ac:dyDescent="0.15">
      <c r="C112" s="325"/>
      <c r="D112" s="1010"/>
      <c r="E112" s="1006"/>
      <c r="F112" s="985" t="str">
        <f>IF(COUNTA(表紙!F136)=1,+表紙!F136,"")</f>
        <v/>
      </c>
      <c r="G112" s="986"/>
      <c r="H112" s="986"/>
      <c r="I112" s="986"/>
      <c r="J112" s="986"/>
      <c r="K112" s="986"/>
      <c r="L112" s="986"/>
      <c r="M112" s="986"/>
      <c r="N112" s="986"/>
      <c r="O112" s="986"/>
      <c r="P112" s="986"/>
      <c r="Q112" s="986"/>
      <c r="R112" s="986"/>
      <c r="S112" s="986"/>
      <c r="T112" s="986"/>
      <c r="U112" s="987"/>
      <c r="V112" s="308"/>
      <c r="W112" s="341"/>
      <c r="X112" s="341"/>
      <c r="Y112" s="341"/>
    </row>
    <row r="113" spans="3:25" ht="13.95"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3.95"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3.95"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3.95"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3.95"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3.95"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3.95"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3.95"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5" customHeight="1" x14ac:dyDescent="0.15">
      <c r="C123" s="325"/>
      <c r="D123" s="1010"/>
      <c r="E123" s="995"/>
      <c r="F123" s="985" t="str">
        <f>IF(COUNTA(表紙!F147)=1,+表紙!F147,"")</f>
        <v/>
      </c>
      <c r="G123" s="986"/>
      <c r="H123" s="986"/>
      <c r="I123" s="986"/>
      <c r="J123" s="986"/>
      <c r="K123" s="986"/>
      <c r="L123" s="986"/>
      <c r="M123" s="986"/>
      <c r="N123" s="986"/>
      <c r="O123" s="986"/>
      <c r="P123" s="986"/>
      <c r="Q123" s="986"/>
      <c r="R123" s="986"/>
      <c r="S123" s="986"/>
      <c r="T123" s="986"/>
      <c r="U123" s="987"/>
      <c r="V123" s="308"/>
      <c r="W123" s="341"/>
      <c r="X123" s="341"/>
      <c r="Y123" s="341"/>
    </row>
    <row r="124" spans="3:25" ht="13.95"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3.95"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3.95"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3.95"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3.95"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3.95"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3.95"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50000000000003"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7.950000000000003" customHeight="1" x14ac:dyDescent="0.15">
      <c r="C134" s="325"/>
      <c r="D134" s="1010"/>
      <c r="E134" s="995"/>
      <c r="F134" s="658" t="s">
        <v>258</v>
      </c>
      <c r="G134" s="659"/>
      <c r="H134" s="659"/>
      <c r="I134" s="659"/>
      <c r="J134" s="659"/>
      <c r="K134" s="1015" t="str">
        <f>+表紙!K158</f>
        <v>0</v>
      </c>
      <c r="L134" s="1015"/>
      <c r="M134" s="1015"/>
      <c r="N134" s="1015"/>
      <c r="O134" s="1015"/>
      <c r="P134" s="463" t="s">
        <v>13</v>
      </c>
      <c r="Q134" s="1013" t="s">
        <v>255</v>
      </c>
      <c r="R134" s="1013"/>
      <c r="S134" s="1013"/>
      <c r="T134" s="1013"/>
      <c r="U134" s="1014"/>
      <c r="V134" s="467"/>
      <c r="W134" s="467"/>
      <c r="X134" s="321"/>
      <c r="Y134" s="341"/>
    </row>
    <row r="135" spans="3:25" ht="13.95"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5" customHeight="1" x14ac:dyDescent="0.15">
      <c r="C136" s="325"/>
      <c r="D136" s="1010"/>
      <c r="E136" s="995"/>
      <c r="F136" s="985" t="str">
        <f>IF(COUNTA(表紙!F160)=1,+表紙!F160,"")</f>
        <v/>
      </c>
      <c r="G136" s="986"/>
      <c r="H136" s="986"/>
      <c r="I136" s="986"/>
      <c r="J136" s="986"/>
      <c r="K136" s="986"/>
      <c r="L136" s="986"/>
      <c r="M136" s="986"/>
      <c r="N136" s="986"/>
      <c r="O136" s="986"/>
      <c r="P136" s="986"/>
      <c r="Q136" s="986"/>
      <c r="R136" s="986"/>
      <c r="S136" s="986"/>
      <c r="T136" s="986"/>
      <c r="U136" s="987"/>
      <c r="V136" s="308"/>
      <c r="W136" s="341"/>
      <c r="X136" s="341"/>
      <c r="Y136" s="341"/>
    </row>
    <row r="137" spans="3:25" ht="13.95"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3.95"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3.95"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3.95"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3.95"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3.95"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3.95"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3.95"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50000000000003"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7.950000000000003" customHeight="1" x14ac:dyDescent="0.15">
      <c r="C146" s="325"/>
      <c r="D146" s="1010"/>
      <c r="E146" s="995"/>
      <c r="F146" s="658" t="s">
        <v>262</v>
      </c>
      <c r="G146" s="659"/>
      <c r="H146" s="659"/>
      <c r="I146" s="659"/>
      <c r="J146" s="659"/>
      <c r="K146" s="1015">
        <f>+表紙!K170</f>
        <v>0</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5" customHeight="1" x14ac:dyDescent="0.15">
      <c r="C148" s="325"/>
      <c r="D148" s="1010"/>
      <c r="E148" s="995"/>
      <c r="F148" s="985" t="str">
        <f>IF(COUNTA(表紙!F172)=1,+表紙!F172,"")</f>
        <v/>
      </c>
      <c r="G148" s="986"/>
      <c r="H148" s="986"/>
      <c r="I148" s="986"/>
      <c r="J148" s="986"/>
      <c r="K148" s="986"/>
      <c r="L148" s="986"/>
      <c r="M148" s="986"/>
      <c r="N148" s="986"/>
      <c r="O148" s="986"/>
      <c r="P148" s="986"/>
      <c r="Q148" s="986"/>
      <c r="R148" s="986"/>
      <c r="S148" s="986"/>
      <c r="T148" s="986"/>
      <c r="U148" s="987"/>
      <c r="V148" s="308"/>
      <c r="W148" s="341"/>
      <c r="X148" s="341"/>
      <c r="Y148" s="341"/>
    </row>
    <row r="149" spans="3:25" ht="13.95"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3.95"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3.95"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3.95"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3.95"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3.95"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3.95"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3.95"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5" customHeight="1" x14ac:dyDescent="0.15">
      <c r="C161" s="325"/>
      <c r="D161" s="1010"/>
      <c r="E161" s="1006"/>
      <c r="F161" s="985" t="str">
        <f>IF(COUNTA(表紙!F185)=1,+表紙!F185,"")</f>
        <v/>
      </c>
      <c r="G161" s="986"/>
      <c r="H161" s="986"/>
      <c r="I161" s="986"/>
      <c r="J161" s="986"/>
      <c r="K161" s="986"/>
      <c r="L161" s="986"/>
      <c r="M161" s="986"/>
      <c r="N161" s="986"/>
      <c r="O161" s="986"/>
      <c r="P161" s="986"/>
      <c r="Q161" s="986"/>
      <c r="R161" s="986"/>
      <c r="S161" s="986"/>
      <c r="T161" s="986"/>
      <c r="U161" s="987"/>
      <c r="V161" s="308"/>
      <c r="W161" s="341"/>
      <c r="X161" s="341"/>
      <c r="Y161" s="341"/>
    </row>
    <row r="162" spans="3:25" ht="13.95"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3.95"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3.95"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3.95"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3.95"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3.95"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3.95"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3.95"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5" customHeight="1" x14ac:dyDescent="0.15">
      <c r="C173" s="325"/>
      <c r="D173" s="1010"/>
      <c r="E173" s="995"/>
      <c r="F173" s="985" t="str">
        <f>IF(COUNTA(表紙!F197)=1,+表紙!F197,"")</f>
        <v/>
      </c>
      <c r="G173" s="986"/>
      <c r="H173" s="986"/>
      <c r="I173" s="986"/>
      <c r="J173" s="986"/>
      <c r="K173" s="986"/>
      <c r="L173" s="986"/>
      <c r="M173" s="986"/>
      <c r="N173" s="986"/>
      <c r="O173" s="986"/>
      <c r="P173" s="986"/>
      <c r="Q173" s="986"/>
      <c r="R173" s="986"/>
      <c r="S173" s="986"/>
      <c r="T173" s="986"/>
      <c r="U173" s="987"/>
      <c r="V173" s="308"/>
      <c r="W173" s="341"/>
      <c r="X173" s="341"/>
      <c r="Y173" s="341"/>
    </row>
    <row r="174" spans="3:25" ht="13.95"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3.95"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3.95"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3.95"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3.95"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3.95"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3.95"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3.95"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2" customHeight="1" x14ac:dyDescent="0.15">
      <c r="C184" s="325"/>
      <c r="D184" s="1010"/>
      <c r="E184" s="995"/>
      <c r="F184" s="1016" t="s">
        <v>267</v>
      </c>
      <c r="G184" s="1017"/>
      <c r="H184" s="1017"/>
      <c r="I184" s="1017"/>
      <c r="J184" s="1017"/>
      <c r="K184" s="1015">
        <f>+表紙!K208</f>
        <v>144.6</v>
      </c>
      <c r="L184" s="1015"/>
      <c r="M184" s="1015"/>
      <c r="N184" s="1015"/>
      <c r="O184" s="1015"/>
      <c r="P184" s="327" t="s">
        <v>13</v>
      </c>
      <c r="Q184" s="996" t="s">
        <v>293</v>
      </c>
      <c r="R184" s="997"/>
      <c r="S184" s="997"/>
      <c r="T184" s="997"/>
      <c r="U184" s="998"/>
      <c r="V184" s="467"/>
      <c r="W184" s="467"/>
      <c r="X184" s="321"/>
      <c r="Y184" s="341"/>
    </row>
    <row r="185" spans="3:25" ht="43.2" customHeight="1" x14ac:dyDescent="0.15">
      <c r="C185" s="325"/>
      <c r="D185" s="1010"/>
      <c r="E185" s="995"/>
      <c r="F185" s="328"/>
      <c r="G185" s="658" t="s">
        <v>223</v>
      </c>
      <c r="H185" s="659"/>
      <c r="I185" s="659"/>
      <c r="J185" s="659"/>
      <c r="K185" s="1015" t="str">
        <f>+表紙!K209</f>
        <v>0</v>
      </c>
      <c r="L185" s="1015"/>
      <c r="M185" s="1015"/>
      <c r="N185" s="1015"/>
      <c r="O185" s="1015"/>
      <c r="P185" s="459" t="s">
        <v>13</v>
      </c>
      <c r="Q185" s="999"/>
      <c r="R185" s="1000"/>
      <c r="S185" s="1000"/>
      <c r="T185" s="1000"/>
      <c r="U185" s="1001"/>
      <c r="V185" s="467"/>
      <c r="W185" s="467"/>
      <c r="X185" s="321"/>
      <c r="Y185" s="341"/>
    </row>
    <row r="186" spans="3:25" ht="43.2" customHeight="1" x14ac:dyDescent="0.15">
      <c r="C186" s="325"/>
      <c r="D186" s="1010"/>
      <c r="E186" s="995"/>
      <c r="F186" s="328"/>
      <c r="G186" s="658" t="s">
        <v>224</v>
      </c>
      <c r="H186" s="659"/>
      <c r="I186" s="659"/>
      <c r="J186" s="659"/>
      <c r="K186" s="1015">
        <f>+表紙!K210</f>
        <v>143.6</v>
      </c>
      <c r="L186" s="1015"/>
      <c r="M186" s="1015"/>
      <c r="N186" s="1015"/>
      <c r="O186" s="1015"/>
      <c r="P186" s="459" t="s">
        <v>13</v>
      </c>
      <c r="Q186" s="999"/>
      <c r="R186" s="1000"/>
      <c r="S186" s="1000"/>
      <c r="T186" s="1000"/>
      <c r="U186" s="1001"/>
      <c r="V186" s="467"/>
      <c r="W186" s="467"/>
      <c r="X186" s="321"/>
      <c r="Y186" s="341"/>
    </row>
    <row r="187" spans="3:25" ht="43.2"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2"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3.95"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5" customHeight="1" x14ac:dyDescent="0.15">
      <c r="C190" s="325"/>
      <c r="D190" s="1010"/>
      <c r="E190" s="995"/>
      <c r="F190" s="985" t="str">
        <f>IF(COUNTA(表紙!F214)=1,+表紙!F214,"")</f>
        <v/>
      </c>
      <c r="G190" s="986"/>
      <c r="H190" s="986"/>
      <c r="I190" s="986"/>
      <c r="J190" s="986"/>
      <c r="K190" s="986"/>
      <c r="L190" s="986"/>
      <c r="M190" s="986"/>
      <c r="N190" s="986"/>
      <c r="O190" s="986"/>
      <c r="P190" s="986"/>
      <c r="Q190" s="986"/>
      <c r="R190" s="986"/>
      <c r="S190" s="986"/>
      <c r="T190" s="986"/>
      <c r="U190" s="987"/>
      <c r="V190" s="308"/>
      <c r="W190" s="341"/>
      <c r="X190" s="341"/>
      <c r="Y190" s="341"/>
    </row>
    <row r="191" spans="3:25" ht="13.95"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3.95"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3.95"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3.95"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3.95"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3.95"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3.95"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3.95"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144.6</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0</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143.6</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3.95"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5" customHeight="1" x14ac:dyDescent="0.15">
      <c r="C207" s="325"/>
      <c r="D207" s="1010"/>
      <c r="E207" s="995"/>
      <c r="F207" s="985" t="str">
        <f>IF(COUNTA(表紙!F231)=1,+表紙!F231,"")</f>
        <v/>
      </c>
      <c r="G207" s="986"/>
      <c r="H207" s="986"/>
      <c r="I207" s="986"/>
      <c r="J207" s="986"/>
      <c r="K207" s="986"/>
      <c r="L207" s="986"/>
      <c r="M207" s="986"/>
      <c r="N207" s="986"/>
      <c r="O207" s="986"/>
      <c r="P207" s="986"/>
      <c r="Q207" s="986"/>
      <c r="R207" s="986"/>
      <c r="S207" s="986"/>
      <c r="T207" s="986"/>
      <c r="U207" s="987"/>
      <c r="V207" s="321"/>
      <c r="W207" s="341"/>
      <c r="X207" s="341"/>
      <c r="Y207" s="341"/>
    </row>
    <row r="208" spans="3:25" ht="13.95"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3.95"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3.95"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3.95"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3.95"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3.95"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3.95"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3.95"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19.95"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95"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95"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95"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95"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95"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2"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0.950000000000003"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0.950000000000003"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2"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0.950000000000003"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Z29" sqref="Z29:AD29"/>
    </sheetView>
  </sheetViews>
  <sheetFormatPr defaultRowHeight="13.2" x14ac:dyDescent="0.2"/>
  <cols>
    <col min="2" max="2" width="17.6640625" customWidth="1"/>
    <col min="3" max="3" width="65.6640625" customWidth="1"/>
    <col min="4" max="4" width="1.6640625" customWidth="1"/>
  </cols>
  <sheetData>
    <row r="2" spans="2:4" x14ac:dyDescent="0.2">
      <c r="B2" t="s">
        <v>162</v>
      </c>
    </row>
    <row r="4" spans="2:4" ht="65.099999999999994" customHeight="1" x14ac:dyDescent="0.2">
      <c r="B4" s="1122" t="s">
        <v>170</v>
      </c>
      <c r="C4" s="1122"/>
    </row>
    <row r="5" spans="2:4" ht="13.8" thickBot="1" x14ac:dyDescent="0.25">
      <c r="B5" s="8"/>
    </row>
    <row r="6" spans="2:4" x14ac:dyDescent="0.2">
      <c r="B6" s="118" t="s">
        <v>160</v>
      </c>
      <c r="C6" s="9" t="s">
        <v>161</v>
      </c>
    </row>
    <row r="7" spans="2:4" ht="114.9" customHeight="1" x14ac:dyDescent="0.2">
      <c r="B7" s="119" t="s">
        <v>52</v>
      </c>
      <c r="C7" s="10" t="s">
        <v>163</v>
      </c>
    </row>
    <row r="8" spans="2:4" ht="125.1" customHeight="1" x14ac:dyDescent="0.2">
      <c r="B8" s="120" t="s">
        <v>53</v>
      </c>
      <c r="C8" s="10" t="s">
        <v>164</v>
      </c>
    </row>
    <row r="9" spans="2:4" ht="75" customHeight="1" x14ac:dyDescent="0.2">
      <c r="B9" s="121" t="s">
        <v>54</v>
      </c>
      <c r="C9" s="10" t="s">
        <v>165</v>
      </c>
    </row>
    <row r="10" spans="2:4" ht="65.099999999999994" customHeight="1" x14ac:dyDescent="0.2">
      <c r="B10" s="121" t="s">
        <v>55</v>
      </c>
      <c r="C10" s="10" t="s">
        <v>166</v>
      </c>
    </row>
    <row r="11" spans="2:4" ht="39.9" customHeight="1" x14ac:dyDescent="0.2">
      <c r="B11" s="121" t="s">
        <v>56</v>
      </c>
      <c r="C11" s="10" t="s">
        <v>167</v>
      </c>
    </row>
    <row r="12" spans="2:4" ht="30" customHeight="1" x14ac:dyDescent="0.2">
      <c r="B12" s="121" t="s">
        <v>57</v>
      </c>
      <c r="C12" s="10" t="s">
        <v>168</v>
      </c>
    </row>
    <row r="13" spans="2:4" ht="30" customHeight="1" thickBot="1" x14ac:dyDescent="0.25">
      <c r="B13" s="122" t="s">
        <v>58</v>
      </c>
      <c r="C13" s="11" t="s">
        <v>169</v>
      </c>
      <c r="D13" s="123"/>
    </row>
    <row r="14" spans="2:4" ht="60" customHeight="1" x14ac:dyDescent="0.2">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22" zoomScaleNormal="10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524136.4</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524136.4</v>
      </c>
      <c r="G24" s="837"/>
      <c r="H24" s="234" t="s">
        <v>198</v>
      </c>
      <c r="J24" s="71"/>
      <c r="K24" s="68"/>
      <c r="L24" s="875"/>
      <c r="O24" s="833">
        <f>524000</f>
        <v>524000</v>
      </c>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136.4</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136.4</v>
      </c>
      <c r="P27" s="881"/>
      <c r="Q27" s="881"/>
      <c r="R27" s="881"/>
      <c r="S27" s="59" t="s">
        <v>38</v>
      </c>
      <c r="T27" s="80"/>
      <c r="U27" s="80"/>
      <c r="X27" s="78" t="s">
        <v>39</v>
      </c>
      <c r="Y27" s="81"/>
      <c r="AG27" s="68"/>
      <c r="AH27" s="68"/>
      <c r="AI27" s="68"/>
      <c r="AJ27" s="68"/>
      <c r="AK27" s="831">
        <f>+AG18+O27</f>
        <v>136.4</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f>136.3+0.1</f>
        <v>136.4</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136.4</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136.4</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136.4</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9"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3.3</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3.3</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3.3</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3.3</v>
      </c>
      <c r="P27" s="881"/>
      <c r="Q27" s="881"/>
      <c r="R27" s="881"/>
      <c r="S27" s="59" t="s">
        <v>38</v>
      </c>
      <c r="T27" s="80"/>
      <c r="U27" s="80"/>
      <c r="X27" s="78" t="s">
        <v>39</v>
      </c>
      <c r="Y27" s="81"/>
      <c r="AG27" s="68"/>
      <c r="AH27" s="68"/>
      <c r="AI27" s="68"/>
      <c r="AJ27" s="68"/>
      <c r="AK27" s="831">
        <f>+AG18+O27</f>
        <v>3.3</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v>3.3</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3.3</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3.3</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3.3</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22"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3.1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3.1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3.1</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3.1</v>
      </c>
      <c r="P27" s="881"/>
      <c r="Q27" s="881"/>
      <c r="R27" s="881"/>
      <c r="S27" s="59" t="s">
        <v>38</v>
      </c>
      <c r="T27" s="80"/>
      <c r="U27" s="80"/>
      <c r="X27" s="78" t="s">
        <v>39</v>
      </c>
      <c r="Y27" s="81"/>
      <c r="AG27" s="68"/>
      <c r="AH27" s="68"/>
      <c r="AI27" s="68"/>
      <c r="AJ27" s="68"/>
      <c r="AK27" s="831">
        <f>+AG18+O27</f>
        <v>3.1</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v>3.1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3.1</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3.1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3.1</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2" customHeight="1" thickBot="1" x14ac:dyDescent="0.25">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22"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8" ht="27" customHeight="1" x14ac:dyDescent="0.15">
      <c r="F1" s="54"/>
      <c r="R1" s="102" t="s">
        <v>96</v>
      </c>
      <c r="S1" s="102" t="s">
        <v>352</v>
      </c>
    </row>
    <row r="2" spans="2:48"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下水道河川局南部水再生センター</v>
      </c>
      <c r="AF5" s="895"/>
      <c r="AG5" s="895"/>
      <c r="AH5" s="895"/>
      <c r="AI5" s="895"/>
      <c r="AJ5" s="895"/>
      <c r="AK5" s="895"/>
      <c r="AL5" s="895"/>
      <c r="AM5" s="895"/>
      <c r="AN5" s="895"/>
      <c r="AO5" s="895"/>
      <c r="AP5" s="895"/>
      <c r="AQ5" s="895"/>
      <c r="AR5" s="895"/>
      <c r="AS5" s="895"/>
      <c r="AT5" s="895"/>
      <c r="AU5" s="895"/>
    </row>
    <row r="6" spans="2:48"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2" customHeight="1" thickBot="1" x14ac:dyDescent="0.25">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2" customHeight="1" thickTop="1" thickBot="1" x14ac:dyDescent="0.25">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5">
      <c r="F12" s="911">
        <f>+ROUND(O12,1)+ROUND(O15,1)+ROUND(O18,1)+ROUND(O24,1)+O27-ROUND(F15,1)</f>
        <v>0.6</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0.6</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0.6</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0.6</v>
      </c>
      <c r="P27" s="881"/>
      <c r="Q27" s="881"/>
      <c r="R27" s="881"/>
      <c r="S27" s="59" t="s">
        <v>38</v>
      </c>
      <c r="T27" s="80"/>
      <c r="U27" s="80"/>
      <c r="X27" s="78" t="s">
        <v>39</v>
      </c>
      <c r="Y27" s="81"/>
      <c r="AG27" s="68"/>
      <c r="AH27" s="68"/>
      <c r="AI27" s="68"/>
      <c r="AJ27" s="68"/>
      <c r="AK27" s="831">
        <f>+AG18+O27</f>
        <v>0.6</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v>0.6</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0.6</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0.6</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0.6</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2013-03-30T10:14:21Z</cp:lastPrinted>
  <dcterms:created xsi:type="dcterms:W3CDTF">2011-02-09T09:36:10Z</dcterms:created>
  <dcterms:modified xsi:type="dcterms:W3CDTF">2024-06-18T08:37:48Z</dcterms:modified>
</cp:coreProperties>
</file>