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36"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74" l="1"/>
  <c r="AA28" i="74"/>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<sst xmlns="http://schemas.openxmlformats.org/spreadsheetml/2006/main" count="3274" uniqueCount="460">
  <si>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</si>
  <si>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</si>
  <si>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</si>
  <si>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</si>
  <si>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</si>
  <si>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</si>
  <si>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</si>
  <si>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</si>
  <si>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</si>
  <si>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</si>
  <si>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</si>
  <si>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</si>
  <si>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</si>
  <si>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</si>
  <si>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</si>
  <si>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</si>
  <si>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</si>
  <si>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</si>
  <si>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</si>
  <si>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</si>
  <si>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</si>
  <si>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</si>
  <si>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</si>
  <si>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</si>
  <si>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</si>
  <si>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</si>
  <si>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</si>
  <si>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</si>
  <si>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</si>
  <si>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</si>
  <si>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</si>
  <si>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</si>
  <si>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</si>
  <si>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</si>
  <si>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</si>
  <si>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</si>
  <si>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</si>
  <si>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</si>
  <si>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</si>
  <si>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</si>
  <si>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</si>
  <si>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</si>
  <si>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</si>
  <si>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</si>
  <si>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</si>
  <si>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</si>
  <si>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</si>
  <si>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</si>
  <si>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</si>
  <si>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</si>
  <si>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</si>
  <si>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</si>
  <si>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</si>
  <si>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</si>
  <si>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</si>
  <si>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</si>
  <si>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</si>
  <si>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</si>
  <si>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</si>
  <si>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</si>
  <si>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</si>
  <si>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</si>
  <si>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</si>
  <si>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</si>
  <si>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</si>
  <si>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</si>
  <si>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</si>
  <si>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</si>
  <si>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</si>
  <si>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</si>
  <si>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</si>
  <si>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</si>
  <si>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</si>
  <si>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</si>
  <si>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</si>
  <si>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</si>
  <si>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</si>
  <si>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</si>
  <si>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</si>
  <si>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</si>
  <si>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</si>
  <si>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</si>
  <si>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</si>
  <si>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</si>
  <si>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</si>
  <si>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</si>
  <si>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</si>
  <si>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</si>
  <si>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</si>
  <si>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</si>
  <si>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</si>
  <si>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</si>
  <si>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</si>
  <si>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</si>
  <si>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</si>
  <si>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</si>
  <si>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</si>
  <si>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</si>
  <si>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</si>
  <si>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</si>
  <si>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</si>
  <si>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</si>
  <si>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</si>
  <si>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</si>
  <si>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</si>
  <si>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</si>
  <si>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</si>
  <si>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</si>
  <si>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</si>
  <si>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</si>
  <si>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</si>
  <si>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</si>
  <si>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</si>
  <si>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</si>
  <si>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</si>
  <si>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</si>
  <si>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</si>
  <si>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</si>
  <si>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</si>
  <si>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</si>
  <si>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</si>
  <si>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</si>
  <si>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</si>
  <si>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</si>
  <si>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</si>
  <si>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</si>
  <si>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</si>
  <si>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</si>
  <si>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</si>
  <si>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</si>
  <si>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</si>
  <si>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</si>
  <si>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</si>
  <si>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</si>
  <si>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</si>
  <si>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</si>
  <si>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</si>
  <si>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</si>
  <si>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</si>
  <si>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</si>
  <si>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</si>
  <si>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</si>
  <si>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</si>
  <si>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</si>
  <si>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</si>
  <si>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</si>
  <si>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</si>
  <si>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</si>
  <si>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</si>
  <si>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</si>
  <si>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</si>
  <si>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</si>
  <si>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</si>
  <si>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</si>
  <si>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</si>
  <si>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</si>
  <si>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</si>
  <si>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</si>
  <si>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</si>
  <si>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</si>
  <si>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</si>
  <si>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</si>
  <si>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</si>
  <si>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</si>
  <si>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</si>
  <si>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</si>
  <si>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</si>
  <si>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</si>
  <si>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</si>
  <si>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</si>
  <si>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</si>
  <si>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</si>
  <si>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</si>
  <si>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</si>
  <si>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</si>
  <si>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</si>
  <si>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</si>
  <si>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</si>
  <si>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</si>
  <si>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</si>
  <si>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</si>
  <si>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</si>
  <si>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</si>
  <si>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</si>
  <si>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</si>
  <si>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</si>
  <si>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</si>
  <si>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</si>
  <si>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</si>
  <si>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</si>
  <si>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</si>
  <si>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</si>
  <si>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</si>
  <si>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</si>
  <si>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</si>
  <si>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</si>
  <si>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</si>
  <si>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</si>
  <si>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</si>
  <si>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</si>
  <si>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</si>
  <si>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</si>
  <si>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</si>
  <si>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</si>
  <si>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</si>
  <si>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</si>
  <si>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</si>
  <si>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</si>
  <si>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</si>
  <si>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</si>
  <si>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</si>
  <si>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</si>
  <si>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</si>
  <si>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</si>
  <si>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</si>
  <si>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</si>
  <si>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</si>
  <si>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</si>
  <si>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</si>
  <si>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</si>
  <si>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</si>
  <si>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</si>
  <si>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</si>
  <si>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</si>
  <si>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</si>
  <si>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</si>
  <si>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</si>
  <si>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</si>
  <si>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</si>
  <si>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</si>
  <si>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</si>
  <si>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</si>
  <si>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</si>
  <si>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</si>
  <si>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</si>
  <si>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</si>
  <si>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</si>
  <si>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</si>
  <si>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</si>
  <si>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</si>
  <si>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</si>
  <si>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</si>
  <si>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</si>
  <si>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</si>
  <si>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</si>
  <si>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</si>
  <si>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</si>
  <si>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</si>
  <si>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</si>
  <si>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</si>
  <si>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</si>
  <si>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</si>
  <si>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</si>
  <si>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</si>
  <si>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</si>
  <si>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</si>
  <si>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</si>
  <si>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</si>
  <si>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</si>
  <si>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</si>
  <si>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</si>
  <si>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</si>
  <si>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</si>
  <si>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</si>
  <si>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</si>
  <si>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</si>
  <si>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</si>
  <si>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</si>
  <si>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</si>
  <si>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</si>
  <si>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</si>
  <si>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</si>
  <si>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</si>
  <si>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</si>
  <si>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</si>
  <si>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</si>
  <si>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</si>
  <si>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</si>
  <si>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</si>
  <si>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</si>
  <si>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</si>
  <si>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</si>
  <si>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</si>
  <si>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</si>
  <si>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</si>
  <si>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</si>
  <si>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</si>
  <si>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</si>
  <si>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</si>
  <si>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</si>
  <si>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</si>
  <si>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</si>
  <si>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</si>
  <si>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</si>
  <si>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</si>
  <si>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</si>
  <si>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</si>
  <si>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</si>
  <si>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</si>
  <si>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</si>
  <si>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</si>
  <si>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</si>
  <si>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</si>
  <si>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</si>
  <si>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</si>
  <si>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</si>
  <si>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</si>
  <si>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</si>
  <si>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</si>
  <si>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</si>
  <si>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</si>
  <si>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</si>
  <si>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</si>
  <si>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</si>
  <si>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</si>
  <si>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</si>
  <si>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</si>
  <si>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</si>
  <si>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</si>
  <si>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</si>
  <si>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</si>
  <si>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</si>
  <si>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</si>
  <si>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</si>
  <si>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</si>
  <si>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</si>
  <si>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</si>
  <si>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</si>
  <si>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</si>
  <si>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</si>
  <si>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</si>
  <si>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</si>
  <si>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</si>
  <si>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</si>
  <si>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</si>
  <si>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</si>
  <si>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</si>
  <si>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</si>
  <si>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</si>
  <si>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</si>
  <si>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</si>
  <si>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</si>
  <si>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</si>
  <si>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</si>
  <si>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</si>
  <si>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</si>
  <si>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</si>
  <si>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</si>
  <si>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</si>
  <si>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</si>
  <si>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</si>
  <si>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</si>
  <si>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</si>
  <si>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</si>
  <si>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</si>
  <si>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</si>
  <si>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</si>
  <si>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</si>
  <si>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</si>
  <si>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</si>
  <si>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</si>
  <si>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</si>
  <si>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</si>
  <si>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</si>
  <si>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</si>
  <si>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</si>
  <si>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</si>
  <si>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</si>
  <si>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</si>
  <si>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</si>
  <si>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</si>
  <si>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</si>
  <si>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</si>
  <si>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</si>
  <si>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</si>
  <si>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</si>
  <si>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</si>
  <si>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</si>
  <si>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</si>
  <si>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</si>
  <si>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</si>
  <si>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</si>
  <si>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</si>
  <si>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</si>
  <si>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</si>
  <si>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</si>
  <si>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</si>
  <si>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</si>
  <si>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</si>
  <si>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</si>
  <si>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</si>
  <si>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</si>
  <si>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</si>
  <si>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</si>
  <si>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</si>
  <si>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</si>
  <si>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</si>
  <si>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</si>
  <si>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</si>
  <si>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</si>
  <si>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</si>
  <si>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</si>
  <si>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</si>
  <si>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</si>
  <si>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</si>
  <si>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</si>
  <si>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</si>
  <si>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</si>
  <si>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</si>
  <si>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</si>
  <si>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</si>
  <si>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</si>
  <si>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</si>
  <si>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</si>
  <si>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</si>
  <si>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</si>
  <si>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</si>
  <si>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</si>
  <si>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</si>
  <si>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</si>
  <si>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</si>
  <si>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</si>
  <si>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</si>
  <si>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</si>
  <si>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</si>
  <si>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</si>
  <si>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</si>
  <si>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</si>
  <si>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</si>
  <si>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</si>
  <si>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</si>
  <si>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</si>
  <si>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</si>
  <si>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</si>
  <si>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</si>
  <si>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</si>
  <si>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</si>
  <si>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</si>
  <si>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</si>
  <si>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</si>
  <si>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</si>
  <si>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</si>
  <si>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</si>
  <si>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</si>
  <si>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</si>
  <si>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</si>
  <si>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</si>
  <si>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</si>
  <si>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</si>
  <si>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</si>
  <si>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</si>
  <si>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令和６年６月30日</t>
    <phoneticPr fontId="3"/>
  </si>
  <si>
    <t>横浜市中区本町6丁目50番地の10</t>
  </si>
  <si>
    <t>下水道河川局長　遠藤　賢也</t>
  </si>
  <si>
    <t>下水道河川局南部水再生センター</t>
  </si>
  <si>
    <t>横浜市磯子区新磯子町39番地</t>
  </si>
  <si>
    <t>045-671-3966</t>
  </si>
  <si>
    <t>横浜市長</t>
  </si>
  <si>
    <t>F-363下水道業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</si>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</sst>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13" zoomScaleNormal="100" zoomScaleSheetLayoutView="100" workbookViewId="0">
      <selection activeCell="T29" sqref="T29"/>
    </sheetView>
  </sheetViews>
  <sheetFormatPr defaultColWidth="9" defaultRowHeight="12" x14ac:dyDescent="0.15"/>
  <cols>
    <col min="1" max="1" width="1" style="26" customWidth="1"/>
    <col min="2" max="2" width="3.33203125" style="26" customWidth="1"/>
    <col min="3" max="3" width="3.33203125" style="25" customWidth="1"/>
    <col min="4" max="4" width="3.88671875" style="25" customWidth="1"/>
    <col min="5" max="5" width="9.6640625" style="25" customWidth="1"/>
    <col min="6" max="6" width="2.77734375" style="25" customWidth="1"/>
    <col min="7" max="7" width="6.77734375" style="25" customWidth="1"/>
    <col min="8" max="8" width="13.77734375" style="25" customWidth="1"/>
    <col min="9" max="9" width="5.77734375" style="25" customWidth="1"/>
    <col min="10" max="10" width="3.77734375" style="25" customWidth="1"/>
    <col min="11" max="11" width="10.77734375" style="25" customWidth="1"/>
    <col min="12" max="12" width="6.77734375" style="25" customWidth="1"/>
    <col min="13" max="13" width="7.77734375" style="25" customWidth="1"/>
    <col min="14" max="14" width="6.77734375" style="25" customWidth="1"/>
    <col min="15" max="15" width="7.77734375" style="25" customWidth="1"/>
    <col min="16" max="16" width="2.21875" style="25" customWidth="1"/>
    <col min="17" max="17" width="9" style="25"/>
    <col min="18" max="18" width="9" style="48"/>
    <col min="19" max="19" width="10.77734375" style="48" customWidth="1"/>
    <col min="20" max="20" width="9" style="48"/>
    <col min="21" max="21" width="13.33203125" style="48" customWidth="1"/>
    <col min="22" max="27" width="9" style="48"/>
    <col min="28" max="28" width="33.77734375" style="48" customWidth="1"/>
    <col min="29" max="48" width="9" style="48"/>
    <col min="49" max="16384" width="9" style="25"/>
  </cols>
  <sheetData>
    <row r="2" spans="1:54" ht="13.2" x14ac:dyDescent="0.2">
      <c r="C2" s="24" t="s">
        <v>50</v>
      </c>
    </row>
    <row r="3" spans="1:54" ht="13.2" x14ac:dyDescent="0.2">
      <c r="C3" s="24" t="s">
        <v>159</v>
      </c>
    </row>
    <row r="4" spans="1:54" s="83" customFormat="1" ht="13.2" x14ac:dyDescent="0.2">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2" x14ac:dyDescent="0.2">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2" x14ac:dyDescent="0.2">
      <c r="C6" s="24"/>
    </row>
    <row r="7" spans="1:54" ht="13.2" x14ac:dyDescent="0.2">
      <c r="C7" s="24" t="s">
        <v>2</v>
      </c>
      <c r="Q7" s="24"/>
    </row>
    <row r="8" spans="1:54" s="346" customFormat="1" ht="13.2" x14ac:dyDescent="0.2">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2" x14ac:dyDescent="0.2">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2" x14ac:dyDescent="0.2">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2" x14ac:dyDescent="0.2">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2" x14ac:dyDescent="0.2">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2" x14ac:dyDescent="0.2">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2" x14ac:dyDescent="0.2">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2" x14ac:dyDescent="0.2">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2" x14ac:dyDescent="0.2">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2">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2" x14ac:dyDescent="0.2">
      <c r="C19" s="24" t="s">
        <v>3</v>
      </c>
      <c r="Q19" s="24"/>
      <c r="R19" s="99"/>
      <c r="S19" s="100"/>
    </row>
    <row r="20" spans="1:54" ht="13.2" x14ac:dyDescent="0.2">
      <c r="C20" s="509"/>
      <c r="D20" s="510"/>
      <c r="E20" s="24" t="s">
        <v>49</v>
      </c>
      <c r="Q20" s="24"/>
      <c r="R20" s="100"/>
      <c r="S20" s="100"/>
    </row>
    <row r="21" spans="1:54" ht="13.2" x14ac:dyDescent="0.2">
      <c r="C21" s="513" t="s">
        <v>354</v>
      </c>
      <c r="D21" s="514"/>
      <c r="E21" s="24" t="s">
        <v>344</v>
      </c>
      <c r="Q21" s="24"/>
      <c r="R21" s="100"/>
      <c r="S21" s="100"/>
    </row>
    <row r="22" spans="1:54" ht="13.2" x14ac:dyDescent="0.2">
      <c r="C22" s="536" t="s">
        <v>355</v>
      </c>
      <c r="D22" s="537"/>
      <c r="E22" s="24" t="s">
        <v>1</v>
      </c>
      <c r="Q22" s="24"/>
      <c r="R22" s="100"/>
      <c r="S22" s="100"/>
    </row>
    <row r="23" spans="1:54" ht="13.2" x14ac:dyDescent="0.2">
      <c r="C23" s="538" t="s">
        <v>356</v>
      </c>
      <c r="D23" s="539"/>
      <c r="E23" s="24" t="s">
        <v>46</v>
      </c>
      <c r="Q23" s="24"/>
      <c r="R23" s="99"/>
      <c r="S23" s="100"/>
    </row>
    <row r="24" spans="1:54" ht="13.2" x14ac:dyDescent="0.2">
      <c r="C24" s="540" t="s">
        <v>357</v>
      </c>
      <c r="D24" s="541"/>
      <c r="E24" s="351" t="s">
        <v>346</v>
      </c>
      <c r="Q24" s="24"/>
      <c r="R24" s="99"/>
      <c r="S24" s="100"/>
    </row>
    <row r="25" spans="1:54" ht="13.2" x14ac:dyDescent="0.2">
      <c r="E25" s="351" t="s">
        <v>351</v>
      </c>
      <c r="Q25" s="24"/>
      <c r="R25" s="99"/>
      <c r="S25" s="100"/>
    </row>
    <row r="26" spans="1:54" ht="13.8" thickBot="1" x14ac:dyDescent="0.25">
      <c r="C26" s="27"/>
      <c r="D26" s="27"/>
      <c r="E26" s="472"/>
      <c r="F26" s="27"/>
      <c r="G26" s="27"/>
      <c r="H26" s="27"/>
      <c r="O26" s="110" t="s">
        <v>158</v>
      </c>
      <c r="Q26" s="24"/>
      <c r="R26" s="99"/>
      <c r="S26" s="100"/>
    </row>
    <row r="27" spans="1:54" ht="13.2" x14ac:dyDescent="0.2">
      <c r="A27" s="25">
        <v>14</v>
      </c>
      <c r="C27" s="27"/>
      <c r="D27" s="27"/>
      <c r="F27" s="27"/>
      <c r="G27" s="27"/>
      <c r="H27" s="27"/>
      <c r="M27" s="518" t="s">
        <v>326</v>
      </c>
      <c r="N27" s="108" t="s">
        <v>112</v>
      </c>
      <c r="O27" s="109" t="s">
        <v>113</v>
      </c>
      <c r="Q27" s="24"/>
      <c r="R27" s="99"/>
      <c r="S27" s="100"/>
    </row>
    <row r="28" spans="1:54" ht="20.100000000000001" customHeight="1" thickBot="1" x14ac:dyDescent="0.25">
      <c r="A28" s="26">
        <f>+R86</f>
        <v>0</v>
      </c>
      <c r="C28" s="27" t="s">
        <v>295</v>
      </c>
      <c r="D28" s="27"/>
      <c r="E28" s="27"/>
      <c r="F28" s="27"/>
      <c r="G28" s="27"/>
      <c r="M28" s="519"/>
      <c r="N28" s="296" t="s">
        <v>459</v>
      </c>
      <c r="O28" s="297" t="s">
        <v>155</v>
      </c>
      <c r="Q28" s="24"/>
      <c r="R28" s="99"/>
      <c r="S28" s="100"/>
    </row>
    <row r="29" spans="1:54" ht="13.2" x14ac:dyDescent="0.2">
      <c r="C29" s="553" t="s">
        <v>390</v>
      </c>
      <c r="D29" s="554"/>
      <c r="E29" s="554"/>
      <c r="F29" s="554"/>
      <c r="G29" s="554"/>
      <c r="H29" s="554"/>
      <c r="I29" s="554"/>
      <c r="J29" s="554"/>
      <c r="K29" s="554"/>
      <c r="L29" s="554"/>
      <c r="M29" s="554"/>
      <c r="N29" s="554"/>
      <c r="O29" s="554"/>
      <c r="Q29" s="24"/>
      <c r="R29" s="99"/>
      <c r="S29" s="330"/>
    </row>
    <row r="30" spans="1:54" ht="13.2" x14ac:dyDescent="0.2">
      <c r="C30" s="85"/>
      <c r="D30" s="86"/>
      <c r="E30" s="86"/>
      <c r="F30" s="86"/>
      <c r="G30" s="86"/>
      <c r="H30" s="86"/>
      <c r="I30" s="86"/>
      <c r="J30" s="86"/>
      <c r="K30" s="86"/>
      <c r="L30" s="86"/>
      <c r="M30" s="86"/>
      <c r="N30" s="86"/>
      <c r="O30" s="87"/>
      <c r="Q30" s="24"/>
      <c r="R30" s="99"/>
      <c r="S30" s="330"/>
      <c r="U30" s="101"/>
    </row>
    <row r="31" spans="1:54" ht="12" customHeight="1" x14ac:dyDescent="0.2">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2">
      <c r="C32" s="563"/>
      <c r="D32" s="564"/>
      <c r="E32" s="564"/>
      <c r="F32" s="564"/>
      <c r="G32" s="564"/>
      <c r="H32" s="564"/>
      <c r="I32" s="564"/>
      <c r="J32" s="564"/>
      <c r="K32" s="564"/>
      <c r="L32" s="564"/>
      <c r="M32" s="564"/>
      <c r="N32" s="564"/>
      <c r="O32" s="565"/>
      <c r="Q32" s="24"/>
      <c r="R32" s="99"/>
      <c r="S32" s="100"/>
    </row>
    <row r="33" spans="1:19" ht="10.199999999999999" customHeight="1" x14ac:dyDescent="0.2">
      <c r="C33" s="88"/>
      <c r="D33" s="28"/>
      <c r="E33" s="28"/>
      <c r="F33" s="28"/>
      <c r="G33" s="28"/>
      <c r="H33" s="28"/>
      <c r="I33" s="28"/>
      <c r="J33" s="28"/>
      <c r="K33" s="28"/>
      <c r="L33" s="28"/>
      <c r="M33" s="28"/>
      <c r="N33" s="28"/>
      <c r="O33" s="89"/>
      <c r="Q33" s="24"/>
      <c r="R33" s="99"/>
      <c r="S33" s="99"/>
    </row>
    <row r="34" spans="1:19" ht="14.4" x14ac:dyDescent="0.2">
      <c r="C34" s="88"/>
      <c r="D34" s="28"/>
      <c r="E34" s="28"/>
      <c r="F34" s="28"/>
      <c r="G34" s="28"/>
      <c r="H34" s="28"/>
      <c r="I34" s="28"/>
      <c r="J34" s="28"/>
      <c r="K34" s="28"/>
      <c r="L34" s="566" t="s">
        <v>451</v>
      </c>
      <c r="M34" s="567"/>
      <c r="N34" s="567"/>
      <c r="O34" s="568"/>
      <c r="Q34" s="24"/>
      <c r="R34" s="99"/>
      <c r="S34" s="99"/>
    </row>
    <row r="35" spans="1:19" ht="11.25" customHeight="1" x14ac:dyDescent="0.2">
      <c r="C35" s="88"/>
      <c r="D35" s="28"/>
      <c r="E35" s="28"/>
      <c r="F35" s="28"/>
      <c r="G35" s="28"/>
      <c r="H35" s="28"/>
      <c r="I35" s="28"/>
      <c r="J35" s="28"/>
      <c r="K35" s="28"/>
      <c r="L35" s="28"/>
      <c r="M35" s="28"/>
      <c r="N35" s="28"/>
      <c r="O35" s="90"/>
      <c r="Q35" s="24"/>
      <c r="R35" s="99"/>
      <c r="S35" s="99"/>
    </row>
    <row r="36" spans="1:19" ht="13.2" x14ac:dyDescent="0.2">
      <c r="C36" s="534" t="s">
        <v>457</v>
      </c>
      <c r="D36" s="535"/>
      <c r="E36" s="535"/>
      <c r="F36" s="535"/>
      <c r="G36" s="473" t="s">
        <v>5</v>
      </c>
      <c r="H36" s="28"/>
      <c r="I36" s="28"/>
      <c r="J36" s="28"/>
      <c r="K36" s="28"/>
      <c r="L36" s="28"/>
      <c r="M36" s="28"/>
      <c r="N36" s="28"/>
      <c r="O36" s="89"/>
      <c r="Q36" s="24"/>
      <c r="R36" s="99"/>
      <c r="S36" s="99"/>
    </row>
    <row r="37" spans="1:19" ht="13.2" x14ac:dyDescent="0.2">
      <c r="C37" s="88"/>
      <c r="D37" s="28"/>
      <c r="E37" s="28"/>
      <c r="F37" s="28"/>
      <c r="G37" s="28"/>
      <c r="H37" s="28"/>
      <c r="I37" s="28"/>
      <c r="J37" s="28"/>
      <c r="K37" s="28"/>
      <c r="L37" s="28"/>
      <c r="M37" s="28"/>
      <c r="N37" s="28"/>
      <c r="O37" s="89"/>
      <c r="Q37" s="24"/>
      <c r="R37" s="99"/>
      <c r="S37" s="100"/>
    </row>
    <row r="38" spans="1:19" ht="13.2" x14ac:dyDescent="0.2">
      <c r="A38" s="26">
        <v>3</v>
      </c>
      <c r="C38" s="88"/>
      <c r="D38" s="28"/>
      <c r="E38" s="28"/>
      <c r="F38" s="28"/>
      <c r="G38" s="28"/>
      <c r="H38" s="458" t="s">
        <v>341</v>
      </c>
      <c r="I38" s="458"/>
      <c r="J38" s="28"/>
      <c r="K38" s="28"/>
      <c r="L38" s="28"/>
      <c r="M38" s="28"/>
      <c r="N38" s="28"/>
      <c r="O38" s="89"/>
      <c r="Q38" s="24"/>
      <c r="R38" s="99"/>
      <c r="S38" s="100"/>
    </row>
    <row r="39" spans="1:19" ht="26.25" customHeight="1" x14ac:dyDescent="0.2">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456</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7007</v>
      </c>
      <c r="N48" s="573"/>
      <c r="O48" s="574"/>
    </row>
    <row r="49" spans="3:21" ht="18" customHeight="1" x14ac:dyDescent="0.15">
      <c r="C49" s="523" t="s">
        <v>11</v>
      </c>
      <c r="D49" s="555"/>
      <c r="E49" s="556"/>
      <c r="F49" s="542" t="s">
        <v>455</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142</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39</v>
      </c>
      <c r="G59" s="608"/>
      <c r="H59" s="608"/>
      <c r="I59" s="608"/>
      <c r="J59" s="608"/>
      <c r="K59" s="608"/>
      <c r="L59" s="608"/>
      <c r="M59" s="608"/>
      <c r="N59" s="608"/>
      <c r="O59" s="609"/>
    </row>
    <row r="60" spans="3:21" ht="30" customHeight="1" x14ac:dyDescent="0.2">
      <c r="C60" s="585" t="s">
        <v>297</v>
      </c>
      <c r="D60" s="586"/>
      <c r="E60" s="587"/>
      <c r="F60" s="588" t="s">
        <v>439</v>
      </c>
      <c r="G60" s="589"/>
      <c r="H60" s="589"/>
      <c r="I60" s="589"/>
      <c r="J60" s="589"/>
      <c r="K60" s="589"/>
      <c r="L60" s="589"/>
      <c r="M60" s="589"/>
      <c r="N60" s="589"/>
      <c r="O60" s="590"/>
      <c r="Q60" s="32"/>
    </row>
    <row r="61" spans="3:21" ht="18" customHeight="1" x14ac:dyDescent="0.2">
      <c r="C61" s="193" t="s">
        <v>317</v>
      </c>
      <c r="D61" s="459"/>
      <c r="E61" s="194"/>
      <c r="F61" s="33"/>
      <c r="G61" s="33"/>
      <c r="H61" s="34"/>
      <c r="I61" s="34"/>
      <c r="J61" s="35"/>
      <c r="K61" s="35"/>
      <c r="L61" s="36"/>
      <c r="M61" s="36"/>
      <c r="N61" s="36"/>
      <c r="O61" s="37"/>
      <c r="Q61" s="32"/>
    </row>
    <row r="62" spans="3:21" ht="24.75" customHeight="1" x14ac:dyDescent="0.2">
      <c r="C62" s="591"/>
      <c r="D62" s="515" t="s">
        <v>298</v>
      </c>
      <c r="E62" s="516"/>
      <c r="F62" s="516"/>
      <c r="G62" s="517"/>
      <c r="H62" s="515" t="s">
        <v>318</v>
      </c>
      <c r="I62" s="517"/>
      <c r="J62" s="515" t="s">
        <v>299</v>
      </c>
      <c r="K62" s="516"/>
      <c r="L62" s="517"/>
      <c r="M62" s="515" t="s">
        <v>319</v>
      </c>
      <c r="N62" s="516"/>
      <c r="O62" s="517"/>
      <c r="Q62" s="32"/>
    </row>
    <row r="63" spans="3:21" ht="24.75" customHeight="1" x14ac:dyDescent="0.2">
      <c r="C63" s="591"/>
      <c r="D63" s="579" t="s">
        <v>300</v>
      </c>
      <c r="E63" s="580"/>
      <c r="F63" s="580"/>
      <c r="G63" s="581"/>
      <c r="H63" s="462">
        <f>+別紙!AA9</f>
        <v>523197.89999999991</v>
      </c>
      <c r="I63" s="293" t="s">
        <v>4</v>
      </c>
      <c r="J63" s="594" t="s">
        <v>324</v>
      </c>
      <c r="K63" s="595"/>
      <c r="L63" s="596"/>
      <c r="M63" s="592">
        <f>+別紙!AA14</f>
        <v>197.9</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193.9</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99999999999999" customHeight="1" x14ac:dyDescent="0.15">
      <c r="C69" s="490"/>
      <c r="D69" s="491"/>
      <c r="E69" s="491"/>
      <c r="F69" s="38"/>
      <c r="G69" s="38"/>
      <c r="H69" s="39"/>
      <c r="I69" s="39"/>
      <c r="J69" s="40"/>
      <c r="K69" s="40"/>
      <c r="L69" s="41"/>
      <c r="M69" s="41"/>
      <c r="N69" s="41"/>
      <c r="O69" s="39"/>
    </row>
    <row r="70" spans="1:48" ht="15" customHeight="1" x14ac:dyDescent="0.2">
      <c r="C70" s="597" t="s">
        <v>409</v>
      </c>
      <c r="D70" s="598"/>
      <c r="E70" s="598"/>
      <c r="F70" s="598"/>
      <c r="G70" s="598"/>
      <c r="H70" s="598"/>
      <c r="I70" s="598"/>
      <c r="J70" s="598"/>
      <c r="K70" s="598"/>
      <c r="L70" s="598"/>
      <c r="M70" s="598"/>
      <c r="N70" s="598"/>
      <c r="O70" s="598"/>
      <c r="P70" s="44"/>
    </row>
    <row r="71" spans="1:48" ht="13.2"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2"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2"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2"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2"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2"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2"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2"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2"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2"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2" x14ac:dyDescent="0.15">
      <c r="C98" s="44"/>
      <c r="D98" s="44"/>
      <c r="E98" s="44"/>
      <c r="F98" s="44"/>
      <c r="G98" s="44"/>
      <c r="H98" s="44"/>
      <c r="I98" s="44"/>
      <c r="J98" s="44"/>
      <c r="K98" s="44"/>
      <c r="L98" s="44"/>
      <c r="M98" s="44"/>
      <c r="N98" s="44"/>
      <c r="O98" s="44"/>
      <c r="Q98" s="315" t="s">
        <v>114</v>
      </c>
      <c r="R98" s="1"/>
    </row>
    <row r="99" spans="1:26" ht="13.2" x14ac:dyDescent="0.15">
      <c r="C99" s="44"/>
      <c r="D99" s="44"/>
      <c r="E99" s="44"/>
      <c r="F99" s="44"/>
      <c r="G99" s="44"/>
      <c r="H99" s="44"/>
      <c r="I99" s="44"/>
      <c r="J99" s="44"/>
      <c r="K99" s="44"/>
      <c r="L99" s="44"/>
      <c r="M99" s="44"/>
      <c r="N99" s="44"/>
      <c r="O99" s="44"/>
      <c r="Q99" s="315" t="s">
        <v>115</v>
      </c>
      <c r="R99" s="1"/>
    </row>
    <row r="100" spans="1:26" ht="13.2" x14ac:dyDescent="0.15">
      <c r="C100" s="44"/>
      <c r="D100" s="44"/>
      <c r="E100" s="44"/>
      <c r="F100" s="44"/>
      <c r="G100" s="44"/>
      <c r="H100" s="44"/>
      <c r="I100" s="44"/>
      <c r="J100" s="44"/>
      <c r="K100" s="44"/>
      <c r="L100" s="44"/>
      <c r="M100" s="44"/>
      <c r="N100" s="44"/>
      <c r="O100" s="44"/>
      <c r="Q100" s="315" t="s">
        <v>116</v>
      </c>
      <c r="R100" s="1"/>
    </row>
    <row r="101" spans="1:26" ht="13.2" x14ac:dyDescent="0.15">
      <c r="C101" s="44"/>
      <c r="D101" s="44"/>
      <c r="E101" s="44"/>
      <c r="F101" s="44"/>
      <c r="G101" s="44"/>
      <c r="H101" s="44"/>
      <c r="I101" s="44"/>
      <c r="J101" s="44"/>
      <c r="K101" s="44"/>
      <c r="L101" s="44"/>
      <c r="M101" s="44"/>
      <c r="N101" s="44"/>
      <c r="O101" s="44"/>
      <c r="Q101" s="315" t="s">
        <v>117</v>
      </c>
      <c r="R101" s="1"/>
    </row>
    <row r="102" spans="1:26" ht="13.2" x14ac:dyDescent="0.15">
      <c r="C102" s="44"/>
      <c r="D102" s="44"/>
      <c r="E102" s="44"/>
      <c r="F102" s="44"/>
      <c r="G102" s="44"/>
      <c r="H102" s="44"/>
      <c r="I102" s="44"/>
      <c r="J102" s="44"/>
      <c r="K102" s="44"/>
      <c r="L102" s="44"/>
      <c r="M102" s="44"/>
      <c r="N102" s="44"/>
      <c r="O102" s="44"/>
      <c r="Q102" s="315" t="s">
        <v>118</v>
      </c>
      <c r="R102" s="1"/>
    </row>
    <row r="103" spans="1:26" ht="13.2" x14ac:dyDescent="0.15">
      <c r="C103" s="44"/>
      <c r="D103" s="44"/>
      <c r="E103" s="44"/>
      <c r="F103" s="44"/>
      <c r="G103" s="44"/>
      <c r="H103" s="44"/>
      <c r="I103" s="44"/>
      <c r="J103" s="44"/>
      <c r="K103" s="44"/>
      <c r="L103" s="44"/>
      <c r="M103" s="44"/>
      <c r="N103" s="44"/>
      <c r="O103" s="44"/>
      <c r="Q103" s="315" t="s">
        <v>119</v>
      </c>
    </row>
    <row r="104" spans="1:26" ht="13.2" x14ac:dyDescent="0.15">
      <c r="C104" s="44"/>
      <c r="D104" s="44"/>
      <c r="E104" s="44"/>
      <c r="F104" s="44"/>
      <c r="G104" s="44"/>
      <c r="H104" s="44"/>
      <c r="I104" s="44"/>
      <c r="J104" s="44"/>
      <c r="K104" s="44"/>
      <c r="L104" s="44"/>
      <c r="M104" s="44"/>
      <c r="N104" s="44"/>
      <c r="O104" s="44"/>
      <c r="Q104" s="315" t="s">
        <v>120</v>
      </c>
    </row>
    <row r="105" spans="1:26" ht="13.2" x14ac:dyDescent="0.15">
      <c r="C105" s="44"/>
      <c r="D105" s="44"/>
      <c r="E105" s="44"/>
      <c r="F105" s="44"/>
      <c r="G105" s="44"/>
      <c r="H105" s="44"/>
      <c r="I105" s="44"/>
      <c r="J105" s="44"/>
      <c r="K105" s="44"/>
      <c r="L105" s="44"/>
      <c r="M105" s="44"/>
      <c r="N105" s="44"/>
      <c r="O105" s="44"/>
      <c r="Q105" s="315" t="s">
        <v>121</v>
      </c>
    </row>
    <row r="106" spans="1:26" ht="13.2" x14ac:dyDescent="0.15">
      <c r="C106" s="44"/>
      <c r="D106" s="44"/>
      <c r="E106" s="44"/>
      <c r="F106" s="44"/>
      <c r="G106" s="44"/>
      <c r="H106" s="44"/>
      <c r="I106" s="44"/>
      <c r="J106" s="44"/>
      <c r="K106" s="44"/>
      <c r="L106" s="44"/>
      <c r="M106" s="44"/>
      <c r="N106" s="44"/>
      <c r="O106" s="44"/>
      <c r="Q106" s="315" t="s">
        <v>122</v>
      </c>
    </row>
    <row r="107" spans="1:26" ht="13.2" x14ac:dyDescent="0.15">
      <c r="C107" s="46"/>
      <c r="D107" s="46"/>
      <c r="E107" s="46"/>
      <c r="F107" s="46"/>
      <c r="G107" s="46"/>
      <c r="H107" s="46"/>
      <c r="I107" s="46"/>
      <c r="J107" s="46"/>
      <c r="K107" s="46"/>
      <c r="L107" s="46"/>
      <c r="M107" s="46"/>
      <c r="N107" s="46"/>
      <c r="O107" s="46"/>
      <c r="Q107" s="315" t="s">
        <v>125</v>
      </c>
    </row>
    <row r="108" spans="1:26" ht="13.2" x14ac:dyDescent="0.15">
      <c r="C108" s="46"/>
      <c r="D108" s="46"/>
      <c r="E108" s="46"/>
      <c r="F108" s="46"/>
      <c r="G108" s="46"/>
      <c r="H108" s="46"/>
      <c r="I108" s="46"/>
      <c r="J108" s="46"/>
      <c r="K108" s="46"/>
      <c r="L108" s="46"/>
      <c r="M108" s="46"/>
      <c r="N108" s="46"/>
      <c r="O108" s="46"/>
      <c r="Q108" s="315" t="s">
        <v>126</v>
      </c>
    </row>
    <row r="109" spans="1:26" ht="13.2" x14ac:dyDescent="0.15">
      <c r="C109" s="46"/>
      <c r="D109" s="46"/>
      <c r="E109" s="46"/>
      <c r="F109" s="46"/>
      <c r="G109" s="46"/>
      <c r="H109" s="46"/>
      <c r="I109" s="46"/>
      <c r="J109" s="46"/>
      <c r="K109" s="46"/>
      <c r="L109" s="46"/>
      <c r="M109" s="46"/>
      <c r="N109" s="46"/>
      <c r="O109" s="46"/>
      <c r="Q109" s="315" t="s">
        <v>127</v>
      </c>
    </row>
    <row r="110" spans="1:26" ht="13.2" x14ac:dyDescent="0.15">
      <c r="C110" s="46"/>
      <c r="D110" s="46"/>
      <c r="E110" s="46"/>
      <c r="F110" s="46"/>
      <c r="G110" s="46"/>
      <c r="H110" s="46"/>
      <c r="I110" s="46"/>
      <c r="J110" s="46"/>
      <c r="K110" s="46"/>
      <c r="L110" s="46"/>
      <c r="M110" s="46"/>
      <c r="N110" s="46"/>
      <c r="O110" s="46"/>
      <c r="Q110" s="315" t="s">
        <v>128</v>
      </c>
    </row>
    <row r="111" spans="1:26" ht="13.2" x14ac:dyDescent="0.15">
      <c r="C111" s="46"/>
      <c r="D111" s="46"/>
      <c r="E111" s="46"/>
      <c r="F111" s="46"/>
      <c r="G111" s="46"/>
      <c r="H111" s="46"/>
      <c r="I111" s="46"/>
      <c r="J111" s="46"/>
      <c r="K111" s="46"/>
      <c r="L111" s="46"/>
      <c r="M111" s="46"/>
      <c r="N111" s="46"/>
      <c r="O111" s="46"/>
      <c r="Q111" s="315" t="s">
        <v>129</v>
      </c>
    </row>
    <row r="112" spans="1:26" ht="13.2" x14ac:dyDescent="0.15">
      <c r="C112" s="46"/>
      <c r="D112" s="46"/>
      <c r="E112" s="46"/>
      <c r="F112" s="46"/>
      <c r="G112" s="46"/>
      <c r="H112" s="46"/>
      <c r="I112" s="46"/>
      <c r="J112" s="46"/>
      <c r="K112" s="46"/>
      <c r="L112" s="46"/>
      <c r="M112" s="46"/>
      <c r="N112" s="46"/>
      <c r="O112" s="46"/>
      <c r="Q112" s="315" t="s">
        <v>130</v>
      </c>
    </row>
    <row r="113" spans="3:17" ht="13.2" x14ac:dyDescent="0.15">
      <c r="C113" s="46"/>
      <c r="D113" s="46"/>
      <c r="E113" s="46"/>
      <c r="F113" s="46"/>
      <c r="G113" s="46"/>
      <c r="H113" s="46"/>
      <c r="I113" s="46"/>
      <c r="J113" s="46"/>
      <c r="K113" s="46"/>
      <c r="L113" s="46"/>
      <c r="M113" s="46"/>
      <c r="N113" s="46"/>
      <c r="O113" s="46"/>
      <c r="Q113" s="315" t="s">
        <v>123</v>
      </c>
    </row>
    <row r="114" spans="3:17" ht="13.2" x14ac:dyDescent="0.15">
      <c r="C114" s="48"/>
      <c r="D114" s="48"/>
      <c r="E114" s="48"/>
      <c r="F114" s="48"/>
      <c r="G114" s="48"/>
      <c r="H114" s="48"/>
      <c r="I114" s="48"/>
      <c r="J114" s="48"/>
      <c r="K114" s="48"/>
      <c r="L114" s="48"/>
      <c r="M114" s="48"/>
      <c r="N114" s="48"/>
      <c r="O114" s="48"/>
      <c r="Q114" s="315" t="s">
        <v>131</v>
      </c>
    </row>
    <row r="115" spans="3:17" ht="13.2" x14ac:dyDescent="0.15">
      <c r="C115" s="48"/>
      <c r="D115" s="48"/>
      <c r="E115" s="48"/>
      <c r="F115" s="48"/>
      <c r="G115" s="48"/>
      <c r="H115" s="48"/>
      <c r="I115" s="48"/>
      <c r="J115" s="48"/>
      <c r="K115" s="48"/>
      <c r="L115" s="48"/>
      <c r="M115" s="48"/>
      <c r="N115" s="48"/>
      <c r="O115" s="48"/>
      <c r="Q115" s="315" t="s">
        <v>132</v>
      </c>
    </row>
    <row r="116" spans="3:17" ht="13.2" x14ac:dyDescent="0.15">
      <c r="C116" s="48"/>
      <c r="D116" s="48"/>
      <c r="E116" s="48"/>
      <c r="F116" s="48"/>
      <c r="G116" s="48"/>
      <c r="H116" s="48"/>
      <c r="I116" s="48"/>
      <c r="J116" s="48"/>
      <c r="K116" s="48"/>
      <c r="L116" s="48"/>
      <c r="M116" s="48"/>
      <c r="N116" s="48"/>
      <c r="O116" s="48"/>
      <c r="Q116" s="315" t="s">
        <v>133</v>
      </c>
    </row>
    <row r="117" spans="3:17" ht="13.2" x14ac:dyDescent="0.15">
      <c r="Q117" s="315" t="s">
        <v>134</v>
      </c>
    </row>
    <row r="118" spans="3:17" ht="13.2" x14ac:dyDescent="0.15">
      <c r="Q118" s="315" t="s">
        <v>135</v>
      </c>
    </row>
    <row r="119" spans="3:17" ht="13.2" x14ac:dyDescent="0.15">
      <c r="Q119" s="315" t="s">
        <v>136</v>
      </c>
    </row>
    <row r="120" spans="3:17" ht="13.2" x14ac:dyDescent="0.15">
      <c r="Q120" s="315" t="s">
        <v>137</v>
      </c>
    </row>
    <row r="121" spans="3:17" ht="13.2" x14ac:dyDescent="0.15">
      <c r="Q121" s="315" t="s">
        <v>138</v>
      </c>
    </row>
    <row r="122" spans="3:17" ht="13.2" x14ac:dyDescent="0.15">
      <c r="Q122" s="315" t="s">
        <v>139</v>
      </c>
    </row>
    <row r="123" spans="3:17" ht="13.2" x14ac:dyDescent="0.15">
      <c r="Q123" s="315" t="s">
        <v>140</v>
      </c>
    </row>
    <row r="124" spans="3:17" ht="13.2" x14ac:dyDescent="0.15">
      <c r="Q124" s="315" t="s">
        <v>141</v>
      </c>
    </row>
    <row r="125" spans="3:17" ht="13.2" x14ac:dyDescent="0.15">
      <c r="Q125" s="315" t="s">
        <v>124</v>
      </c>
    </row>
    <row r="126" spans="3:17" ht="13.2" x14ac:dyDescent="0.15">
      <c r="Q126" s="315" t="s">
        <v>142</v>
      </c>
    </row>
    <row r="127" spans="3:17" ht="13.2" x14ac:dyDescent="0.15">
      <c r="Q127" s="315" t="s">
        <v>143</v>
      </c>
    </row>
    <row r="128" spans="3:17" ht="13.2" x14ac:dyDescent="0.15">
      <c r="Q128" s="315" t="s">
        <v>144</v>
      </c>
    </row>
    <row r="129" spans="17:17" ht="13.2" x14ac:dyDescent="0.15">
      <c r="Q129" s="315" t="s">
        <v>145</v>
      </c>
    </row>
    <row r="130" spans="17:17" ht="13.2" x14ac:dyDescent="0.15">
      <c r="Q130" s="315" t="s">
        <v>146</v>
      </c>
    </row>
    <row r="131" spans="17:17" ht="13.2" x14ac:dyDescent="0.15">
      <c r="Q131" s="315" t="s">
        <v>147</v>
      </c>
    </row>
    <row r="132" spans="17:17" ht="13.2" x14ac:dyDescent="0.2">
      <c r="Q132" s="316" t="s">
        <v>148</v>
      </c>
    </row>
    <row r="133" spans="17:17" ht="13.2" x14ac:dyDescent="0.2">
      <c r="Q133" s="316" t="s">
        <v>149</v>
      </c>
    </row>
    <row r="134" spans="17:17" ht="13.2" x14ac:dyDescent="0.2">
      <c r="Q134" s="316" t="s">
        <v>150</v>
      </c>
    </row>
    <row r="135" spans="17:17" ht="13.2" x14ac:dyDescent="0.2">
      <c r="Q135" s="316" t="s">
        <v>151</v>
      </c>
    </row>
    <row r="136" spans="17:17" ht="13.2" x14ac:dyDescent="0.2">
      <c r="Q136" s="316" t="s">
        <v>152</v>
      </c>
    </row>
    <row r="137" spans="17:17" ht="13.2" x14ac:dyDescent="0.2">
      <c r="Q137" s="316" t="s">
        <v>153</v>
      </c>
    </row>
    <row r="138" spans="17:17" ht="13.2" x14ac:dyDescent="0.2">
      <c r="Q138" s="316" t="s">
        <v>361</v>
      </c>
    </row>
    <row r="139" spans="17:17" ht="13.2" x14ac:dyDescent="0.2">
      <c r="Q139" s="316" t="s">
        <v>359</v>
      </c>
    </row>
    <row r="140" spans="17:17" ht="13.2" x14ac:dyDescent="0.2">
      <c r="Q140" s="316" t="s">
        <v>360</v>
      </c>
    </row>
    <row r="141" spans="17:17" x14ac:dyDescent="0.15">
      <c r="Q141" s="317"/>
    </row>
    <row r="142" spans="17:17" ht="13.2"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B1:BJ76"/>
  <sheetViews>
    <sheetView showGridLines="0" topLeftCell="A19" zoomScaleNormal="100" workbookViewId="0">
      <selection activeCell="J28" sqref="H28:J28"/>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0" width="9" style="50"/>
    <col min="51" max="51" width="49.77734375" style="50" bestFit="1" customWidth="1"/>
    <col min="52" max="53" width="9" style="50"/>
    <col min="54" max="54" width="54.44140625" style="50" bestFit="1" customWidth="1"/>
    <col min="55" max="55" width="13" style="50" bestFit="1" customWidth="1"/>
    <col min="56" max="56" width="24.33203125" style="50" bestFit="1" customWidth="1"/>
    <col min="57" max="58" width="9" style="50"/>
    <col min="59" max="59" width="16.21875" style="50" customWidth="1"/>
    <col min="60" max="16384" width="9" style="50"/>
  </cols>
  <sheetData>
    <row r="1" spans="2:49" ht="27" customHeight="1" x14ac:dyDescent="0.15">
      <c r="F1" s="49"/>
      <c r="S1" s="95" t="s">
        <v>93</v>
      </c>
      <c r="T1" s="95" t="s">
        <v>283</v>
      </c>
    </row>
    <row r="2" spans="2:49" ht="12" customHeight="1" thickBot="1" x14ac:dyDescent="0.25">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2" customHeight="1" x14ac:dyDescent="0.2">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3.8" thickBot="1" x14ac:dyDescent="0.25">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2">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下水道河川局南部水再生センター</v>
      </c>
      <c r="AG5" s="643"/>
      <c r="AH5" s="643"/>
      <c r="AI5" s="643"/>
      <c r="AJ5" s="643"/>
      <c r="AK5" s="643"/>
      <c r="AL5" s="643"/>
      <c r="AM5" s="643"/>
      <c r="AN5" s="643"/>
      <c r="AO5" s="643"/>
      <c r="AP5" s="643"/>
      <c r="AQ5" s="643"/>
      <c r="AR5" s="643"/>
      <c r="AS5" s="643"/>
      <c r="AT5" s="643"/>
      <c r="AU5" s="643"/>
      <c r="AV5" s="294"/>
      <c r="AW5" s="502"/>
    </row>
    <row r="6" spans="2:49" ht="24.75" customHeight="1" thickBot="1" x14ac:dyDescent="0.25">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2" customHeight="1" thickBot="1" x14ac:dyDescent="0.25">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5">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5">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5">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5">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2" x14ac:dyDescent="0.2">
      <c r="H42" s="341"/>
      <c r="I42" s="78"/>
      <c r="J42" s="78"/>
      <c r="K42" s="78"/>
      <c r="R42" s="78"/>
      <c r="S42" s="78"/>
      <c r="T42" s="78"/>
      <c r="AQ42" s="63"/>
      <c r="AR42" s="63"/>
      <c r="AS42" s="141"/>
      <c r="AT42" s="74"/>
      <c r="AY42" s="141"/>
      <c r="AZ42" s="141"/>
      <c r="BA42" s="141"/>
      <c r="BB42" s="141"/>
      <c r="BC42" s="141"/>
      <c r="BD42" s="141"/>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ht="13.2" x14ac:dyDescent="0.2">
      <c r="H45" s="341"/>
      <c r="I45" s="78"/>
      <c r="J45" s="78"/>
      <c r="K45" s="78"/>
      <c r="R45" s="78"/>
      <c r="S45" s="78"/>
      <c r="T45" s="78"/>
      <c r="AY45" s="79"/>
      <c r="AZ45" s="79"/>
      <c r="BA45" s="79"/>
      <c r="BB45" s="79"/>
      <c r="BC45" s="79"/>
      <c r="BD45" s="79"/>
    </row>
    <row r="46" spans="2:62" ht="13.2" x14ac:dyDescent="0.2">
      <c r="H46" s="341"/>
      <c r="I46" s="78"/>
      <c r="J46" s="78"/>
      <c r="K46" s="78"/>
      <c r="R46" s="78"/>
      <c r="S46" s="78"/>
      <c r="T46" s="78"/>
      <c r="AY46" s="79"/>
      <c r="AZ46" s="79"/>
      <c r="BA46" s="79"/>
      <c r="BB46" s="79"/>
      <c r="BC46" s="79"/>
      <c r="BD46" s="79"/>
    </row>
    <row r="47" spans="2:62" ht="13.2"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P25" sqref="P25"/>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524136.4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523190.9</v>
      </c>
      <c r="E24" s="655"/>
      <c r="F24" s="655"/>
      <c r="G24" s="212" t="s">
        <v>198</v>
      </c>
      <c r="H24" s="644">
        <f>+F12</f>
        <v>524136.4</v>
      </c>
      <c r="I24" s="645"/>
      <c r="J24" s="212" t="s">
        <v>198</v>
      </c>
      <c r="K24" s="66"/>
      <c r="L24" s="63"/>
      <c r="M24" s="654"/>
      <c r="P24" s="700">
        <f>524000</f>
        <v>524000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136.4</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136.4</v>
      </c>
      <c r="Q27" s="704"/>
      <c r="R27" s="704"/>
      <c r="S27" s="704"/>
      <c r="T27" s="54" t="s">
        <v>38</v>
      </c>
      <c r="U27" s="74"/>
      <c r="V27" s="74"/>
      <c r="Y27" s="72" t="s">
        <v>39</v>
      </c>
      <c r="Z27" s="75"/>
      <c r="AH27" s="63"/>
      <c r="AI27" s="63"/>
      <c r="AJ27" s="63"/>
      <c r="AK27" s="63"/>
      <c r="AL27" s="674">
        <f>+AH18+P27</f>
        <v>136.4</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f>136.3+0.1</f>
        <v>136.4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190.9</v>
      </c>
      <c r="E29" s="655"/>
      <c r="F29" s="655"/>
      <c r="G29" s="212" t="s">
        <v>198</v>
      </c>
      <c r="H29" s="644">
        <f>+AL27</f>
        <v>136.4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136.4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190.9</v>
      </c>
      <c r="E31" s="655"/>
      <c r="F31" s="655"/>
      <c r="G31" s="212" t="s">
        <v>198</v>
      </c>
      <c r="H31" s="644">
        <f>+AS24</f>
        <v>136.4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election activeCell="AA29" sqref="AA29:AE29"/>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3.3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1.8</v>
      </c>
      <c r="E24" s="655"/>
      <c r="F24" s="655"/>
      <c r="G24" s="212" t="s">
        <v>198</v>
      </c>
      <c r="H24" s="644">
        <f>+F12</f>
        <v>3.3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3.3</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3.3</v>
      </c>
      <c r="Q27" s="704"/>
      <c r="R27" s="704"/>
      <c r="S27" s="704"/>
      <c r="T27" s="54" t="s">
        <v>38</v>
      </c>
      <c r="U27" s="74"/>
      <c r="V27" s="74"/>
      <c r="Y27" s="72" t="s">
        <v>39</v>
      </c>
      <c r="Z27" s="75"/>
      <c r="AH27" s="63"/>
      <c r="AI27" s="63"/>
      <c r="AJ27" s="63"/>
      <c r="AK27" s="63"/>
      <c r="AL27" s="674">
        <f>+AH18+P27</f>
        <v>3.3</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v>3.3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1.8</v>
      </c>
      <c r="E29" s="655"/>
      <c r="F29" s="655"/>
      <c r="G29" s="212" t="s">
        <v>198</v>
      </c>
      <c r="H29" s="644">
        <f>+AL27</f>
        <v>3.3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3.3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1.8</v>
      </c>
      <c r="E31" s="655"/>
      <c r="F31" s="655"/>
      <c r="G31" s="212" t="s">
        <v>198</v>
      </c>
      <c r="H31" s="644">
        <f>+AS24</f>
        <v>3.3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BJ76"/>
  <sheetViews>
    <sheetView showGridLines="0"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B1:BJ76"/>
  <sheetViews>
    <sheetView showGridLines="0"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AA29" sqref="AA29:AE29"/>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3.1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3.8</v>
      </c>
      <c r="E24" s="655"/>
      <c r="F24" s="655"/>
      <c r="G24" s="212" t="s">
        <v>198</v>
      </c>
      <c r="H24" s="644">
        <f>+F12</f>
        <v>3.1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3.1</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3.1</v>
      </c>
      <c r="Q27" s="704"/>
      <c r="R27" s="704"/>
      <c r="S27" s="704"/>
      <c r="T27" s="54" t="s">
        <v>38</v>
      </c>
      <c r="U27" s="74"/>
      <c r="V27" s="74"/>
      <c r="Y27" s="72" t="s">
        <v>39</v>
      </c>
      <c r="Z27" s="75"/>
      <c r="AH27" s="63"/>
      <c r="AI27" s="63"/>
      <c r="AJ27" s="63"/>
      <c r="AK27" s="63"/>
      <c r="AL27" s="674">
        <f>+AH18+P27</f>
        <v>3.1</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v>3.1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3.8</v>
      </c>
      <c r="E29" s="655"/>
      <c r="F29" s="655"/>
      <c r="G29" s="212" t="s">
        <v>198</v>
      </c>
      <c r="H29" s="644">
        <f>+AL27</f>
        <v>3.1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3.1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0.3</v>
      </c>
      <c r="E31" s="655"/>
      <c r="F31" s="655"/>
      <c r="G31" s="212" t="s">
        <v>198</v>
      </c>
      <c r="H31" s="644">
        <f>+AS24</f>
        <v>3.1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2" customHeight="1" thickBot="1" x14ac:dyDescent="0.25">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AA29" sqref="AA29:AE29"/>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2" customHeight="1" thickBot="1" x14ac:dyDescent="0.25">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0.6</v>
      </c>
      <c r="E24" s="655"/>
      <c r="F24" s="655"/>
      <c r="G24" s="212" t="s">
        <v>198</v>
      </c>
      <c r="H24" s="644">
        <f>+F12</f>
        <v>0.6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0.6</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0.6</v>
      </c>
      <c r="Q27" s="704"/>
      <c r="R27" s="704"/>
      <c r="S27" s="704"/>
      <c r="T27" s="54" t="s">
        <v>38</v>
      </c>
      <c r="U27" s="74"/>
      <c r="V27" s="74"/>
      <c r="Y27" s="72" t="s">
        <v>39</v>
      </c>
      <c r="Z27" s="75"/>
      <c r="AH27" s="63"/>
      <c r="AI27" s="63"/>
      <c r="AJ27" s="63"/>
      <c r="AK27" s="63"/>
      <c r="AL27" s="674">
        <f>+AH18+P27</f>
        <v>0.6</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v>0.6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0.6</v>
      </c>
      <c r="E29" s="655"/>
      <c r="F29" s="655"/>
      <c r="G29" s="212" t="s">
        <v>198</v>
      </c>
      <c r="H29" s="644">
        <f>+AL27</f>
        <v>0.6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0.6</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0.6</v>
      </c>
      <c r="E31" s="655"/>
      <c r="F31" s="655"/>
      <c r="G31" s="212" t="s">
        <v>198</v>
      </c>
      <c r="H31" s="644">
        <f>+AS24</f>
        <v>0.6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9" zoomScaleNormal="100" workbookViewId="0">
      <selection activeCell="D32" sqref="D32:F32"/>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0.1</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0.1</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AA29" sqref="AA29:AE29"/>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0.1</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0.1</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R34" sqref="R34"/>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1.1000000000000001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0.6</v>
      </c>
      <c r="E24" s="655"/>
      <c r="F24" s="655"/>
      <c r="G24" s="212" t="s">
        <v>198</v>
      </c>
      <c r="H24" s="644">
        <f>+F12</f>
        <v>1.1000000000000001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1.1000000000000001</v>
      </c>
      <c r="Q27" s="704"/>
      <c r="R27" s="704"/>
      <c r="S27" s="704"/>
      <c r="T27" s="54" t="s">
        <v>38</v>
      </c>
      <c r="U27" s="74"/>
      <c r="V27" s="74"/>
      <c r="Y27" s="72" t="s">
        <v>39</v>
      </c>
      <c r="Z27" s="75"/>
      <c r="AH27" s="63"/>
      <c r="AI27" s="63"/>
      <c r="AJ27" s="63"/>
      <c r="AK27" s="63"/>
      <c r="AL27" s="674">
        <f>+AH18+P27</f>
        <v>1.1000000000000001</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0.6</v>
      </c>
      <c r="E29" s="655"/>
      <c r="F29" s="655"/>
      <c r="G29" s="212" t="s">
        <v>198</v>
      </c>
      <c r="H29" s="644">
        <f>+AL27</f>
        <v>1.1000000000000001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v>1</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B1:BJ76"/>
  <sheetViews>
    <sheetView showGridLines="0" zoomScaleNormal="100" workbookViewId="0">
      <selection activeCell="D32" sqref="D32:F32"/>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pageSetUpPr fitToPage="1"/>
  </sheetPr>
  <dimension ref="B1:BJ76"/>
  <sheetViews>
    <sheetView showGridLines="0" zoomScaleNormal="100" workbookViewId="0">
      <selection activeCell="D32" sqref="D32:F32"/>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1"/>
    <pageSetUpPr fitToPage="1"/>
  </sheetPr>
  <dimension ref="B1:BJ76"/>
  <sheetViews>
    <sheetView showGridLines="0" zoomScaleNormal="100" workbookViewId="0">
      <selection activeCell="D32" sqref="D32:F32"/>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1"/>
    <pageSetUpPr fitToPage="1"/>
  </sheetPr>
  <dimension ref="B1:BJ76"/>
  <sheetViews>
    <sheetView showGridLines="0" zoomScaleNormal="100" workbookViewId="0">
      <selection activeCell="D32" sqref="D32:F32"/>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pageSetUpPr fitToPage="1"/>
  </sheetPr>
  <dimension ref="B1:BJ76"/>
  <sheetViews>
    <sheetView showGridLines="0" zoomScaleNormal="100" workbookViewId="0">
      <selection activeCell="D32" sqref="D32:F32"/>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1"/>
    <pageSetUpPr fitToPage="1"/>
  </sheetPr>
  <dimension ref="B1:BJ76"/>
  <sheetViews>
    <sheetView showGridLines="0" zoomScaleNormal="100" workbookViewId="0">
      <selection activeCell="D32" sqref="D32:F32"/>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93</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下水道河川局南部水再生センター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AA5" sqref="AA5"/>
    </sheetView>
  </sheetViews>
  <sheetFormatPr defaultColWidth="9" defaultRowHeight="10.8" x14ac:dyDescent="0.2"/>
  <cols>
    <col min="1" max="1" width="2.44140625" style="11" customWidth="1"/>
    <col min="2" max="3" width="3.77734375" style="11" customWidth="1"/>
    <col min="4" max="4" width="4.44140625" style="11" customWidth="1"/>
    <col min="5" max="5" width="3.77734375" style="11" customWidth="1"/>
    <col min="6" max="6" width="40.77734375" style="11" customWidth="1"/>
    <col min="7" max="7" width="9.77734375" style="11" customWidth="1"/>
    <col min="8" max="8" width="10.33203125" style="11" customWidth="1"/>
    <col min="9" max="26" width="9.77734375" style="11" customWidth="1"/>
    <col min="27" max="27" width="11.77734375" style="11" customWidth="1"/>
    <col min="28" max="16384" width="9" style="11"/>
  </cols>
  <sheetData>
    <row r="1" spans="2:27" ht="21" x14ac:dyDescent="0.25">
      <c r="C1" s="22" t="s">
        <v>339</v>
      </c>
      <c r="D1" s="22"/>
      <c r="E1" s="22"/>
    </row>
    <row r="2" spans="2:27" ht="23.25" customHeight="1" x14ac:dyDescent="0.2">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2">
      <c r="B4" s="748"/>
      <c r="C4" s="748"/>
      <c r="D4" s="748"/>
      <c r="E4" s="748"/>
      <c r="F4" s="748"/>
      <c r="G4" s="122"/>
      <c r="H4" s="122"/>
      <c r="I4" s="122"/>
      <c r="J4" s="122"/>
      <c r="K4" s="122"/>
      <c r="Y4" s="752" t="s">
        <v>327</v>
      </c>
      <c r="Z4" s="124" t="s">
        <v>112</v>
      </c>
      <c r="AA4" s="125" t="s">
        <v>113</v>
      </c>
    </row>
    <row r="5" spans="2:27" ht="14.1" customHeight="1" thickBot="1" x14ac:dyDescent="0.25">
      <c r="C5" s="122"/>
      <c r="D5" s="122"/>
      <c r="E5" s="122"/>
      <c r="F5" s="122"/>
      <c r="G5" s="122"/>
      <c r="H5" s="122"/>
      <c r="I5" s="122"/>
      <c r="J5" s="122"/>
      <c r="K5" s="122"/>
      <c r="Y5" s="753"/>
      <c r="Z5" s="126" t="str">
        <f>+表紙!N28</f>
        <v>○</v>
      </c>
      <c r="AA5" s="127" t="str">
        <f>+表紙!O28</f>
        <v>　</v>
      </c>
    </row>
    <row r="6" spans="2:27" s="23" customFormat="1" ht="15" customHeight="1" thickBot="1" x14ac:dyDescent="0.25">
      <c r="B6" s="180" t="s">
        <v>99</v>
      </c>
      <c r="C6" s="180"/>
      <c r="D6" s="180"/>
      <c r="E6" s="180"/>
      <c r="F6" s="180"/>
      <c r="G6" s="180"/>
      <c r="H6" s="180"/>
      <c r="I6" s="180"/>
      <c r="J6" s="180"/>
      <c r="K6" s="180"/>
      <c r="L6" s="97"/>
      <c r="M6" s="749"/>
      <c r="N6" s="749"/>
      <c r="O6" s="97" t="s">
        <v>97</v>
      </c>
      <c r="P6" s="754" t="str">
        <f>+表紙!F47</f>
        <v>下水道河川局南部水再生センター</v>
      </c>
      <c r="Q6" s="754"/>
      <c r="R6" s="754"/>
      <c r="S6" s="754"/>
      <c r="T6" s="754"/>
      <c r="U6" s="754"/>
      <c r="V6" s="749"/>
      <c r="W6" s="749"/>
      <c r="X6" s="749"/>
      <c r="Y6" s="749"/>
      <c r="Z6" s="749"/>
      <c r="AA6" s="201" t="s">
        <v>96</v>
      </c>
    </row>
    <row r="7" spans="2:27" s="12" customFormat="1" ht="14.4" x14ac:dyDescent="0.2">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5" customHeight="1" thickBot="1" x14ac:dyDescent="0.25">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2">
      <c r="B9" s="181"/>
      <c r="C9" s="750" t="s">
        <v>232</v>
      </c>
      <c r="D9" s="750"/>
      <c r="E9" s="750"/>
      <c r="F9" s="751"/>
      <c r="G9" s="393">
        <f>IF(OR(ｱ.燃え殻!D24&gt;0,ｱ.燃え殻!D24&lt;0),ｱ.燃え殻!D24,IF(G$19&gt;0,"0",0))</f>
        <v>0</v>
      </c>
      <c r="H9" s="393">
        <f>IF(OR(ｲ.汚泥!D24&gt;0,ｲ.汚泥!D24&lt;0),ｲ.汚泥!D24,IF(H$19&gt;0,"0",0))</f>
        <v>523190.9</v>
      </c>
      <c r="I9" s="393">
        <f>IF(OR(ｳ.廃油!D24&gt;0,ｳ.廃油!D24&lt;0),ｳ.廃油!D24,IF(I$19&gt;0,"0",0))</f>
        <v>1.8</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3.8</v>
      </c>
      <c r="M9" s="393">
        <f>IF(OR(ｷ.紙くず!D24&gt;0,ｷ.紙くず!D24&lt;0),ｷ.紙くず!D24,IF(M$19&gt;0,"0",0))</f>
        <v>0</v>
      </c>
      <c r="N9" s="393">
        <f>IF(OR(ｸ.木くず!D24&gt;0,ｸ.木くず!D24&lt;0),ｸ.木くず!D24,IF(N$19&gt;0,"0",0))</f>
        <v>0.6</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0.1</v>
      </c>
      <c r="S9" s="393">
        <f>IF(OR(ｽ.金属くず!D24&gt;0,ｽ.金属くず!D24&lt;0),ｽ.金属くず!D24,IF(S$19&gt;0,"0",0))</f>
        <v>0.1</v>
      </c>
      <c r="T9" s="393">
        <f>IF(OR(ｾ.ｶﾞﾗｽ･ｺﾝｸﾘ･陶磁器くず!D24&gt;0,ｾ.ｶﾞﾗｽ･ｺﾝｸﾘ･陶磁器くず!D24&lt;0),ｾ.ｶﾞﾗｽ･ｺﾝｸﾘ･陶磁器くず!D24,IF(T$19&gt;0,"0",0))</f>
        <v>0.6</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523197.89999999991</v>
      </c>
    </row>
    <row r="10" spans="2:27" ht="24" customHeight="1" x14ac:dyDescent="0.2">
      <c r="B10" s="184" t="s">
        <v>352</v>
      </c>
      <c r="C10" s="757" t="s">
        <v>320</v>
      </c>
      <c r="D10" s="757"/>
      <c r="E10" s="757"/>
      <c r="F10" s="758"/>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2">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2">
      <c r="B12" s="184">
        <v>5</v>
      </c>
      <c r="C12" s="759" t="s">
        <v>322</v>
      </c>
      <c r="D12" s="759"/>
      <c r="E12" s="759"/>
      <c r="F12" s="760"/>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2">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2">
      <c r="B14" s="184" t="s">
        <v>229</v>
      </c>
      <c r="C14" s="759" t="s">
        <v>241</v>
      </c>
      <c r="D14" s="759"/>
      <c r="E14" s="759"/>
      <c r="F14" s="760"/>
      <c r="G14" s="399">
        <f>IF(OR(ｱ.燃え殻!D29&gt;0,ｱ.燃え殻!D29&lt;0),ｱ.燃え殻!D29,IF(G$19&gt;0,"0",0))</f>
        <v>0</v>
      </c>
      <c r="H14" s="399">
        <f>IF(OR(ｲ.汚泥!D29&gt;0,ｲ.汚泥!D29&lt;0),ｲ.汚泥!D29,IF(H$19&gt;0,"0",0))</f>
        <v>190.9</v>
      </c>
      <c r="I14" s="399">
        <f>IF(OR(ｳ.廃油!D29&gt;0,ｳ.廃油!D29&lt;0),ｳ.廃油!D29,IF(I$19&gt;0,"0",0))</f>
        <v>1.8</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3.8</v>
      </c>
      <c r="M14" s="399">
        <f>IF(OR(ｷ.紙くず!D29&gt;0,ｷ.紙くず!D29&lt;0),ｷ.紙くず!D29,IF(M$19&gt;0,"0",0))</f>
        <v>0</v>
      </c>
      <c r="N14" s="399">
        <f>IF(OR(ｸ.木くず!D29&gt;0,ｸ.木くず!D29&lt;0),ｸ.木くず!D29,IF(N$19&gt;0,"0",0))</f>
        <v>0.6</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0.1</v>
      </c>
      <c r="S14" s="399">
        <f>IF(OR(ｽ.金属くず!D29&gt;0,ｽ.金属くず!D29&lt;0),ｽ.金属くず!D29,IF(S$19&gt;0,"0",0))</f>
        <v>0.1</v>
      </c>
      <c r="T14" s="399">
        <f>IF(OR(ｾ.ｶﾞﾗｽ･ｺﾝｸﾘ･陶磁器くず!D29&gt;0,ｾ.ｶﾞﾗｽ･ｺﾝｸﾘ･陶磁器くず!D29&lt;0),ｾ.ｶﾞﾗｽ･ｺﾝｸﾘ･陶磁器くず!D29,IF(T$19&gt;0,"0",0))</f>
        <v>0.6</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197.9</v>
      </c>
    </row>
    <row r="15" spans="2:27" ht="24" customHeight="1" x14ac:dyDescent="0.2">
      <c r="B15" s="184" t="s">
        <v>244</v>
      </c>
      <c r="C15" s="759" t="s">
        <v>242</v>
      </c>
      <c r="D15" s="759"/>
      <c r="E15" s="759"/>
      <c r="F15" s="760"/>
      <c r="G15" s="399">
        <f>IF(OR(ｱ.燃え殻!D30&gt;0,ｱ.燃え殻!D30&lt;0),ｱ.燃え殻!D30,IF(G$19&gt;0,"0",0))</f>
        <v>0</v>
      </c>
      <c r="H15" s="399" t="str">
        <f>IF(OR(ｲ.汚泥!D30&gt;0,ｲ.汚泥!D30&lt;0),ｲ.汚泥!D30,IF(H$19&gt;0,"0",0))</f>
        <v>0</v>
      </c>
      <c r="I15" s="399" t="str">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2">
      <c r="B16" s="184" t="s">
        <v>245</v>
      </c>
      <c r="C16" s="759" t="s">
        <v>243</v>
      </c>
      <c r="D16" s="759"/>
      <c r="E16" s="759"/>
      <c r="F16" s="760"/>
      <c r="G16" s="399">
        <f>IF(OR(ｱ.燃え殻!D31&gt;0,ｱ.燃え殻!D31&lt;0),ｱ.燃え殻!D31,IF(G$19&gt;0,"0",0))</f>
        <v>0</v>
      </c>
      <c r="H16" s="399">
        <f>IF(OR(ｲ.汚泥!D31&gt;0,ｲ.汚泥!D31&lt;0),ｲ.汚泥!D31,IF(H$19&gt;0,"0",0))</f>
        <v>190.9</v>
      </c>
      <c r="I16" s="399">
        <f>IF(OR(ｳ.廃油!D31&gt;0,ｳ.廃油!D31&lt;0),ｳ.廃油!D31,IF(I$19&gt;0,"0",0))</f>
        <v>1.8</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0.3</v>
      </c>
      <c r="M16" s="399">
        <f>IF(OR(ｷ.紙くず!D31&gt;0,ｷ.紙くず!D31&lt;0),ｷ.紙くず!D31,IF(M$19&gt;0,"0",0))</f>
        <v>0</v>
      </c>
      <c r="N16" s="399">
        <f>IF(OR(ｸ.木くず!D31&gt;0,ｸ.木くず!D31&lt;0),ｸ.木くず!D31,IF(N$19&gt;0,"0",0))</f>
        <v>0.6</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0.1</v>
      </c>
      <c r="S16" s="399">
        <f>IF(OR(ｽ.金属くず!D31&gt;0,ｽ.金属くず!D31&lt;0),ｽ.金属くず!D31,IF(S$19&gt;0,"0",0))</f>
        <v>0.1</v>
      </c>
      <c r="T16" s="399">
        <f>IF(OR(ｾ.ｶﾞﾗｽ･ｺﾝｸﾘ･陶磁器くず!D31&gt;0,ｾ.ｶﾞﾗｽ･ｺﾝｸﾘ･陶磁器くず!D31&lt;0),ｾ.ｶﾞﾗｽ･ｺﾝｸﾘ･陶磁器くず!D31,IF(T$19&gt;0,"0",0))</f>
        <v>0.1</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193.9</v>
      </c>
    </row>
    <row r="17" spans="2:27" ht="24" customHeight="1" x14ac:dyDescent="0.2">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5">
      <c r="B18" s="185"/>
      <c r="C18" s="215" t="s">
        <v>269</v>
      </c>
      <c r="D18" s="755" t="s">
        <v>388</v>
      </c>
      <c r="E18" s="755"/>
      <c r="F18" s="756"/>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2">
      <c r="B19" s="181"/>
      <c r="C19" s="186" t="s">
        <v>334</v>
      </c>
      <c r="D19" s="768" t="s">
        <v>335</v>
      </c>
      <c r="E19" s="768"/>
      <c r="F19" s="769"/>
      <c r="G19" s="405">
        <f t="shared" ref="G19:Z19" si="1">+G37+G25+G23+G22+G21-G20</f>
        <v>0</v>
      </c>
      <c r="H19" s="405">
        <f t="shared" si="1"/>
        <v>524136.4</v>
      </c>
      <c r="I19" s="405">
        <f t="shared" si="1"/>
        <v>3.3</v>
      </c>
      <c r="J19" s="405">
        <f t="shared" si="1"/>
        <v>0</v>
      </c>
      <c r="K19" s="405">
        <f t="shared" si="1"/>
        <v>0</v>
      </c>
      <c r="L19" s="405">
        <f t="shared" si="1"/>
        <v>3.1</v>
      </c>
      <c r="M19" s="405">
        <f t="shared" si="1"/>
        <v>0</v>
      </c>
      <c r="N19" s="405">
        <f t="shared" si="1"/>
        <v>0.6</v>
      </c>
      <c r="O19" s="405">
        <f t="shared" si="1"/>
        <v>0</v>
      </c>
      <c r="P19" s="405">
        <f t="shared" si="1"/>
        <v>0</v>
      </c>
      <c r="Q19" s="405">
        <f t="shared" si="1"/>
        <v>0</v>
      </c>
      <c r="R19" s="405">
        <f t="shared" si="1"/>
        <v>0</v>
      </c>
      <c r="S19" s="405">
        <f t="shared" si="1"/>
        <v>0.1</v>
      </c>
      <c r="T19" s="405">
        <f t="shared" si="1"/>
        <v>1.1000000000000001</v>
      </c>
      <c r="U19" s="405">
        <f t="shared" si="1"/>
        <v>0</v>
      </c>
      <c r="V19" s="405">
        <f t="shared" si="1"/>
        <v>0</v>
      </c>
      <c r="W19" s="405">
        <f t="shared" si="1"/>
        <v>0</v>
      </c>
      <c r="X19" s="405">
        <f t="shared" si="1"/>
        <v>0</v>
      </c>
      <c r="Y19" s="405">
        <f t="shared" si="1"/>
        <v>0</v>
      </c>
      <c r="Z19" s="406">
        <f t="shared" si="1"/>
        <v>0</v>
      </c>
      <c r="AA19" s="407">
        <f t="shared" ref="AA19:AA25" si="2">SUM(G19:Z19)</f>
        <v>524144.59999999992</v>
      </c>
    </row>
    <row r="20" spans="2:27" ht="24" customHeight="1" thickBot="1" x14ac:dyDescent="0.25">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2">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2">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2">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2">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2">
      <c r="B25" s="182"/>
      <c r="C25" s="137"/>
      <c r="D25" s="187" t="s">
        <v>88</v>
      </c>
      <c r="E25" s="776" t="s">
        <v>271</v>
      </c>
      <c r="F25" s="777"/>
      <c r="G25" s="423">
        <f>+ｱ.燃え殻!$P$24</f>
        <v>0</v>
      </c>
      <c r="H25" s="423">
        <f>+ｲ.汚泥!$P$24</f>
        <v>524000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524000</v>
      </c>
    </row>
    <row r="26" spans="2:27" ht="24" customHeight="1" x14ac:dyDescent="0.2">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2">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2">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2">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5" customHeight="1" x14ac:dyDescent="0.2">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2">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2">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2">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2">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2">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5">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2">
      <c r="B37" s="182"/>
      <c r="C37" s="782" t="s">
        <v>173</v>
      </c>
      <c r="D37" s="136" t="s">
        <v>179</v>
      </c>
      <c r="E37" s="789" t="s">
        <v>236</v>
      </c>
      <c r="F37" s="790"/>
      <c r="G37" s="441">
        <f t="shared" ref="G37:Z37" si="8">+G38+G42</f>
        <v>0</v>
      </c>
      <c r="H37" s="441">
        <f t="shared" si="8"/>
        <v>136.4</v>
      </c>
      <c r="I37" s="441">
        <f t="shared" si="8"/>
        <v>3.3</v>
      </c>
      <c r="J37" s="441">
        <f t="shared" si="8"/>
        <v>0</v>
      </c>
      <c r="K37" s="441">
        <f t="shared" si="8"/>
        <v>0</v>
      </c>
      <c r="L37" s="441">
        <f t="shared" si="8"/>
        <v>3.1</v>
      </c>
      <c r="M37" s="441">
        <f t="shared" si="8"/>
        <v>0</v>
      </c>
      <c r="N37" s="441">
        <f t="shared" si="8"/>
        <v>0.6</v>
      </c>
      <c r="O37" s="441">
        <f t="shared" si="8"/>
        <v>0</v>
      </c>
      <c r="P37" s="441">
        <f t="shared" si="8"/>
        <v>0</v>
      </c>
      <c r="Q37" s="441">
        <f t="shared" si="8"/>
        <v>0</v>
      </c>
      <c r="R37" s="441">
        <f t="shared" si="8"/>
        <v>0</v>
      </c>
      <c r="S37" s="441">
        <f t="shared" si="8"/>
        <v>0.1</v>
      </c>
      <c r="T37" s="441">
        <f t="shared" si="8"/>
        <v>1.1000000000000001</v>
      </c>
      <c r="U37" s="441">
        <f t="shared" si="8"/>
        <v>0</v>
      </c>
      <c r="V37" s="441">
        <f t="shared" si="8"/>
        <v>0</v>
      </c>
      <c r="W37" s="441">
        <f t="shared" si="8"/>
        <v>0</v>
      </c>
      <c r="X37" s="441">
        <f t="shared" si="8"/>
        <v>0</v>
      </c>
      <c r="Y37" s="441">
        <f t="shared" si="8"/>
        <v>0</v>
      </c>
      <c r="Z37" s="442">
        <f t="shared" si="8"/>
        <v>0</v>
      </c>
      <c r="AA37" s="443">
        <f t="shared" si="4"/>
        <v>144.6</v>
      </c>
    </row>
    <row r="38" spans="2:27" ht="24" customHeight="1" x14ac:dyDescent="0.2">
      <c r="B38" s="182"/>
      <c r="C38" s="782"/>
      <c r="D38" s="225"/>
      <c r="E38" s="223" t="s">
        <v>262</v>
      </c>
      <c r="F38" s="469"/>
      <c r="G38" s="432">
        <f t="shared" ref="G38:Z38" si="9">SUM(G39:G41)</f>
        <v>0</v>
      </c>
      <c r="H38" s="432">
        <f t="shared" si="9"/>
        <v>136.4</v>
      </c>
      <c r="I38" s="432">
        <f t="shared" si="9"/>
        <v>3.3</v>
      </c>
      <c r="J38" s="432">
        <f t="shared" si="9"/>
        <v>0</v>
      </c>
      <c r="K38" s="432">
        <f t="shared" si="9"/>
        <v>0</v>
      </c>
      <c r="L38" s="432">
        <f t="shared" si="9"/>
        <v>3.1</v>
      </c>
      <c r="M38" s="432">
        <f t="shared" si="9"/>
        <v>0</v>
      </c>
      <c r="N38" s="432">
        <f t="shared" si="9"/>
        <v>0.6</v>
      </c>
      <c r="O38" s="432">
        <f t="shared" si="9"/>
        <v>0</v>
      </c>
      <c r="P38" s="432">
        <f t="shared" si="9"/>
        <v>0</v>
      </c>
      <c r="Q38" s="432">
        <f t="shared" si="9"/>
        <v>0</v>
      </c>
      <c r="R38" s="432">
        <f t="shared" si="9"/>
        <v>0</v>
      </c>
      <c r="S38" s="432">
        <f t="shared" si="9"/>
        <v>0.1</v>
      </c>
      <c r="T38" s="432">
        <f t="shared" si="9"/>
        <v>0.1</v>
      </c>
      <c r="U38" s="432">
        <f t="shared" si="9"/>
        <v>0</v>
      </c>
      <c r="V38" s="432">
        <f t="shared" si="9"/>
        <v>0</v>
      </c>
      <c r="W38" s="432">
        <f t="shared" si="9"/>
        <v>0</v>
      </c>
      <c r="X38" s="432">
        <f t="shared" si="9"/>
        <v>0</v>
      </c>
      <c r="Y38" s="432">
        <f t="shared" si="9"/>
        <v>0</v>
      </c>
      <c r="Z38" s="433">
        <f t="shared" si="9"/>
        <v>0</v>
      </c>
      <c r="AA38" s="434">
        <f t="shared" si="4"/>
        <v>143.6</v>
      </c>
    </row>
    <row r="39" spans="2:27" ht="24" customHeight="1" x14ac:dyDescent="0.2">
      <c r="B39" s="182"/>
      <c r="C39" s="782"/>
      <c r="D39" s="226"/>
      <c r="E39" s="221"/>
      <c r="F39" s="219" t="s">
        <v>235</v>
      </c>
      <c r="G39" s="435">
        <f>+ｱ.燃え殻!$AA$28</f>
        <v>0</v>
      </c>
      <c r="H39" s="435">
        <f>+ｲ.汚泥!$AA$28</f>
        <v>136.4</v>
      </c>
      <c r="I39" s="435">
        <f>+ｳ.廃油!$AA$28</f>
        <v>3.3</v>
      </c>
      <c r="J39" s="435">
        <f>+ｴ.廃酸!$AA$28</f>
        <v>0</v>
      </c>
      <c r="K39" s="435">
        <f>+ｵ.廃ｱﾙｶﾘ!$AA$28</f>
        <v>0</v>
      </c>
      <c r="L39" s="435">
        <f>+ｶ.廃ﾌﾟﾗ類!$AA$28</f>
        <v>3.1</v>
      </c>
      <c r="M39" s="435">
        <f>+ｷ.紙くず!$AA$28</f>
        <v>0</v>
      </c>
      <c r="N39" s="435">
        <f>+ｸ.木くず!$AA$28</f>
        <v>0.6</v>
      </c>
      <c r="O39" s="435">
        <f>+ｹ.繊維くず!$AA$28</f>
        <v>0</v>
      </c>
      <c r="P39" s="435">
        <f>+ｺ.動植物性残さ!$AA$28</f>
        <v>0</v>
      </c>
      <c r="Q39" s="435">
        <f>+ｻ.動物系固形不要物!$AA$28</f>
        <v>0</v>
      </c>
      <c r="R39" s="435">
        <f>+ｼ.ｺﾞﾑくず!$AA$28</f>
        <v>0</v>
      </c>
      <c r="S39" s="435">
        <f>+ｽ.金属くず!$AA$28</f>
        <v>0.1</v>
      </c>
      <c r="T39" s="435">
        <f>+ｾ.ｶﾞﾗｽ･ｺﾝｸﾘ･陶磁器くず!$AA$28</f>
        <v>0.1</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143.6</v>
      </c>
    </row>
    <row r="40" spans="2:27" ht="24" customHeight="1" x14ac:dyDescent="0.2">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2">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5">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1</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1</v>
      </c>
    </row>
    <row r="43" spans="2:27" ht="24" customHeight="1" x14ac:dyDescent="0.2">
      <c r="B43" s="182"/>
      <c r="C43" s="135" t="s">
        <v>237</v>
      </c>
      <c r="D43" s="787" t="s">
        <v>294</v>
      </c>
      <c r="E43" s="787"/>
      <c r="F43" s="788"/>
      <c r="G43" s="444">
        <f>+ｱ.燃え殻!$AL$27</f>
        <v>0</v>
      </c>
      <c r="H43" s="444">
        <f>+ｲ.汚泥!$AL$27</f>
        <v>136.4</v>
      </c>
      <c r="I43" s="444">
        <f>+ｳ.廃油!$AL$27</f>
        <v>3.3</v>
      </c>
      <c r="J43" s="444">
        <f>+ｴ.廃酸!$AL$27</f>
        <v>0</v>
      </c>
      <c r="K43" s="444">
        <f>+ｵ.廃ｱﾙｶﾘ!$AL$27</f>
        <v>0</v>
      </c>
      <c r="L43" s="444">
        <f>+ｶ.廃ﾌﾟﾗ類!$AL$27</f>
        <v>3.1</v>
      </c>
      <c r="M43" s="444">
        <f>+ｷ.紙くず!$AL$27</f>
        <v>0</v>
      </c>
      <c r="N43" s="444">
        <f>+ｸ.木くず!$AL$27</f>
        <v>0.6</v>
      </c>
      <c r="O43" s="444">
        <f>+ｹ.繊維くず!$AL$27</f>
        <v>0</v>
      </c>
      <c r="P43" s="444">
        <f>+ｺ.動植物性残さ!$AL$27</f>
        <v>0</v>
      </c>
      <c r="Q43" s="444">
        <f>+ｻ.動物系固形不要物!$AL$27</f>
        <v>0</v>
      </c>
      <c r="R43" s="444">
        <f>+ｼ.ｺﾞﾑくず!$AL$27</f>
        <v>0</v>
      </c>
      <c r="S43" s="444">
        <f>+ｽ.金属くず!$AL$27</f>
        <v>0.1</v>
      </c>
      <c r="T43" s="444">
        <f>+ｾ.ｶﾞﾗｽ･ｺﾝｸﾘ･陶磁器くず!$AL$27</f>
        <v>1.1000000000000001</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144.6</v>
      </c>
    </row>
    <row r="44" spans="2:27" ht="24" customHeight="1" x14ac:dyDescent="0.2">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2">
      <c r="B45" s="182"/>
      <c r="C45" s="189"/>
      <c r="D45" s="467" t="s">
        <v>190</v>
      </c>
      <c r="E45" s="778" t="s">
        <v>239</v>
      </c>
      <c r="F45" s="779"/>
      <c r="G45" s="450">
        <f>+ｱ.燃え殻!$AS$24</f>
        <v>0</v>
      </c>
      <c r="H45" s="450">
        <f>+ｲ.汚泥!$AS$24</f>
        <v>136.4</v>
      </c>
      <c r="I45" s="450">
        <f>+ｳ.廃油!$AS$24</f>
        <v>3.3</v>
      </c>
      <c r="J45" s="450">
        <f>+ｴ.廃酸!$AS$24</f>
        <v>0</v>
      </c>
      <c r="K45" s="450">
        <f>+ｵ.廃ｱﾙｶﾘ!$AS$24</f>
        <v>0</v>
      </c>
      <c r="L45" s="450">
        <f>+ｶ.廃ﾌﾟﾗ類!$AS$24</f>
        <v>3.1</v>
      </c>
      <c r="M45" s="450">
        <f>+ｷ.紙くず!$AS$24</f>
        <v>0</v>
      </c>
      <c r="N45" s="450">
        <f>+ｸ.木くず!$AS$24</f>
        <v>0.6</v>
      </c>
      <c r="O45" s="450">
        <f>+ｹ.繊維くず!$AS$24</f>
        <v>0</v>
      </c>
      <c r="P45" s="450">
        <f>+ｺ.動植物性残さ!$AS$24</f>
        <v>0</v>
      </c>
      <c r="Q45" s="450">
        <f>+ｻ.動物系固形不要物!$AS$24</f>
        <v>0</v>
      </c>
      <c r="R45" s="450">
        <f>+ｼ.ｺﾞﾑくず!$AS$24</f>
        <v>0</v>
      </c>
      <c r="S45" s="450">
        <f>+ｽ.金属くず!$AS$24</f>
        <v>0.1</v>
      </c>
      <c r="T45" s="450">
        <f>+ｾ.ｶﾞﾗｽ･ｺﾝｸﾘ･陶磁器くず!$AS$24</f>
        <v>0.1</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143.6</v>
      </c>
    </row>
    <row r="46" spans="2:27" ht="24" customHeight="1" x14ac:dyDescent="0.2">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7" customHeight="1" thickBot="1" x14ac:dyDescent="0.25">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95" customHeight="1" x14ac:dyDescent="0.2">
      <c r="G48" s="11" t="s">
        <v>104</v>
      </c>
    </row>
    <row r="50" spans="6:27" s="504" customFormat="1" x14ac:dyDescent="0.2">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2">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2">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2">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2">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2">
      <c r="G55" s="506">
        <f>IF(G9="0",+G19+G20,+G9+G19+G20)</f>
        <v>0</v>
      </c>
      <c r="H55" s="506">
        <f t="shared" ref="H55:Z55" si="10">IF(H9="0",+H19+H20,+H9+H19+H20)</f>
        <v>1047327.3</v>
      </c>
      <c r="I55" s="506">
        <f t="shared" si="10"/>
        <v>5.0999999999999996</v>
      </c>
      <c r="J55" s="506">
        <f t="shared" si="10"/>
        <v>0</v>
      </c>
      <c r="K55" s="506">
        <f t="shared" si="10"/>
        <v>0</v>
      </c>
      <c r="L55" s="506">
        <f t="shared" si="10"/>
        <v>6.9</v>
      </c>
      <c r="M55" s="506">
        <f t="shared" si="10"/>
        <v>0</v>
      </c>
      <c r="N55" s="506">
        <f t="shared" si="10"/>
        <v>1.2</v>
      </c>
      <c r="O55" s="506">
        <f t="shared" si="10"/>
        <v>0</v>
      </c>
      <c r="P55" s="506">
        <f t="shared" si="10"/>
        <v>0</v>
      </c>
      <c r="Q55" s="506">
        <f t="shared" si="10"/>
        <v>0</v>
      </c>
      <c r="R55" s="506">
        <f t="shared" si="10"/>
        <v>0.1</v>
      </c>
      <c r="S55" s="506">
        <f t="shared" si="10"/>
        <v>0.2</v>
      </c>
      <c r="T55" s="506">
        <f t="shared" si="10"/>
        <v>1.7000000000000002</v>
      </c>
      <c r="U55" s="506">
        <f t="shared" si="10"/>
        <v>0</v>
      </c>
      <c r="V55" s="506">
        <f t="shared" si="10"/>
        <v>0</v>
      </c>
      <c r="W55" s="506">
        <f t="shared" si="10"/>
        <v>0</v>
      </c>
      <c r="X55" s="506">
        <f t="shared" si="10"/>
        <v>0</v>
      </c>
      <c r="Y55" s="506">
        <f t="shared" si="10"/>
        <v>0</v>
      </c>
      <c r="Z55" s="506">
        <f t="shared" si="10"/>
        <v>0</v>
      </c>
      <c r="AA55" s="507">
        <f>+AA9+AA19+AA20</f>
        <v>1047342.4999999998</v>
      </c>
    </row>
    <row r="56" spans="6:27" s="504" customFormat="1" ht="13.2" x14ac:dyDescent="0.2">
      <c r="F56" s="508"/>
    </row>
    <row r="57" spans="6:27" s="504" customFormat="1" ht="13.2" x14ac:dyDescent="0.2">
      <c r="F57" s="508"/>
    </row>
    <row r="58" spans="6:27" s="504" customFormat="1" ht="13.2" x14ac:dyDescent="0.2">
      <c r="F58" s="508"/>
    </row>
    <row r="59" spans="6:27" s="504" customFormat="1" ht="13.2" x14ac:dyDescent="0.2">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3203125" style="26" hidden="1" customWidth="1"/>
    <col min="2" max="2" width="3.33203125" style="26" customWidth="1"/>
    <col min="3" max="3" width="3.33203125" style="236" customWidth="1"/>
    <col min="4" max="4" width="2.6640625" style="236" customWidth="1"/>
    <col min="5" max="5" width="9.6640625" style="236" customWidth="1"/>
    <col min="6" max="6" width="2.77734375" style="236" customWidth="1"/>
    <col min="7" max="7" width="6.77734375" style="236" customWidth="1"/>
    <col min="8" max="8" width="13.77734375" style="236" customWidth="1"/>
    <col min="9" max="9" width="5.77734375" style="236" customWidth="1"/>
    <col min="10" max="10" width="3.77734375" style="236" customWidth="1"/>
    <col min="11" max="11" width="10.77734375" style="236" customWidth="1"/>
    <col min="12" max="12" width="6.77734375" style="236" customWidth="1"/>
    <col min="13" max="13" width="7.77734375" style="236" customWidth="1"/>
    <col min="14" max="14" width="6.77734375" style="236" customWidth="1"/>
    <col min="15" max="15" width="7.77734375" style="236" customWidth="1"/>
    <col min="16" max="16" width="2.21875" style="44" customWidth="1"/>
    <col min="17" max="24" width="9" style="46"/>
    <col min="25" max="16384" width="9" style="44"/>
  </cols>
  <sheetData>
    <row r="1" spans="1:16" ht="16.2" customHeight="1" x14ac:dyDescent="0.2">
      <c r="C1" s="84" t="s">
        <v>272</v>
      </c>
    </row>
    <row r="2" spans="1:16" ht="16.2" customHeight="1" x14ac:dyDescent="0.2">
      <c r="C2" s="84"/>
    </row>
    <row r="3" spans="1:16" ht="13.95" customHeight="1" thickBot="1" x14ac:dyDescent="0.2">
      <c r="O3" s="241" t="s">
        <v>158</v>
      </c>
    </row>
    <row r="4" spans="1:16" ht="13.2" x14ac:dyDescent="0.2">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2" x14ac:dyDescent="0.2">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2">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99999999999999" customHeight="1" x14ac:dyDescent="0.15">
      <c r="C10" s="249"/>
      <c r="D10" s="250"/>
      <c r="E10" s="250"/>
      <c r="F10" s="250"/>
      <c r="G10" s="250"/>
      <c r="H10" s="250"/>
      <c r="I10" s="250"/>
      <c r="J10" s="250"/>
      <c r="K10" s="250"/>
      <c r="L10" s="250"/>
      <c r="M10" s="250"/>
      <c r="N10" s="250"/>
      <c r="O10" s="251"/>
    </row>
    <row r="11" spans="1:16" ht="13.2" x14ac:dyDescent="0.2">
      <c r="C11" s="249"/>
      <c r="D11" s="250"/>
      <c r="E11" s="250"/>
      <c r="F11" s="250"/>
      <c r="G11" s="250"/>
      <c r="H11" s="250"/>
      <c r="I11" s="250"/>
      <c r="J11" s="250"/>
      <c r="K11" s="250"/>
      <c r="L11" s="864" t="str">
        <f>+表紙!L34</f>
        <v>令和６年６月30日</v>
      </c>
      <c r="M11" s="865"/>
      <c r="N11" s="865"/>
      <c r="O11" s="866"/>
    </row>
    <row r="12" spans="1:16" ht="13.2" customHeight="1" x14ac:dyDescent="0.15">
      <c r="C12" s="249"/>
      <c r="D12" s="250"/>
      <c r="E12" s="250"/>
      <c r="F12" s="250"/>
      <c r="G12" s="250"/>
      <c r="H12" s="250"/>
      <c r="I12" s="250"/>
      <c r="J12" s="250"/>
      <c r="K12" s="250"/>
      <c r="L12" s="250"/>
      <c r="M12" s="250"/>
      <c r="N12" s="250"/>
      <c r="O12" s="252"/>
    </row>
    <row r="13" spans="1:16" ht="13.2" x14ac:dyDescent="0.2">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2"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横浜市中区本町6丁目50番地の10</v>
      </c>
      <c r="K16" s="853"/>
      <c r="L16" s="854"/>
      <c r="M16" s="854"/>
      <c r="N16" s="854"/>
      <c r="O16" s="855"/>
    </row>
    <row r="17" spans="1:48" ht="26.25" customHeight="1" x14ac:dyDescent="0.15">
      <c r="C17" s="249"/>
      <c r="D17" s="250"/>
      <c r="E17" s="250"/>
      <c r="F17" s="250"/>
      <c r="G17" s="250"/>
      <c r="H17" s="254" t="s">
        <v>7</v>
      </c>
      <c r="I17" s="254"/>
      <c r="J17" s="853" t="str">
        <f>+表紙!J40</f>
        <v>下水道河川局長　遠藤　賢也</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045-671-3966</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下水道河川局南部水再生センター</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7007</v>
      </c>
      <c r="N25" s="839"/>
      <c r="O25" s="840"/>
    </row>
    <row r="26" spans="1:48" ht="18" customHeight="1" x14ac:dyDescent="0.15">
      <c r="C26" s="819" t="s">
        <v>11</v>
      </c>
      <c r="D26" s="820"/>
      <c r="E26" s="821"/>
      <c r="F26" s="813" t="str">
        <f>+表紙!F49</f>
        <v>横浜市磯子区新磯子町39番地</v>
      </c>
      <c r="G26" s="814"/>
      <c r="H26" s="814"/>
      <c r="I26" s="814"/>
      <c r="J26" s="814"/>
      <c r="K26" s="814"/>
      <c r="L26" s="139" t="s">
        <v>172</v>
      </c>
      <c r="M26" s="259"/>
      <c r="N26" s="817" t="str">
        <f>IF(+表紙!N49="","",+表紙!N49)</f>
        <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Ｆ－電気・ガス・熱供給・水道業</v>
      </c>
      <c r="G29" s="842"/>
      <c r="H29" s="842"/>
      <c r="I29" s="842"/>
      <c r="J29" s="370" t="s">
        <v>47</v>
      </c>
      <c r="K29" s="370"/>
      <c r="L29" s="843" t="str">
        <f>+表紙!L52</f>
        <v>F-363下水道業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39</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523197.89999999991</v>
      </c>
      <c r="I40" s="293" t="s">
        <v>4</v>
      </c>
      <c r="J40" s="594" t="s">
        <v>324</v>
      </c>
      <c r="K40" s="595"/>
      <c r="L40" s="596"/>
      <c r="M40" s="797">
        <f>+表紙!M63</f>
        <v>197.9</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193.9</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5"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2">
      <c r="C47" s="597" t="s">
        <v>409</v>
      </c>
      <c r="D47" s="796"/>
      <c r="E47" s="796"/>
      <c r="F47" s="796"/>
      <c r="G47" s="796"/>
      <c r="H47" s="796"/>
      <c r="I47" s="796"/>
      <c r="J47" s="796"/>
      <c r="K47" s="796"/>
      <c r="L47" s="796"/>
      <c r="M47" s="796"/>
      <c r="N47" s="796"/>
      <c r="O47" s="796"/>
    </row>
    <row r="48" spans="1:48" ht="13.2"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2" customHeight="1" x14ac:dyDescent="0.15">
      <c r="A54" s="44"/>
      <c r="B54" s="44"/>
      <c r="C54" s="198">
        <v>3</v>
      </c>
      <c r="D54" s="577" t="s">
        <v>442</v>
      </c>
      <c r="E54" s="577"/>
      <c r="F54" s="577"/>
      <c r="G54" s="577"/>
      <c r="H54" s="577"/>
      <c r="I54" s="577"/>
      <c r="J54" s="577"/>
      <c r="K54" s="577"/>
      <c r="L54" s="577"/>
      <c r="M54" s="577"/>
      <c r="N54" s="577"/>
      <c r="O54" s="578"/>
    </row>
    <row r="55" spans="1:48" ht="28.2"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2"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2" customHeight="1" x14ac:dyDescent="0.15">
      <c r="A68" s="44"/>
      <c r="B68" s="44"/>
      <c r="C68" s="198"/>
      <c r="D68" s="199" t="s">
        <v>310</v>
      </c>
      <c r="E68" s="577" t="s">
        <v>408</v>
      </c>
      <c r="F68" s="577"/>
      <c r="G68" s="577"/>
      <c r="H68" s="577"/>
      <c r="I68" s="577"/>
      <c r="J68" s="577"/>
      <c r="K68" s="577"/>
      <c r="L68" s="577"/>
      <c r="M68" s="577"/>
      <c r="N68" s="577"/>
      <c r="O68" s="578"/>
    </row>
    <row r="69" spans="1:16" ht="28.2" customHeight="1" x14ac:dyDescent="0.15">
      <c r="A69" s="44"/>
      <c r="B69" s="44"/>
      <c r="C69" s="198"/>
      <c r="D69" s="199" t="s">
        <v>311</v>
      </c>
      <c r="E69" s="577" t="s">
        <v>316</v>
      </c>
      <c r="F69" s="577"/>
      <c r="G69" s="577"/>
      <c r="H69" s="577"/>
      <c r="I69" s="577"/>
      <c r="J69" s="577"/>
      <c r="K69" s="577"/>
      <c r="L69" s="577"/>
      <c r="M69" s="577"/>
      <c r="N69" s="577"/>
      <c r="O69" s="578"/>
    </row>
    <row r="70" spans="1:16" ht="28.2"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2" x14ac:dyDescent="0.2"/>
  <cols>
    <col min="2" max="2" width="17.6640625" customWidth="1"/>
    <col min="3" max="3" width="65.6640625" customWidth="1"/>
    <col min="4" max="4" width="1.6640625" customWidth="1"/>
  </cols>
  <sheetData>
    <row r="2" spans="2:4" x14ac:dyDescent="0.2">
      <c r="B2" t="s">
        <v>162</v>
      </c>
    </row>
    <row r="4" spans="2:4" ht="65.099999999999994" customHeight="1" x14ac:dyDescent="0.2">
      <c r="B4" s="876" t="s">
        <v>170</v>
      </c>
      <c r="C4" s="876"/>
    </row>
    <row r="5" spans="2:4" ht="13.8" thickBot="1" x14ac:dyDescent="0.25">
      <c r="B5" s="7"/>
    </row>
    <row r="6" spans="2:4" x14ac:dyDescent="0.2">
      <c r="B6" s="111" t="s">
        <v>160</v>
      </c>
      <c r="C6" s="8" t="s">
        <v>161</v>
      </c>
    </row>
    <row r="7" spans="2:4" ht="114.9" customHeight="1" x14ac:dyDescent="0.2">
      <c r="B7" s="112" t="s">
        <v>51</v>
      </c>
      <c r="C7" s="9" t="s">
        <v>163</v>
      </c>
    </row>
    <row r="8" spans="2:4" ht="125.1" customHeight="1" x14ac:dyDescent="0.2">
      <c r="B8" s="113" t="s">
        <v>52</v>
      </c>
      <c r="C8" s="9" t="s">
        <v>164</v>
      </c>
    </row>
    <row r="9" spans="2:4" ht="75" customHeight="1" x14ac:dyDescent="0.2">
      <c r="B9" s="114" t="s">
        <v>53</v>
      </c>
      <c r="C9" s="9" t="s">
        <v>165</v>
      </c>
    </row>
    <row r="10" spans="2:4" ht="65.099999999999994" customHeight="1" x14ac:dyDescent="0.2">
      <c r="B10" s="114" t="s">
        <v>54</v>
      </c>
      <c r="C10" s="9" t="s">
        <v>166</v>
      </c>
    </row>
    <row r="11" spans="2:4" ht="39.9" customHeight="1" x14ac:dyDescent="0.2">
      <c r="B11" s="114" t="s">
        <v>55</v>
      </c>
      <c r="C11" s="9" t="s">
        <v>167</v>
      </c>
    </row>
    <row r="12" spans="2:4" ht="30" customHeight="1" x14ac:dyDescent="0.2">
      <c r="B12" s="114" t="s">
        <v>56</v>
      </c>
      <c r="C12" s="9" t="s">
        <v>168</v>
      </c>
    </row>
    <row r="13" spans="2:4" ht="30" customHeight="1" thickBot="1" x14ac:dyDescent="0.25">
      <c r="B13" s="115" t="s">
        <v>57</v>
      </c>
      <c r="C13" s="10" t="s">
        <v>169</v>
      </c>
      <c r="D13" s="116"/>
    </row>
    <row r="14" spans="2:4" ht="60" customHeight="1" x14ac:dyDescent="0.2">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2024-06-24T04:14:45Z</dcterms:modified>
</cp:coreProperties>
</file>