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<sst xmlns="http://schemas.openxmlformats.org/spreadsheetml/2006/main" count="3167" uniqueCount="456">
  <si>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</si>
  <si>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</si>
  <si>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</si>
  <si>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</si>
  <si>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</si>
  <si>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</si>
  <si>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</si>
  <si>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</si>
  <si>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</si>
  <si>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</si>
  <si>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</si>
  <si>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</si>
  <si>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</si>
  <si>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</si>
  <si>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</si>
  <si>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</si>
  <si>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</si>
  <si>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</si>
  <si>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</si>
  <si>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</si>
  <si>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</si>
  <si>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</si>
  <si>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</si>
  <si>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</si>
  <si>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</si>
  <si>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</si>
  <si>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</si>
  <si>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</si>
  <si>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</si>
  <si>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</si>
  <si>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</si>
  <si>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</si>
  <si>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</si>
  <si>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</si>
  <si>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</si>
  <si>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</si>
  <si>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</si>
  <si>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</si>
  <si>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</si>
  <si>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</si>
  <si>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</si>
  <si>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</si>
  <si>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</si>
  <si>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</si>
  <si>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</si>
  <si>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</si>
  <si>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</si>
  <si>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</si>
  <si>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</si>
  <si>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</si>
  <si>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</si>
  <si>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</si>
  <si>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</si>
  <si>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</si>
  <si>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</si>
  <si>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</si>
  <si>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</si>
  <si>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</si>
  <si>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</si>
  <si>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</si>
  <si>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</si>
  <si>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</si>
  <si>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</si>
  <si>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</si>
  <si>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</si>
  <si>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</si>
  <si>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</si>
  <si>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</si>
  <si>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</si>
  <si>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</si>
  <si>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</si>
  <si>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</si>
  <si>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</si>
  <si>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</si>
  <si>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</si>
  <si>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</si>
  <si>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</si>
  <si>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</si>
  <si>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</si>
  <si>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</si>
  <si>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</si>
  <si>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</si>
  <si>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</si>
  <si>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</si>
  <si>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</si>
  <si>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</si>
  <si>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</si>
  <si>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</si>
  <si>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</si>
  <si>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</si>
  <si>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</si>
  <si>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</si>
  <si>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</si>
  <si>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</si>
  <si>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</si>
  <si>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</si>
  <si>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</si>
  <si>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</si>
  <si>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</si>
  <si>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</si>
  <si>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</si>
  <si>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</si>
  <si>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</si>
  <si>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</si>
  <si>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</si>
  <si>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</si>
  <si>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</si>
  <si>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</si>
  <si>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</si>
  <si>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</si>
  <si>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</si>
  <si>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</si>
  <si>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</si>
  <si>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</si>
  <si>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</si>
  <si>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</si>
  <si>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</si>
  <si>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</si>
  <si>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</si>
  <si>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</si>
  <si>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</si>
  <si>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</si>
  <si>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</si>
  <si>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</si>
  <si>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</si>
  <si>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</si>
  <si>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</si>
  <si>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</si>
  <si>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</si>
  <si>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</si>
  <si>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</si>
  <si>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</si>
  <si>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</si>
  <si>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</si>
  <si>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</si>
  <si>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</si>
  <si>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</si>
  <si>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</si>
  <si>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</si>
  <si>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</si>
  <si>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</si>
  <si>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</si>
  <si>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</si>
  <si>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</si>
  <si>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</si>
  <si>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</si>
  <si>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</si>
  <si>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</si>
  <si>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</si>
  <si>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</si>
  <si>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</si>
  <si>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</si>
  <si>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</si>
  <si>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</si>
  <si>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</si>
  <si>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</si>
  <si>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</si>
  <si>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</si>
  <si>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</si>
  <si>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</si>
  <si>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</si>
  <si>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</si>
  <si>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</si>
  <si>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</si>
  <si>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</si>
  <si>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</si>
  <si>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</si>
  <si>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</si>
  <si>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</si>
  <si>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</si>
  <si>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</si>
  <si>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</si>
  <si>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</si>
  <si>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</si>
  <si>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</si>
  <si>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</si>
  <si>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</si>
  <si>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</si>
  <si>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</si>
  <si>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</si>
  <si>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</si>
  <si>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</si>
  <si>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</si>
  <si>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</si>
  <si>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</si>
  <si>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</si>
  <si>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</si>
  <si>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</si>
  <si>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</si>
  <si>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</si>
  <si>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</si>
  <si>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</si>
  <si>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</si>
  <si>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</si>
  <si>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</si>
  <si>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</si>
  <si>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</si>
  <si>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</si>
  <si>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</si>
  <si>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</si>
  <si>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</si>
  <si>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</si>
  <si>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</si>
  <si>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</si>
  <si>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</si>
  <si>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</si>
  <si>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</si>
  <si>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</si>
  <si>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</si>
  <si>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</si>
  <si>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</si>
  <si>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</si>
  <si>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</si>
  <si>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</si>
  <si>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</si>
  <si>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</si>
  <si>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</si>
  <si>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</si>
  <si>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</si>
  <si>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</si>
  <si>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</si>
  <si>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</si>
  <si>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</si>
  <si>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</si>
  <si>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</si>
  <si>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</si>
  <si>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</si>
  <si>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</si>
  <si>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</si>
  <si>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</si>
  <si>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</si>
  <si>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</si>
  <si>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</si>
  <si>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</si>
  <si>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</si>
  <si>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</si>
  <si>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</si>
  <si>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</si>
  <si>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</si>
  <si>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</si>
  <si>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</si>
  <si>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</si>
  <si>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</si>
  <si>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</si>
  <si>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</si>
  <si>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</si>
  <si>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</si>
  <si>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</si>
  <si>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</si>
  <si>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</si>
  <si>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</si>
  <si>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</si>
  <si>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</si>
  <si>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</si>
  <si>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</si>
  <si>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</si>
  <si>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</si>
  <si>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</si>
  <si>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</si>
  <si>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</si>
  <si>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</si>
  <si>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</si>
  <si>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</si>
  <si>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</si>
  <si>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</si>
  <si>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</si>
  <si>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</si>
  <si>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</si>
  <si>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</si>
  <si>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</si>
  <si>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</si>
  <si>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</si>
  <si>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</si>
  <si>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</si>
  <si>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</si>
  <si>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</si>
  <si>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</si>
  <si>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</si>
  <si>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</si>
  <si>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</si>
  <si>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</si>
  <si>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</si>
  <si>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</si>
  <si>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</si>
  <si>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</si>
  <si>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</si>
  <si>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</si>
  <si>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</si>
  <si>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</si>
  <si>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</si>
  <si>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</si>
  <si>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</si>
  <si>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</si>
  <si>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</si>
  <si>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</si>
  <si>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</si>
  <si>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</si>
  <si>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</si>
  <si>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</si>
  <si>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</si>
  <si>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</si>
  <si>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</si>
  <si>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</si>
  <si>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</si>
  <si>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</si>
  <si>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</si>
  <si>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</si>
  <si>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</si>
  <si>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</si>
  <si>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</si>
  <si>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</si>
  <si>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</si>
  <si>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</si>
  <si>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</si>
  <si>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</si>
  <si>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</si>
  <si>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</si>
  <si>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</si>
  <si>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</si>
  <si>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</si>
  <si>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</si>
  <si>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</si>
  <si>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</si>
  <si>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</si>
  <si>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</si>
  <si>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</si>
  <si>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</si>
  <si>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</si>
  <si>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</si>
  <si>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</si>
  <si>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</si>
  <si>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</si>
  <si>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</si>
  <si>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</si>
  <si>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</si>
  <si>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</si>
  <si>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</si>
  <si>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</si>
  <si>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</si>
  <si>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</si>
  <si>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</si>
  <si>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</si>
  <si>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</si>
  <si>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</si>
  <si>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</si>
  <si>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</si>
  <si>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</si>
  <si>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</si>
  <si>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</si>
  <si>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</si>
  <si>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</si>
  <si>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</si>
  <si>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</si>
  <si>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</si>
  <si>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</si>
  <si>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</si>
  <si>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</si>
  <si>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</si>
  <si>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</si>
  <si>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</si>
  <si>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</si>
  <si>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</si>
  <si>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</si>
  <si>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</si>
  <si>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</si>
  <si>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</si>
  <si>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</si>
  <si>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</si>
  <si>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</si>
  <si>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</si>
  <si>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</si>
  <si>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</si>
  <si>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</si>
  <si>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</si>
  <si>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</si>
  <si>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</si>
  <si>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</si>
  <si>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</si>
  <si>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</si>
  <si>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</si>
  <si>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</si>
  <si>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</si>
  <si>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</si>
  <si>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</si>
  <si>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</si>
  <si>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</si>
  <si>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</si>
  <si>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</si>
  <si>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</si>
  <si>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</si>
  <si>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</si>
  <si>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</si>
  <si>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</si>
  <si>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</si>
  <si>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</si>
  <si>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</si>
  <si>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</si>
  <si>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</si>
  <si>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</si>
  <si>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</si>
  <si>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</si>
  <si>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</si>
  <si>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</si>
  <si>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</si>
  <si>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</si>
  <si>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</si>
  <si>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</si>
  <si>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</si>
  <si>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</si>
  <si>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</si>
  <si>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</si>
  <si>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</si>
  <si>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</si>
  <si>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</si>
  <si>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</si>
  <si>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</si>
  <si>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</si>
  <si>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</si>
  <si>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</si>
  <si>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</si>
  <si>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</si>
  <si>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</si>
  <si>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</si>
  <si>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</si>
  <si>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</si>
  <si>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</si>
  <si>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</si>
  <si>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</si>
  <si>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</si>
  <si>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</si>
  <si>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</si>
  <si>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</si>
  <si>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</si>
  <si>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</si>
  <si>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</si>
  <si>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</si>
  <si>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</si>
  <si>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</si>
  <si>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</si>
  <si>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</si>
  <si>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</si>
  <si>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</si>
  <si>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</si>
  <si>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</si>
  <si>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</si>
  <si>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30日</t>
    <phoneticPr fontId="3"/>
  </si>
  <si>
    <t>横浜市中区本町6丁目50番地の10</t>
  </si>
  <si>
    <t>環境創造局長　遠藤　賢也</t>
  </si>
  <si>
    <t>横浜市下水道河川局都筑水再生センター</t>
  </si>
  <si>
    <t>横浜市都筑区佐江戸町２５番地</t>
  </si>
  <si>
    <t>045-671-3966</t>
  </si>
  <si>
    <t>横浜市長</t>
  </si>
  <si>
    <t>F-363下水道業</t>
  </si>
  <si>
    <t>045-671-3965</t>
  </si>
  <si>
    <t>別紙参照</t>
    <rPh sb="0" eb="4">
      <t>ベッシサンショウ</t>
    </rPh>
    <phoneticPr fontId="3"/>
  </si>
  <si>
    <t>センター長
　　　|
担当係長
　　　|
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</si>
</sst>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E1" zoomScale="115" zoomScaleNormal="115" zoomScaleSheetLayoutView="115" workbookViewId="0">
      <selection activeCell="M22" sqref="M22:M23"/>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450</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448</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7010</v>
      </c>
      <c r="Q49" s="754"/>
      <c r="R49" s="754"/>
      <c r="S49" s="754"/>
      <c r="T49" s="754"/>
      <c r="U49" s="755"/>
    </row>
    <row r="50" spans="3:54" ht="26.25" customHeight="1" x14ac:dyDescent="0.15">
      <c r="C50" s="726" t="s">
        <v>11</v>
      </c>
      <c r="D50" s="727"/>
      <c r="E50" s="728"/>
      <c r="F50" s="737" t="s">
        <v>449</v>
      </c>
      <c r="G50" s="738"/>
      <c r="H50" s="738"/>
      <c r="I50" s="738"/>
      <c r="J50" s="738"/>
      <c r="K50" s="738"/>
      <c r="L50" s="738"/>
      <c r="M50" s="738"/>
      <c r="N50" s="592" t="s">
        <v>172</v>
      </c>
      <c r="O50" s="595"/>
      <c r="P50" s="596"/>
      <c r="Q50" s="741" t="s">
        <v>453</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144</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32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4</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733039.7</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4</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733039.7</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39.700000000000003</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36.5</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39.700000000000003</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36.5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横浜市下水道河川局都筑水再生センター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Z25" sqref="Z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733036.1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733036.1</v>
      </c>
      <c r="G24" s="875"/>
      <c r="H24" s="234" t="s">
        <v>198</v>
      </c>
      <c r="J24" s="71"/>
      <c r="K24" s="68"/>
      <c r="L24" s="885"/>
      <c r="O24" s="853">
        <v>733000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36.1</v>
      </c>
      <c r="P27" s="863"/>
      <c r="Q27" s="863"/>
      <c r="R27" s="863"/>
      <c r="S27" s="59" t="s">
        <v>38</v>
      </c>
      <c r="T27" s="80"/>
      <c r="U27" s="80"/>
      <c r="X27" s="78" t="s">
        <v>39</v>
      </c>
      <c r="Y27" s="81"/>
      <c r="AG27" s="68"/>
      <c r="AH27" s="68"/>
      <c r="AI27" s="68"/>
      <c r="AJ27" s="68"/>
      <c r="AK27" s="905">
        <f>+AG18+O27</f>
        <v>36.1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36.1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36.1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36.1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2.4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2.4</v>
      </c>
      <c r="P27" s="863"/>
      <c r="Q27" s="863"/>
      <c r="R27" s="863"/>
      <c r="S27" s="59" t="s">
        <v>38</v>
      </c>
      <c r="T27" s="80"/>
      <c r="U27" s="80"/>
      <c r="X27" s="78" t="s">
        <v>39</v>
      </c>
      <c r="Y27" s="81"/>
      <c r="AG27" s="68"/>
      <c r="AH27" s="68"/>
      <c r="AI27" s="68"/>
      <c r="AJ27" s="68"/>
      <c r="AK27" s="905">
        <f>+AG18+O27</f>
        <v>2.4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2.4</v>
      </c>
      <c r="G29" s="875"/>
      <c r="H29" s="234" t="s">
        <v>198</v>
      </c>
      <c r="L29" s="872"/>
      <c r="O29" s="71"/>
      <c r="P29" s="163"/>
      <c r="Q29" s="66" t="s">
        <v>183</v>
      </c>
      <c r="R29" s="839" t="s">
        <v>33</v>
      </c>
      <c r="S29" s="855"/>
      <c r="T29" s="855"/>
      <c r="U29" s="856"/>
      <c r="V29" s="63"/>
      <c r="W29" s="82"/>
      <c r="X29" s="860" t="s">
        <v>315</v>
      </c>
      <c r="Y29" s="861"/>
      <c r="Z29" s="853">
        <v>2.1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v>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1.1000000000000001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1.1000000000000001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1.1000000000000001</v>
      </c>
      <c r="P27" s="863"/>
      <c r="Q27" s="863"/>
      <c r="R27" s="863"/>
      <c r="S27" s="59" t="s">
        <v>38</v>
      </c>
      <c r="T27" s="80"/>
      <c r="U27" s="80"/>
      <c r="X27" s="78" t="s">
        <v>39</v>
      </c>
      <c r="Y27" s="81"/>
      <c r="AG27" s="68"/>
      <c r="AH27" s="68"/>
      <c r="AI27" s="68"/>
      <c r="AJ27" s="68"/>
      <c r="AK27" s="905">
        <f>+AG18+O27</f>
        <v>1.1000000000000001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1.1000000000000001</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1.1000000000000001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横浜市下水道河川局都筑水再生センター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横浜市下水道河川局都筑水再生センター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733036.1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2.4</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1.1000000000000001</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733039.7</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36.1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2.4</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1.1000000000000001</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39.700000000000003</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36.1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0.3</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t="str">
        <f>IF(OR(ｽ.金属くず!F31&gt;0,ｽ.金属くず!F31&lt;0),ｽ.金属くず!F31,IF(S$19&gt;0,"0",0))</f>
        <v>0</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36.5</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733036.1</v>
      </c>
      <c r="I19" s="519">
        <f t="shared" si="1"/>
        <v>0</v>
      </c>
      <c r="J19" s="519">
        <f t="shared" si="1"/>
        <v>0</v>
      </c>
      <c r="K19" s="519">
        <f t="shared" si="1"/>
        <v>0</v>
      </c>
      <c r="L19" s="519">
        <f t="shared" si="1"/>
        <v>2.4</v>
      </c>
      <c r="M19" s="519">
        <f t="shared" si="1"/>
        <v>0</v>
      </c>
      <c r="N19" s="519">
        <f t="shared" si="1"/>
        <v>0</v>
      </c>
      <c r="O19" s="519">
        <f t="shared" si="1"/>
        <v>0</v>
      </c>
      <c r="P19" s="519">
        <f t="shared" si="1"/>
        <v>0</v>
      </c>
      <c r="Q19" s="519">
        <f t="shared" si="1"/>
        <v>0</v>
      </c>
      <c r="R19" s="519">
        <f t="shared" si="1"/>
        <v>0</v>
      </c>
      <c r="S19" s="519">
        <f t="shared" si="1"/>
        <v>0.1</v>
      </c>
      <c r="T19" s="519">
        <f t="shared" si="1"/>
        <v>1.1000000000000001</v>
      </c>
      <c r="U19" s="519">
        <f t="shared" si="1"/>
        <v>0</v>
      </c>
      <c r="V19" s="519">
        <f t="shared" si="1"/>
        <v>0</v>
      </c>
      <c r="W19" s="519">
        <f t="shared" si="1"/>
        <v>0</v>
      </c>
      <c r="X19" s="519">
        <f t="shared" si="1"/>
        <v>0</v>
      </c>
      <c r="Y19" s="519">
        <f t="shared" si="1"/>
        <v>0</v>
      </c>
      <c r="Z19" s="520">
        <f t="shared" si="1"/>
        <v>0</v>
      </c>
      <c r="AA19" s="521">
        <f t="shared" ref="AA19:AA25" si="2">SUM(G19:Z19)</f>
        <v>733039.7</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733000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733000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36.1</v>
      </c>
      <c r="I37" s="554">
        <f t="shared" si="8"/>
        <v>0</v>
      </c>
      <c r="J37" s="554">
        <f t="shared" si="8"/>
        <v>0</v>
      </c>
      <c r="K37" s="554">
        <f t="shared" si="8"/>
        <v>0</v>
      </c>
      <c r="L37" s="554">
        <f t="shared" si="8"/>
        <v>2.4</v>
      </c>
      <c r="M37" s="554">
        <f t="shared" si="8"/>
        <v>0</v>
      </c>
      <c r="N37" s="554">
        <f t="shared" si="8"/>
        <v>0</v>
      </c>
      <c r="O37" s="554">
        <f t="shared" si="8"/>
        <v>0</v>
      </c>
      <c r="P37" s="554">
        <f t="shared" si="8"/>
        <v>0</v>
      </c>
      <c r="Q37" s="554">
        <f t="shared" si="8"/>
        <v>0</v>
      </c>
      <c r="R37" s="554">
        <f t="shared" si="8"/>
        <v>0</v>
      </c>
      <c r="S37" s="554">
        <f t="shared" si="8"/>
        <v>0.1</v>
      </c>
      <c r="T37" s="554">
        <f t="shared" si="8"/>
        <v>1.1000000000000001</v>
      </c>
      <c r="U37" s="554">
        <f t="shared" si="8"/>
        <v>0</v>
      </c>
      <c r="V37" s="554">
        <f t="shared" si="8"/>
        <v>0</v>
      </c>
      <c r="W37" s="554">
        <f t="shared" si="8"/>
        <v>0</v>
      </c>
      <c r="X37" s="554">
        <f t="shared" si="8"/>
        <v>0</v>
      </c>
      <c r="Y37" s="554">
        <f t="shared" si="8"/>
        <v>0</v>
      </c>
      <c r="Z37" s="555">
        <f t="shared" si="8"/>
        <v>0</v>
      </c>
      <c r="AA37" s="556">
        <f t="shared" si="4"/>
        <v>39.700000000000003</v>
      </c>
    </row>
    <row r="38" spans="2:27" ht="24" customHeight="1" x14ac:dyDescent="0.15">
      <c r="B38" s="186"/>
      <c r="C38" s="939"/>
      <c r="D38" s="247"/>
      <c r="E38" s="245" t="s">
        <v>319</v>
      </c>
      <c r="F38" s="585"/>
      <c r="G38" s="545">
        <f t="shared" ref="G38:Z38" si="9">SUM(G39:G41)</f>
        <v>0</v>
      </c>
      <c r="H38" s="545">
        <f t="shared" si="9"/>
        <v>36.1</v>
      </c>
      <c r="I38" s="545">
        <f t="shared" si="9"/>
        <v>0</v>
      </c>
      <c r="J38" s="545">
        <f t="shared" si="9"/>
        <v>0</v>
      </c>
      <c r="K38" s="545">
        <f t="shared" si="9"/>
        <v>0</v>
      </c>
      <c r="L38" s="545">
        <f t="shared" si="9"/>
        <v>2.4</v>
      </c>
      <c r="M38" s="545">
        <f t="shared" si="9"/>
        <v>0</v>
      </c>
      <c r="N38" s="545">
        <f t="shared" si="9"/>
        <v>0</v>
      </c>
      <c r="O38" s="545">
        <f t="shared" si="9"/>
        <v>0</v>
      </c>
      <c r="P38" s="545">
        <f t="shared" si="9"/>
        <v>0</v>
      </c>
      <c r="Q38" s="545">
        <f t="shared" si="9"/>
        <v>0</v>
      </c>
      <c r="R38" s="545">
        <f t="shared" si="9"/>
        <v>0</v>
      </c>
      <c r="S38" s="545">
        <f t="shared" si="9"/>
        <v>0.1</v>
      </c>
      <c r="T38" s="545">
        <f t="shared" si="9"/>
        <v>1.1000000000000001</v>
      </c>
      <c r="U38" s="545">
        <f t="shared" si="9"/>
        <v>0</v>
      </c>
      <c r="V38" s="545">
        <f t="shared" si="9"/>
        <v>0</v>
      </c>
      <c r="W38" s="545">
        <f t="shared" si="9"/>
        <v>0</v>
      </c>
      <c r="X38" s="545">
        <f t="shared" si="9"/>
        <v>0</v>
      </c>
      <c r="Y38" s="545">
        <f t="shared" si="9"/>
        <v>0</v>
      </c>
      <c r="Z38" s="546">
        <f t="shared" si="9"/>
        <v>0</v>
      </c>
      <c r="AA38" s="547">
        <f t="shared" si="4"/>
        <v>39.700000000000003</v>
      </c>
    </row>
    <row r="39" spans="2:27" ht="24" customHeight="1" x14ac:dyDescent="0.15">
      <c r="B39" s="186"/>
      <c r="C39" s="939"/>
      <c r="D39" s="248"/>
      <c r="E39" s="243"/>
      <c r="F39" s="241" t="s">
        <v>233</v>
      </c>
      <c r="G39" s="548">
        <f>+ｱ.燃え殻!$Z$28</f>
        <v>0</v>
      </c>
      <c r="H39" s="548">
        <f>+ｲ.汚泥!$Z$28</f>
        <v>36.1</v>
      </c>
      <c r="I39" s="548">
        <f>+ｳ.廃油!$Z$28</f>
        <v>0</v>
      </c>
      <c r="J39" s="548">
        <f>+ｴ.廃酸!$Z$28</f>
        <v>0</v>
      </c>
      <c r="K39" s="548">
        <f>+ｵ.廃ｱﾙｶﾘ!$Z$28</f>
        <v>0</v>
      </c>
      <c r="L39" s="548">
        <f>+ｶ.廃ﾌﾟﾗ類!$Z$28</f>
        <v>0.3</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36.5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2.1</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0.1</v>
      </c>
      <c r="T40" s="548">
        <f>+ｾ.ｶﾞﾗｽ･ｺﾝｸﾘ･陶磁器くず!$Z$29</f>
        <v>1</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3.2</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36.1</v>
      </c>
      <c r="I43" s="557">
        <f>+ｳ.廃油!$AK$27</f>
        <v>0</v>
      </c>
      <c r="J43" s="557">
        <f>+ｴ.廃酸!$AK$27</f>
        <v>0</v>
      </c>
      <c r="K43" s="557">
        <f>+ｵ.廃ｱﾙｶﾘ!$AK$27</f>
        <v>0</v>
      </c>
      <c r="L43" s="557">
        <f>+ｶ.廃ﾌﾟﾗ類!$AK$27</f>
        <v>2.4</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1.1000000000000001</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39.700000000000003</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36.1</v>
      </c>
      <c r="I45" s="563">
        <f>+ｳ.廃油!$AR$24</f>
        <v>0</v>
      </c>
      <c r="J45" s="563">
        <f>+ｴ.廃酸!$AR$24</f>
        <v>0</v>
      </c>
      <c r="K45" s="563">
        <f>+ｵ.廃ｱﾙｶﾘ!$AR$24</f>
        <v>0</v>
      </c>
      <c r="L45" s="563">
        <f>+ｶ.廃ﾌﾟﾗ類!$AR$24</f>
        <v>0.3</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36.5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1466072.2</v>
      </c>
      <c r="I55" s="634">
        <f t="shared" si="10"/>
        <v>0</v>
      </c>
      <c r="J55" s="634">
        <f t="shared" si="10"/>
        <v>0</v>
      </c>
      <c r="K55" s="634">
        <f t="shared" si="10"/>
        <v>0</v>
      </c>
      <c r="L55" s="634">
        <f t="shared" si="10"/>
        <v>4.8</v>
      </c>
      <c r="M55" s="634">
        <f t="shared" si="10"/>
        <v>0</v>
      </c>
      <c r="N55" s="634">
        <f t="shared" si="10"/>
        <v>0</v>
      </c>
      <c r="O55" s="634">
        <f t="shared" si="10"/>
        <v>0</v>
      </c>
      <c r="P55" s="634">
        <f t="shared" si="10"/>
        <v>0</v>
      </c>
      <c r="Q55" s="634">
        <f t="shared" si="10"/>
        <v>0</v>
      </c>
      <c r="R55" s="634">
        <f t="shared" si="10"/>
        <v>0</v>
      </c>
      <c r="S55" s="634">
        <f t="shared" si="10"/>
        <v>0.2</v>
      </c>
      <c r="T55" s="634">
        <f t="shared" si="10"/>
        <v>2.2000000000000002</v>
      </c>
      <c r="U55" s="634">
        <f t="shared" si="10"/>
        <v>0</v>
      </c>
      <c r="V55" s="634">
        <f t="shared" si="10"/>
        <v>0</v>
      </c>
      <c r="W55" s="634">
        <f t="shared" si="10"/>
        <v>0</v>
      </c>
      <c r="X55" s="634">
        <f t="shared" si="10"/>
        <v>0</v>
      </c>
      <c r="Y55" s="634">
        <f t="shared" si="10"/>
        <v>0</v>
      </c>
      <c r="Z55" s="634">
        <f t="shared" si="10"/>
        <v>0</v>
      </c>
      <c r="AA55" s="633">
        <f>+AA9+AA19+AA20</f>
        <v>1466079.4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環境創造局長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横浜市下水道河川局都筑水再生センター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7010</v>
      </c>
      <c r="Q25" s="989"/>
      <c r="R25" s="989"/>
      <c r="S25" s="989"/>
      <c r="T25" s="989"/>
      <c r="U25" s="990"/>
    </row>
    <row r="26" spans="1:22" ht="26.25" customHeight="1" x14ac:dyDescent="0.15">
      <c r="C26" s="1002" t="s">
        <v>11</v>
      </c>
      <c r="D26" s="1003"/>
      <c r="E26" s="1004"/>
      <c r="F26" s="1021" t="str">
        <f>+表紙!F50</f>
        <v>横浜市都筑区佐江戸町２５番地</v>
      </c>
      <c r="G26" s="1022"/>
      <c r="H26" s="1022"/>
      <c r="I26" s="1022"/>
      <c r="J26" s="1022"/>
      <c r="K26" s="1022"/>
      <c r="L26" s="1022"/>
      <c r="M26" s="1022"/>
      <c r="N26" s="454" t="s">
        <v>172</v>
      </c>
      <c r="O26" s="383"/>
      <c r="P26" s="383"/>
      <c r="Q26" s="1016" t="str">
        <f>IF(+表紙!Q50="","",+表紙!Q50)</f>
        <v>045-671-3965</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32</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4</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733039.7</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4</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733039.7</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39.700000000000003</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36.5</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39.700000000000003</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36.5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2024-08-15T02:43:15Z</dcterms:modified>
</cp:coreProperties>
</file>